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405" activeTab="5"/>
  </bookViews>
  <sheets>
    <sheet name="Tab.2a" sheetId="1" r:id="rId1"/>
    <sheet name="Tab.3" sheetId="2" r:id="rId2"/>
    <sheet name="Tab.4" sheetId="3" r:id="rId3"/>
    <sheet name="Tab.5" sheetId="4" r:id="rId4"/>
    <sheet name="Tab.6" sheetId="5" r:id="rId5"/>
    <sheet name="Zał.2" sheetId="6" r:id="rId6"/>
  </sheets>
  <definedNames>
    <definedName name="__xlnm.Print_Area_1" localSheetId="0">'Tab.2a'!$A$1:$M$82</definedName>
    <definedName name="__xlnm.Print_Area_1" localSheetId="1">#REF!</definedName>
    <definedName name="__xlnm.Print_Area_1" localSheetId="4">#REF!</definedName>
    <definedName name="__xlnm.Print_Area_1" localSheetId="5">#REF!</definedName>
    <definedName name="__xlnm.Print_Area_1">#REF!</definedName>
    <definedName name="_xlnm.Print_Area" localSheetId="0">'Tab.2a'!$A$1:$J$71</definedName>
    <definedName name="_xlnm.Print_Area" localSheetId="5">'Zał.2'!$A$1:$H$33</definedName>
    <definedName name="t" localSheetId="0">#REF!</definedName>
    <definedName name="t" localSheetId="1">#REF!</definedName>
    <definedName name="t" localSheetId="4">#REF!</definedName>
    <definedName name="t" localSheetId="5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<sst xmlns="http://schemas.openxmlformats.org/spreadsheetml/2006/main" count="519" uniqueCount="300">
  <si>
    <t>Lp.</t>
  </si>
  <si>
    <t>Dział</t>
  </si>
  <si>
    <t>z tego:</t>
  </si>
  <si>
    <t>Dochody</t>
  </si>
  <si>
    <t>Wydatki</t>
  </si>
  <si>
    <t>Rozdział</t>
  </si>
  <si>
    <t>Paragraf</t>
  </si>
  <si>
    <t>Wyszczególnienie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</si>
  <si>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</si>
  <si>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</si>
  <si>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</si>
  <si>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</si>
  <si>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</si>
  <si>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</si>
  <si>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</si>
  <si>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</si>
  <si>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</si>
  <si>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</si>
  <si>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</si>
  <si>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</si>
  <si>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</si>
  <si>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</si>
  <si>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</si>
  <si>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Podatek od nieruchomości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</si>
  <si>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</si>
  <si>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</si>
  <si>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</si>
  <si>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</si>
  <si>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</si>
  <si>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</si>
  <si>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</si>
  <si>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Wydatki osobowe niezaliczone do wynagrodzeń</t>
  </si>
  <si>
    <t>Wynagrodzenia osobowe pracowników</t>
  </si>
  <si>
    <t>Wynagrodzenia osobowe członków korpusu służby cywilnej</t>
  </si>
  <si>
    <t>Dodatkowe wynagrodzenie roczne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</si>
  <si>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</si>
  <si>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</si>
  <si>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</si>
  <si>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</si>
  <si>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</si>
  <si>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</si>
  <si>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</si>
  <si>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</si>
  <si>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</si>
  <si>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</si>
  <si>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</si>
  <si>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</si>
  <si>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</si>
  <si>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</si>
  <si>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</si>
  <si>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</si>
  <si>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</si>
  <si>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</si>
  <si>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</si>
  <si>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</si>
  <si>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</si>
  <si>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</si>
  <si>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</si>
  <si>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</si>
  <si>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</si>
  <si>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</si>
  <si>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</si>
  <si>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</si>
  <si>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</si>
  <si>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Opłaty na rzecz budżetów jednostek samorządu terytorialnego</t>
  </si>
  <si>
    <t>Składki na ubezpieczenia zdrowotne opłacane za osoby pobierające niektóre świadczenia z pomocy społecznej, niektóre świadczenia rodzinne oraz za osoby uczestniczące w zajęciach w centrum integracji społecznej</t>
  </si>
  <si>
    <t>Pomoc dla cudzoziemców</t>
  </si>
  <si>
    <t>Świadczenia społeczne</t>
  </si>
  <si>
    <t>Pozostałe zadania w zakresie polityki społecznej</t>
  </si>
  <si>
    <t>Zespoły do spraw orzekania o niepełnosprawności</t>
  </si>
  <si>
    <t>Razem</t>
  </si>
  <si>
    <t>x</t>
  </si>
  <si>
    <t>Dochody i wydatki związane z realizacją zadań z zakresu administracji rządowej i innych zadań zleconych jednostce samorządu terytorialnego odrębnymi ustawami - po zmianach</t>
  </si>
  <si>
    <t>Uposażenia i świadczenia pieniężne wypłacane przez okres roku żołnierzom i funkcjonariuszom zwolnionym ze służby</t>
  </si>
  <si>
    <t>Plan wydatków majątkowych na 2011 rok - po zmianach</t>
  </si>
  <si>
    <t>Rozdz.</t>
  </si>
  <si>
    <t>Nazwa zadania</t>
  </si>
  <si>
    <t>Plan</t>
  </si>
  <si>
    <t>dochody własne</t>
  </si>
  <si>
    <t xml:space="preserve">kredyty, pożyczki, </t>
  </si>
  <si>
    <t>środki o których mowa w art. 5 ust. 1 pkt 2 i 3 uofp</t>
  </si>
  <si>
    <t>dotacje</t>
  </si>
  <si>
    <t>inne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</si>
  <si>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</si>
  <si>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</si>
  <si>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</si>
  <si>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</si>
  <si>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</si>
  <si>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</si>
  <si>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</si>
  <si>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</si>
  <si>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</si>
  <si>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</si>
  <si>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</si>
  <si>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</si>
  <si>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 xml:space="preserve">Przebudowa drogi powiatowej Nr 2714W Dąbrówka - Gózd - Kołbiel - ul. Prosta w Celestynowie </t>
  </si>
  <si>
    <t>Przebudowa drogi powiatowej Nr 2716W Dyzin - Ostrowik w Dyzinie</t>
  </si>
  <si>
    <t>Opracowanie dokumentacji i budowa sygnalizacji świetlnej na skrzyżowaniu drogi powiatowej Nr 2771W - ul. Mickiewicza z ul. Krakowską w Karczewie</t>
  </si>
  <si>
    <t>Opracowanie dokumentacji i budowa sygnalizacji świetlnej na skrzyżowaniu drogi powiatowej Nr 2772W - ul. Kard. Wyszyńskiego z ul. Westerplatte i Wysockiego w Karczewie</t>
  </si>
  <si>
    <t>Wykup gruntu na budowę drogi powiatowej Nr 2724W na odcinku od km 0+000 do km 1+960 w miejscowościach Karczew i Janów, gmina Karczew, powiat otwocki</t>
  </si>
  <si>
    <t>Przebudowa drogi powiatowej Nr 2245W Dobrzyniec - Grębiszew w Dobrzyńcu</t>
  </si>
  <si>
    <t>Przebudowa drogi powiatowej Nr 2743W Człekówka - Kąty - Antoninek w Chrząszczówce</t>
  </si>
  <si>
    <t>Przebudowa drogi powiatowej Nr 2743W Człekówka - Kąty - Antoninek w Chrośnie</t>
  </si>
  <si>
    <t>11.</t>
  </si>
  <si>
    <t>Przebudowa drogi powiatowej Nr 2747W Osieck - Natolin - Kościeliska w Czarnowcu</t>
  </si>
  <si>
    <t>12.</t>
  </si>
  <si>
    <t>13.</t>
  </si>
  <si>
    <t>Przebudowa ciągu drogowego ul. Batorego (od wjazdu do ZP ZOZ) oraz skrzyżowania na rondo ul. Batorego, ul. Warsztatowa, ul. Kraszewskiego wraz z ul. Kraszewskiego do ronda przy ul. Mieszka I w Otwocku</t>
  </si>
  <si>
    <t>14.</t>
  </si>
  <si>
    <t>Przebudowa mostu na rzece Świder w ciągu drogi powiatowej Nr 2762W - ul. Kraszewskiego w Otwocku</t>
  </si>
  <si>
    <t>15.</t>
  </si>
  <si>
    <t>Opracowanie dokumentacji projektowo-kosztorysowej przebudowy mostu na rzece Świder w ciągu drogi powiatowej Nr 2765W - ul. Kołłątaja w Otwocku i ul. Piłsudskiego w Józefowie</t>
  </si>
  <si>
    <t>16.</t>
  </si>
  <si>
    <t>Przebudowa drogi powiatowej Nr 1302W Piwonin - Wysoczyn - Szymanowice w Szymanowicach</t>
  </si>
  <si>
    <t>17.</t>
  </si>
  <si>
    <t>18.</t>
  </si>
  <si>
    <t>Przebudowa drogi powiatowej Nr 2709W Żanęcin - Glinianka - Dobrzyniec w Żanęcinie i Malcanowie</t>
  </si>
  <si>
    <t>19.</t>
  </si>
  <si>
    <t>Zakupy inwestycyjne:                                                                                                        1. ciągnik rolniczy                                                                                                                            2. pług wirnikowy                                                                                                                       3. samochód dostawczy                                                                                                                                                 4. samochód ciężarowy                                                                                                                                                                                        5. młot spalinowy                                                                                                             6. urządzenie do produkcji solanki</t>
  </si>
  <si>
    <t>Razem  Rozdział 60014</t>
  </si>
  <si>
    <t>20.</t>
  </si>
  <si>
    <t>Zakupy inwestycyjne: cyfrowe urządzenie wielofunkcyjne, komputery - 2 szt.</t>
  </si>
  <si>
    <t>Razem Rozdział 71012</t>
  </si>
  <si>
    <t>21.</t>
  </si>
  <si>
    <t>Zakupy inwestycyjne: zestaw komputerowy, kopiarka cyfrowa kolorowa, centrala telefoniczna wraz z wyposażeniem</t>
  </si>
  <si>
    <t>22.</t>
  </si>
  <si>
    <t xml:space="preserve">  Razem Rozdział 75020</t>
  </si>
  <si>
    <t>23.</t>
  </si>
  <si>
    <t xml:space="preserve">Dotacja celowa przekazana do Samorządu Województwa na inwestycje i zakupy inwestycyjne "Rozwój elektronicznej administracji w samorządach województwa mazowieckiego wspomagającej niwelowanie dwudzielności potencjału województwa" </t>
  </si>
  <si>
    <t>24.</t>
  </si>
  <si>
    <t>Dotacja na zakup samochodu dla KP Policji w Otwocku</t>
  </si>
  <si>
    <t xml:space="preserve"> Razem  Rozdział  75404</t>
  </si>
  <si>
    <t>25.</t>
  </si>
  <si>
    <t xml:space="preserve">Zakup samochodu specjalnego do patrolowania obszarów zalewowych </t>
  </si>
  <si>
    <t xml:space="preserve"> Razem  Rozdział  75411</t>
  </si>
  <si>
    <t>26.</t>
  </si>
  <si>
    <t>Zakup serwera dla Oświaty Powiatowej w Otwocku</t>
  </si>
  <si>
    <t xml:space="preserve"> Razem  Rozdział  80114</t>
  </si>
  <si>
    <t>27.</t>
  </si>
  <si>
    <t>Przebudowa dachu w Zespole Szkół Nr 1 ul. Słowackiego 4/10 w Otwocku</t>
  </si>
  <si>
    <t>28.</t>
  </si>
  <si>
    <t>Remont południowego tarasu i balkonu wraz z remontem elewacji południowej budynku Zespołu Szkół Ogólnokształcących LO Nr 1 im. K. I. Gałczyńskiego w Otwocku</t>
  </si>
  <si>
    <t>Razem  Rozdział  80120</t>
  </si>
  <si>
    <t>29.</t>
  </si>
  <si>
    <t>Dotacje celowe z budżetu na finansowanie lub dofinansowanie kosztów realizacji inwestycji i zakupów inwestycyjnych innych jednostek sektora finansów publicznych (dla ZP ZOZ)</t>
  </si>
  <si>
    <t>Razem  Rozdział  85111</t>
  </si>
  <si>
    <t>30.</t>
  </si>
  <si>
    <t>Budowa Domu dla 14 dzieci w Otwocku przy ul. Ziemowita 7</t>
  </si>
  <si>
    <t>Razem  Rozdział  85201</t>
  </si>
  <si>
    <t>31.</t>
  </si>
  <si>
    <t>Projekt "Sprawni i Samodzielni", Poddziałanie 7.1.2. Rozwój i upowszechnianie aktywnej integracji przez powiatowe centra pomocy rodzinie, Priorytet VII Promocja integracji społecznej, Program Operacyjny Kapitał Ludzki</t>
  </si>
  <si>
    <t>A. 11 046</t>
  </si>
  <si>
    <t>Razem  Rozdział  85395</t>
  </si>
  <si>
    <t>32.</t>
  </si>
  <si>
    <t>33.</t>
  </si>
  <si>
    <t>Zakup zmywarki dla Młodzieżowego Ośrodka Socjoterapii "Jędruś" w Józefowie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</si>
  <si>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</si>
  <si>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</si>
  <si>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</si>
  <si>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</si>
  <si>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</si>
  <si>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Przychody i rozchody budżetu w 2011 r. - po zmianach</t>
  </si>
  <si>
    <t>w złotych</t>
  </si>
  <si>
    <t>Treść</t>
  </si>
  <si>
    <t>Klasyfikacja
§</t>
  </si>
  <si>
    <t>Kwota 2011 r.</t>
  </si>
  <si>
    <t>Wynik budżetu /deficyt/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</si>
  <si>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</si>
  <si>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</si>
  <si>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</si>
  <si>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</si>
  <si>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</si>
  <si>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</si>
  <si>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i kredytów udzielonych ze środków publicznych</t>
  </si>
  <si>
    <t>§ 951</t>
  </si>
  <si>
    <t>Prywatyzacja majątku jst</t>
  </si>
  <si>
    <t>§ 944</t>
  </si>
  <si>
    <t>Nadwyżki z lat ubiegłych</t>
  </si>
  <si>
    <t>§ 957</t>
  </si>
  <si>
    <t>Papiery wartościowe (obligacje)</t>
  </si>
  <si>
    <t>§ 931</t>
  </si>
  <si>
    <t>Wolne środki</t>
  </si>
  <si>
    <t>§ 950</t>
  </si>
  <si>
    <t>Inne źródła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</si>
  <si>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</si>
  <si>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</si>
  <si>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</si>
  <si>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</si>
  <si>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</si>
  <si>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</si>
  <si>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</si>
  <si>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</si>
  <si>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</si>
  <si>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</si>
  <si>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</si>
  <si>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</si>
  <si>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</si>
  <si>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</si>
  <si>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</si>
  <si>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Dochody i wydatki związane z realizacją zadań realizowanych w drodze umów lub porozumień między jednostkami samorządu terytorialnego - po zmianach</t>
  </si>
  <si>
    <t>Dotacja celowa otrzymana z tytułu pomocy finansowej udzielanej między jednostkami samorządu terytorialnego na dofinansowanie własnych zadań bieżących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</si>
  <si>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</si>
  <si>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</si>
  <si>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</si>
  <si>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</si>
  <si>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</si>
  <si>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 (SKM)</t>
  </si>
  <si>
    <t>Drogi publiczne powiatowe</t>
  </si>
  <si>
    <t>Starostwa powiatowe</t>
  </si>
  <si>
    <t>Pozostała działalność</t>
  </si>
  <si>
    <t xml:space="preserve">Dotacja celowa otrzymana z tytułu pomocy finansowej udzielanej między jednostkami samorządu terytorialnego na dofinansowanie własnych zadań inwestycyjnych i zakupów inwestycyjnych </t>
  </si>
  <si>
    <t>Placówki opiekuńczo - wychowawcze</t>
  </si>
  <si>
    <t>Dotacje celowe przekazane dla powiatu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</si>
  <si>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</si>
  <si>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Rodziny zastępcze</t>
  </si>
  <si>
    <t>Rehabilitacja zawodowa i społeczna osób niepełnosprawnych</t>
  </si>
  <si>
    <t>Dotacje celowe otrzymane z gminy na zadania bieżące realizowane na podstawie porozumień (umów) między jednostkami samorządu terytorialnego</t>
  </si>
  <si>
    <t>Edukacyjna opieka wychowawcza</t>
  </si>
  <si>
    <t>Specjalne ośrodki szkolno-wychowawcze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</si>
  <si>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</si>
  <si>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</si>
  <si>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</si>
  <si>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Pozostałe zadania w zakresie kultury</t>
  </si>
  <si>
    <t>Biblioteki</t>
  </si>
  <si>
    <t>Dotacje celowe przekazane gminie na zadania bieżące realizowane na podstawie porozumień (umów) między jednostkami samorządu terytorialnego</t>
  </si>
  <si>
    <t>Dotacje udzielone w 2011 roku z budżetu podmiotom należącym i nie należącym do sektora finansów publicznych - po zmianach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</si>
  <si>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</si>
  <si>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</si>
  <si>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</si>
  <si>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</si>
  <si>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</si>
  <si>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</si>
  <si>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Wpłaty jednostek na państwowy fundusz celowy na finansowanie lub dofinansowanie zadań inwestycyjnych</t>
  </si>
  <si>
    <t>Dotacje celowe z budżetu na finansowanie lub dofinansowanie kosztów realizacji inwestycji i zakupów inwestycyjnych innych jednostek sektora finansów publicznych</t>
  </si>
  <si>
    <t>Dotacje celowe przekazane dla powiatu na zadania bieżące realizowane na podstawie porozumień (umów) między j.s.t.</t>
  </si>
  <si>
    <t>Dotacja celowa na pomoc finansową udzielaną między j.s.t. na dofinansowanie własnych zadań bieżących</t>
  </si>
  <si>
    <t>Jednostki nie należące do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</si>
  <si>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</si>
  <si>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</si>
  <si>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</si>
  <si>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podmiotowa z budżetu dla jednostek niezaliczanych do sektora finansów publicznych</t>
  </si>
  <si>
    <t xml:space="preserve">Razem </t>
  </si>
  <si>
    <t>Ogółem plan dotacji na 2011 rok</t>
  </si>
  <si>
    <t>Przeciwdziałanie alkoholizmowi</t>
  </si>
  <si>
    <t>Dotacja podmiotowa z budżetu dla samodzielnego publicznego zakładu opieki zdrowotnej utworzonego przez jednostkę samorządu terytorialnego</t>
  </si>
  <si>
    <t>Dotacja celowa przekazana do samorządu województwa na inwestycje i zakupy inwestycyjne realizowane na podstawie porozumień (umów) między j.s.t.</t>
  </si>
  <si>
    <t>A. 1 180 200</t>
  </si>
  <si>
    <t>A. 58 000         B. 60 000</t>
  </si>
  <si>
    <t>Termomodernizacja budynku przychodni rejonowej ZP ZOZ w Otwocku  ul. Mickiewicza 8</t>
  </si>
  <si>
    <t>Termomodernizacja budynku przychodni rejonowej ZP ZOZ w Otwocku, ul. Armii Krajowej 3</t>
  </si>
  <si>
    <t>34.</t>
  </si>
  <si>
    <t>35.</t>
  </si>
  <si>
    <t xml:space="preserve">Dotacje celowe otrzymane z samorządu województwa na inwestycje i zakupy inwestycyjne realizowane na podstawie porozumień (umów) między jednostkami samorządu terytorialnego </t>
  </si>
  <si>
    <t>A. 36 000</t>
  </si>
  <si>
    <t xml:space="preserve"> Razem  Rozdział  71015</t>
  </si>
  <si>
    <t>Zakup pieca co. dla Powiatowego Inspektoratu Nadzoru Budowlanego</t>
  </si>
  <si>
    <t>A. 5 000</t>
  </si>
  <si>
    <t>36.</t>
  </si>
  <si>
    <t>37.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</si>
  <si>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</si>
  <si>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</si>
  <si>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Przebudowa drogi powiatowej Nr 2709W Żanęcin - Malcanów - Glinianka - Bolesławów na odcinku od km 5+940 do km 6+510</t>
  </si>
  <si>
    <t>Przebudowa drogi powiatowej Nr 2759W ul. Narutowicza w Otwocku - 860mb</t>
  </si>
  <si>
    <t>Przebudowa drogi powiatowej Nr 2708W w Pęclinie - 200 mb</t>
  </si>
  <si>
    <t>Przebudowa drogi powiatowej Nr 2765W ul. Kołłątaja w Otwocku - 260mb</t>
  </si>
  <si>
    <t xml:space="preserve">Przebudowa dróg powiatowych - skrzyżowanie dróg Nr 2760W ul. Batorego i ul. Matejki oraz 2765W ul. Karczewskiej w Otwocku </t>
  </si>
  <si>
    <t>38.</t>
  </si>
  <si>
    <t>39.</t>
  </si>
  <si>
    <t>40.</t>
  </si>
  <si>
    <t>41.</t>
  </si>
  <si>
    <t>42.</t>
  </si>
  <si>
    <t>43.</t>
  </si>
  <si>
    <t>44.</t>
  </si>
  <si>
    <t>Razem  Rozdział  85403</t>
  </si>
  <si>
    <t>Razem  Rozdział  85421</t>
  </si>
  <si>
    <t xml:space="preserve">  Razem Rozdział 75095</t>
  </si>
  <si>
    <t xml:space="preserve">Przebudowa drogi powiatowej Nr 2742W Stara Wieś - Gózd </t>
  </si>
  <si>
    <t>Przebudowa drogi powiatowej Nr 2764W ul. Żeromskiego w Otwocku w rejonie przejazdu kolejowego - 100 mb</t>
  </si>
  <si>
    <t>Przebudowa drogi powiatowej Nr 2757W ul. Warszawska w Otwocku - 250mb</t>
  </si>
  <si>
    <t>B. 15 000                                C. 40 000</t>
  </si>
  <si>
    <t>Dotacje celowe przekazane gminie na inwestycje i zakupy inwestycyjne realizowane na podstawie porozumień (umów) między jednostkami samorządu terytorialnego</t>
  </si>
  <si>
    <t>Zakup i wymiana sprzętu oraz systemów teleinformatycznych KPPSP</t>
  </si>
  <si>
    <t>Budowa mostu przez rzekę Świder w km 0+933,36 wraz z dojazdami, łączącego ul. Jana Pawła II w Otwocku z ul. Sikorskiego w Józefowie, gmina Otwock, powiat otwocki (etap I) - opracowanie dokumentacji</t>
  </si>
  <si>
    <t>B. 374 000</t>
  </si>
  <si>
    <t>Dotacje celowe otrzymane z budżetu państwa na zadania bieżące realizowane przez powiat na podstawie porozumień z organami administracji rządowej</t>
  </si>
  <si>
    <t>Zadania w zakresie przeciwdziałania przemocy w rodzinie</t>
  </si>
  <si>
    <t>Wynagrodzenia osobowe pracowników - środki własne</t>
  </si>
  <si>
    <t>środki własne</t>
  </si>
  <si>
    <t>środki z MPiPS</t>
  </si>
  <si>
    <t>Wynagrodzenia bezosobowe - środki z MPiPS</t>
  </si>
  <si>
    <t>Zakup materiałów i wyposażenia - środki z MPiPS</t>
  </si>
  <si>
    <t>Przebudowa i rozbudowa budynku w Otwocku przy ul. Komunardów wraz z towarzyszącą infrastrukturą na potrzeby siedziby Starostwa i jednostek organizacyjnych powiatu</t>
  </si>
  <si>
    <t>Dochody i wydatki związane z realizacją zadań wykonywanych na mocy porozumień z organami administracji rządowej - po zmianach</t>
  </si>
  <si>
    <t>Zakupy inwestycyjne:                                                                                             1. chłodnia do magazynu żywnościowego S.O.S.W. w Otwocku                                                                                                        2. kserokopiarka                                                                                                                         3. zmywarka</t>
  </si>
  <si>
    <t>B. 213 000</t>
  </si>
  <si>
    <r>
      <t xml:space="preserve">Dotacja celowa otrzymana z tytułu pomocy finansowej udzielanej między jednostkami samorządu terytorialnego na dofinansowanie własnych zadań inwestycyjnych i zakupów inwestycyjnych </t>
    </r>
    <r>
      <rPr>
        <i/>
        <sz val="9"/>
        <color indexed="8"/>
        <rFont val="Arial"/>
        <family val="2"/>
      </rPr>
      <t>(Miasto Otwock- 374.000 zł, Gmina Karczew - 213.000 zł, Gmina Wiązowna - 60.000 zł)</t>
    </r>
  </si>
  <si>
    <t>Przebudowa drogi powiatowej Nr 2769W - ul. Sikorskiego w Józefowie - 260mb - dotacja celowa dla Gminy Józefów</t>
  </si>
  <si>
    <t>P.  205 766</t>
  </si>
  <si>
    <t>P.  457 041</t>
  </si>
  <si>
    <t>P. Pożyczka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</si>
</sst>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9"/>
      <name val="Arial CE"/>
      <family val="0"/>
    </font>
    <font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zcionka tekstu podstawowego"/>
      <family val="2"/>
    </font>
    <font>
      <i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Czcionka tekstu podstawowego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95D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44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55" applyFont="1">
      <alignment/>
      <protection/>
    </xf>
    <xf numFmtId="0" fontId="60" fillId="0" borderId="0" xfId="59" applyFont="1">
      <alignment/>
      <protection/>
    </xf>
    <xf numFmtId="49" fontId="60" fillId="0" borderId="0" xfId="59" applyNumberFormat="1" applyFont="1" applyAlignment="1">
      <alignment horizontal="center" vertical="center"/>
      <protection/>
    </xf>
    <xf numFmtId="0" fontId="60" fillId="0" borderId="0" xfId="59" applyFont="1" applyAlignment="1">
      <alignment horizontal="center" vertical="center"/>
      <protection/>
    </xf>
    <xf numFmtId="0" fontId="60" fillId="0" borderId="0" xfId="59" applyFont="1" applyAlignment="1">
      <alignment vertical="center" wrapText="1"/>
      <protection/>
    </xf>
    <xf numFmtId="3" fontId="60" fillId="0" borderId="0" xfId="59" applyNumberFormat="1" applyFont="1" applyAlignment="1">
      <alignment vertical="center"/>
      <protection/>
    </xf>
    <xf numFmtId="49" fontId="61" fillId="10" borderId="10" xfId="59" applyNumberFormat="1" applyFont="1" applyFill="1" applyBorder="1" applyAlignment="1">
      <alignment horizontal="center" vertical="center"/>
      <protection/>
    </xf>
    <xf numFmtId="0" fontId="61" fillId="10" borderId="10" xfId="59" applyFont="1" applyFill="1" applyBorder="1" applyAlignment="1">
      <alignment horizontal="center" vertical="center"/>
      <protection/>
    </xf>
    <xf numFmtId="0" fontId="61" fillId="10" borderId="10" xfId="59" applyFont="1" applyFill="1" applyBorder="1" applyAlignment="1">
      <alignment vertical="center" wrapText="1"/>
      <protection/>
    </xf>
    <xf numFmtId="3" fontId="61" fillId="10" borderId="10" xfId="59" applyNumberFormat="1" applyFont="1" applyFill="1" applyBorder="1" applyAlignment="1">
      <alignment vertical="center"/>
      <protection/>
    </xf>
    <xf numFmtId="0" fontId="60" fillId="0" borderId="0" xfId="59" applyFont="1" applyAlignment="1">
      <alignment vertical="center"/>
      <protection/>
    </xf>
    <xf numFmtId="49" fontId="60" fillId="4" borderId="10" xfId="59" applyNumberFormat="1" applyFont="1" applyFill="1" applyBorder="1" applyAlignment="1">
      <alignment horizontal="center" vertical="center"/>
      <protection/>
    </xf>
    <xf numFmtId="0" fontId="60" fillId="4" borderId="10" xfId="59" applyFont="1" applyFill="1" applyBorder="1" applyAlignment="1">
      <alignment horizontal="center" vertical="center"/>
      <protection/>
    </xf>
    <xf numFmtId="0" fontId="60" fillId="4" borderId="10" xfId="59" applyFont="1" applyFill="1" applyBorder="1" applyAlignment="1">
      <alignment vertical="center" wrapText="1"/>
      <protection/>
    </xf>
    <xf numFmtId="3" fontId="60" fillId="4" borderId="10" xfId="59" applyNumberFormat="1" applyFont="1" applyFill="1" applyBorder="1" applyAlignment="1">
      <alignment vertical="center"/>
      <protection/>
    </xf>
    <xf numFmtId="49" fontId="60" fillId="0" borderId="10" xfId="59" applyNumberFormat="1" applyFont="1" applyBorder="1" applyAlignment="1">
      <alignment horizontal="center" vertical="center"/>
      <protection/>
    </xf>
    <xf numFmtId="0" fontId="60" fillId="0" borderId="10" xfId="59" applyFont="1" applyBorder="1" applyAlignment="1">
      <alignment horizontal="center" vertical="center"/>
      <protection/>
    </xf>
    <xf numFmtId="0" fontId="60" fillId="0" borderId="10" xfId="59" applyFont="1" applyBorder="1" applyAlignment="1">
      <alignment vertical="center" wrapText="1"/>
      <protection/>
    </xf>
    <xf numFmtId="3" fontId="60" fillId="0" borderId="10" xfId="59" applyNumberFormat="1" applyFont="1" applyBorder="1" applyAlignment="1">
      <alignment vertical="center"/>
      <protection/>
    </xf>
    <xf numFmtId="49" fontId="61" fillId="16" borderId="10" xfId="59" applyNumberFormat="1" applyFont="1" applyFill="1" applyBorder="1" applyAlignment="1">
      <alignment horizontal="center" vertical="center"/>
      <protection/>
    </xf>
    <xf numFmtId="0" fontId="61" fillId="16" borderId="10" xfId="59" applyFont="1" applyFill="1" applyBorder="1" applyAlignment="1">
      <alignment horizontal="center" vertical="center"/>
      <protection/>
    </xf>
    <xf numFmtId="0" fontId="61" fillId="16" borderId="10" xfId="59" applyFont="1" applyFill="1" applyBorder="1" applyAlignment="1">
      <alignment horizontal="center" vertical="center" wrapText="1"/>
      <protection/>
    </xf>
    <xf numFmtId="3" fontId="61" fillId="16" borderId="10" xfId="59" applyNumberFormat="1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8" fillId="33" borderId="11" xfId="54" applyFont="1" applyFill="1" applyBorder="1" applyAlignment="1">
      <alignment horizontal="left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9" fillId="0" borderId="0" xfId="54" applyFont="1" applyFill="1">
      <alignment/>
      <protection/>
    </xf>
    <xf numFmtId="0" fontId="8" fillId="34" borderId="14" xfId="54" applyFont="1" applyFill="1" applyBorder="1" applyAlignment="1">
      <alignment horizontal="center"/>
      <protection/>
    </xf>
    <xf numFmtId="0" fontId="62" fillId="34" borderId="14" xfId="54" applyFont="1" applyFill="1" applyBorder="1" applyAlignment="1">
      <alignment horizontal="center" wrapText="1"/>
      <protection/>
    </xf>
    <xf numFmtId="0" fontId="63" fillId="34" borderId="14" xfId="54" applyFont="1" applyFill="1" applyBorder="1" applyAlignment="1">
      <alignment wrapText="1"/>
      <protection/>
    </xf>
    <xf numFmtId="3" fontId="62" fillId="34" borderId="14" xfId="54" applyNumberFormat="1" applyFont="1" applyFill="1" applyBorder="1" applyAlignment="1">
      <alignment horizontal="right" wrapText="1"/>
      <protection/>
    </xf>
    <xf numFmtId="0" fontId="8" fillId="34" borderId="14" xfId="54" applyFont="1" applyFill="1" applyBorder="1" applyAlignment="1">
      <alignment horizontal="center" vertical="center" wrapText="1"/>
      <protection/>
    </xf>
    <xf numFmtId="3" fontId="3" fillId="31" borderId="14" xfId="54" applyNumberFormat="1" applyFont="1" applyFill="1" applyBorder="1" applyAlignment="1">
      <alignment horizontal="right" wrapText="1"/>
      <protection/>
    </xf>
    <xf numFmtId="0" fontId="8" fillId="31" borderId="14" xfId="54" applyFont="1" applyFill="1" applyBorder="1" applyAlignment="1">
      <alignment horizontal="center" wrapText="1"/>
      <protection/>
    </xf>
    <xf numFmtId="0" fontId="2" fillId="0" borderId="0" xfId="54" applyFill="1" applyAlignment="1">
      <alignment/>
      <protection/>
    </xf>
    <xf numFmtId="0" fontId="8" fillId="0" borderId="15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 wrapText="1"/>
      <protection/>
    </xf>
    <xf numFmtId="0" fontId="2" fillId="0" borderId="15" xfId="54" applyFont="1" applyBorder="1" applyAlignment="1">
      <alignment wrapText="1"/>
      <protection/>
    </xf>
    <xf numFmtId="3" fontId="2" fillId="0" borderId="15" xfId="54" applyNumberFormat="1" applyFont="1" applyBorder="1" applyAlignment="1">
      <alignment wrapText="1"/>
      <protection/>
    </xf>
    <xf numFmtId="3" fontId="2" fillId="0" borderId="15" xfId="54" applyNumberFormat="1" applyFont="1" applyBorder="1">
      <alignment/>
      <protection/>
    </xf>
    <xf numFmtId="0" fontId="2" fillId="0" borderId="15" xfId="54" applyFont="1" applyBorder="1" applyAlignment="1">
      <alignment horizontal="right" wrapText="1"/>
      <protection/>
    </xf>
    <xf numFmtId="0" fontId="62" fillId="0" borderId="15" xfId="54" applyFont="1" applyBorder="1" applyAlignment="1">
      <alignment horizontal="left" wrapText="1"/>
      <protection/>
    </xf>
    <xf numFmtId="3" fontId="2" fillId="0" borderId="15" xfId="54" applyNumberFormat="1" applyFont="1" applyBorder="1" applyAlignment="1">
      <alignment horizontal="right" wrapText="1"/>
      <protection/>
    </xf>
    <xf numFmtId="0" fontId="63" fillId="0" borderId="15" xfId="54" applyFont="1" applyBorder="1" applyAlignment="1">
      <alignment horizontal="left" wrapText="1"/>
      <protection/>
    </xf>
    <xf numFmtId="0" fontId="2" fillId="0" borderId="15" xfId="54" applyFont="1" applyBorder="1" applyAlignment="1">
      <alignment horizontal="left" wrapText="1"/>
      <protection/>
    </xf>
    <xf numFmtId="0" fontId="2" fillId="0" borderId="13" xfId="54" applyFont="1" applyBorder="1" applyAlignment="1">
      <alignment horizontal="left" wrapText="1"/>
      <protection/>
    </xf>
    <xf numFmtId="0" fontId="63" fillId="0" borderId="13" xfId="54" applyFont="1" applyBorder="1" applyAlignment="1">
      <alignment horizontal="left" wrapText="1"/>
      <protection/>
    </xf>
    <xf numFmtId="3" fontId="8" fillId="31" borderId="15" xfId="54" applyNumberFormat="1" applyFont="1" applyFill="1" applyBorder="1" applyAlignment="1">
      <alignment wrapText="1"/>
      <protection/>
    </xf>
    <xf numFmtId="0" fontId="2" fillId="31" borderId="15" xfId="54" applyFont="1" applyFill="1" applyBorder="1" applyAlignment="1">
      <alignment wrapText="1"/>
      <protection/>
    </xf>
    <xf numFmtId="0" fontId="2" fillId="0" borderId="0" xfId="54" applyFill="1">
      <alignment/>
      <protection/>
    </xf>
    <xf numFmtId="0" fontId="8" fillId="35" borderId="15" xfId="54" applyFont="1" applyFill="1" applyBorder="1" applyAlignment="1">
      <alignment horizontal="center" wrapText="1"/>
      <protection/>
    </xf>
    <xf numFmtId="0" fontId="2" fillId="35" borderId="15" xfId="54" applyFont="1" applyFill="1" applyBorder="1" applyAlignment="1">
      <alignment horizontal="center" wrapText="1"/>
      <protection/>
    </xf>
    <xf numFmtId="0" fontId="2" fillId="35" borderId="15" xfId="54" applyFont="1" applyFill="1" applyBorder="1" applyAlignment="1">
      <alignment horizontal="left" wrapText="1"/>
      <protection/>
    </xf>
    <xf numFmtId="3" fontId="2" fillId="35" borderId="15" xfId="54" applyNumberFormat="1" applyFont="1" applyFill="1" applyBorder="1" applyAlignment="1">
      <alignment wrapText="1"/>
      <protection/>
    </xf>
    <xf numFmtId="0" fontId="2" fillId="0" borderId="16" xfId="54" applyFont="1" applyBorder="1" applyAlignment="1">
      <alignment wrapText="1"/>
      <protection/>
    </xf>
    <xf numFmtId="0" fontId="2" fillId="36" borderId="15" xfId="54" applyFont="1" applyFill="1" applyBorder="1" applyAlignment="1">
      <alignment wrapText="1"/>
      <protection/>
    </xf>
    <xf numFmtId="0" fontId="62" fillId="0" borderId="15" xfId="54" applyFont="1" applyBorder="1" applyAlignment="1">
      <alignment horizontal="center" wrapText="1"/>
      <protection/>
    </xf>
    <xf numFmtId="0" fontId="2" fillId="0" borderId="15" xfId="54" applyFont="1" applyFill="1" applyBorder="1" applyAlignment="1">
      <alignment wrapText="1"/>
      <protection/>
    </xf>
    <xf numFmtId="3" fontId="8" fillId="36" borderId="17" xfId="54" applyNumberFormat="1" applyFont="1" applyFill="1" applyBorder="1" applyAlignment="1">
      <alignment wrapText="1"/>
      <protection/>
    </xf>
    <xf numFmtId="0" fontId="2" fillId="36" borderId="17" xfId="54" applyFont="1" applyFill="1" applyBorder="1" applyAlignment="1">
      <alignment wrapText="1"/>
      <protection/>
    </xf>
    <xf numFmtId="0" fontId="62" fillId="0" borderId="15" xfId="54" applyFont="1" applyBorder="1" applyAlignment="1">
      <alignment wrapText="1"/>
      <protection/>
    </xf>
    <xf numFmtId="3" fontId="62" fillId="0" borderId="13" xfId="54" applyNumberFormat="1" applyFont="1" applyBorder="1" applyAlignment="1">
      <alignment wrapText="1"/>
      <protection/>
    </xf>
    <xf numFmtId="0" fontId="2" fillId="35" borderId="15" xfId="54" applyFont="1" applyFill="1" applyBorder="1" applyAlignment="1">
      <alignment wrapText="1"/>
      <protection/>
    </xf>
    <xf numFmtId="0" fontId="2" fillId="31" borderId="18" xfId="54" applyFont="1" applyFill="1" applyBorder="1" applyAlignment="1">
      <alignment wrapText="1"/>
      <protection/>
    </xf>
    <xf numFmtId="3" fontId="2" fillId="0" borderId="15" xfId="54" applyNumberFormat="1" applyFont="1" applyFill="1" applyBorder="1" applyAlignment="1">
      <alignment wrapText="1"/>
      <protection/>
    </xf>
    <xf numFmtId="3" fontId="62" fillId="0" borderId="15" xfId="54" applyNumberFormat="1" applyFont="1" applyBorder="1" applyAlignment="1">
      <alignment wrapText="1"/>
      <protection/>
    </xf>
    <xf numFmtId="0" fontId="8" fillId="0" borderId="19" xfId="54" applyFont="1" applyBorder="1" applyAlignment="1">
      <alignment horizontal="center"/>
      <protection/>
    </xf>
    <xf numFmtId="0" fontId="63" fillId="0" borderId="19" xfId="54" applyFont="1" applyBorder="1" applyAlignment="1">
      <alignment horizontal="center" wrapText="1"/>
      <protection/>
    </xf>
    <xf numFmtId="0" fontId="2" fillId="0" borderId="15" xfId="53" applyFont="1" applyBorder="1" applyAlignment="1">
      <alignment wrapText="1"/>
      <protection/>
    </xf>
    <xf numFmtId="3" fontId="62" fillId="0" borderId="19" xfId="54" applyNumberFormat="1" applyFont="1" applyBorder="1" applyAlignment="1">
      <alignment wrapText="1"/>
      <protection/>
    </xf>
    <xf numFmtId="3" fontId="2" fillId="0" borderId="19" xfId="54" applyNumberFormat="1" applyFont="1" applyBorder="1" applyAlignment="1">
      <alignment wrapText="1"/>
      <protection/>
    </xf>
    <xf numFmtId="0" fontId="2" fillId="0" borderId="19" xfId="54" applyFont="1" applyBorder="1" applyAlignment="1">
      <alignment wrapText="1"/>
      <protection/>
    </xf>
    <xf numFmtId="3" fontId="2" fillId="0" borderId="19" xfId="54" applyNumberFormat="1" applyFont="1" applyBorder="1" applyAlignment="1">
      <alignment horizontal="right" wrapText="1"/>
      <protection/>
    </xf>
    <xf numFmtId="0" fontId="2" fillId="0" borderId="0" xfId="54" applyBorder="1">
      <alignment/>
      <protection/>
    </xf>
    <xf numFmtId="3" fontId="8" fillId="36" borderId="20" xfId="54" applyNumberFormat="1" applyFont="1" applyFill="1" applyBorder="1" applyAlignment="1">
      <alignment wrapText="1"/>
      <protection/>
    </xf>
    <xf numFmtId="3" fontId="8" fillId="36" borderId="20" xfId="54" applyNumberFormat="1" applyFont="1" applyFill="1" applyBorder="1" applyAlignment="1">
      <alignment wrapText="1"/>
      <protection/>
    </xf>
    <xf numFmtId="3" fontId="8" fillId="33" borderId="15" xfId="54" applyNumberFormat="1" applyFont="1" applyFill="1" applyBorder="1" applyAlignment="1">
      <alignment wrapText="1"/>
      <protection/>
    </xf>
    <xf numFmtId="3" fontId="2" fillId="0" borderId="0" xfId="54" applyNumberFormat="1">
      <alignment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right" vertical="top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/>
      <protection/>
    </xf>
    <xf numFmtId="3" fontId="7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 vertical="center"/>
      <protection/>
    </xf>
    <xf numFmtId="3" fontId="7" fillId="0" borderId="10" xfId="55" applyNumberFormat="1" applyFont="1" applyBorder="1" applyAlignment="1">
      <alignment/>
      <protection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/>
      <protection/>
    </xf>
    <xf numFmtId="0" fontId="11" fillId="10" borderId="10" xfId="55" applyFont="1" applyFill="1" applyBorder="1" applyAlignment="1">
      <alignment vertical="center"/>
      <protection/>
    </xf>
    <xf numFmtId="3" fontId="7" fillId="10" borderId="10" xfId="55" applyNumberFormat="1" applyFont="1" applyFill="1" applyBorder="1" applyAlignment="1">
      <alignment/>
      <protection/>
    </xf>
    <xf numFmtId="0" fontId="11" fillId="0" borderId="21" xfId="55" applyFont="1" applyBorder="1" applyAlignment="1">
      <alignment vertical="center"/>
      <protection/>
    </xf>
    <xf numFmtId="0" fontId="11" fillId="0" borderId="22" xfId="55" applyFont="1" applyBorder="1" applyAlignment="1">
      <alignment horizontal="center" vertical="center"/>
      <protection/>
    </xf>
    <xf numFmtId="3" fontId="11" fillId="0" borderId="22" xfId="55" applyNumberFormat="1" applyFont="1" applyBorder="1" applyAlignment="1">
      <alignment/>
      <protection/>
    </xf>
    <xf numFmtId="0" fontId="11" fillId="0" borderId="22" xfId="55" applyFont="1" applyBorder="1" applyAlignment="1">
      <alignment vertical="center" wrapText="1"/>
      <protection/>
    </xf>
    <xf numFmtId="0" fontId="11" fillId="0" borderId="10" xfId="55" applyFont="1" applyBorder="1" applyAlignment="1">
      <alignment vertical="center" wrapText="1"/>
      <protection/>
    </xf>
    <xf numFmtId="3" fontId="11" fillId="0" borderId="23" xfId="55" applyNumberFormat="1" applyFont="1" applyBorder="1" applyAlignment="1">
      <alignment/>
      <protection/>
    </xf>
    <xf numFmtId="3" fontId="11" fillId="0" borderId="10" xfId="55" applyNumberFormat="1" applyFont="1" applyBorder="1" applyAlignment="1">
      <alignment/>
      <protection/>
    </xf>
    <xf numFmtId="0" fontId="11" fillId="0" borderId="23" xfId="55" applyFont="1" applyBorder="1" applyAlignment="1">
      <alignment vertical="center"/>
      <protection/>
    </xf>
    <xf numFmtId="0" fontId="11" fillId="10" borderId="10" xfId="55" applyFont="1" applyFill="1" applyBorder="1" applyAlignment="1">
      <alignment horizontal="center" vertical="center"/>
      <protection/>
    </xf>
    <xf numFmtId="0" fontId="11" fillId="0" borderId="22" xfId="55" applyFont="1" applyBorder="1" applyAlignment="1">
      <alignment vertical="center"/>
      <protection/>
    </xf>
    <xf numFmtId="3" fontId="11" fillId="0" borderId="22" xfId="55" applyNumberFormat="1" applyFont="1" applyBorder="1" applyAlignment="1">
      <alignment/>
      <protection/>
    </xf>
    <xf numFmtId="0" fontId="11" fillId="0" borderId="23" xfId="55" applyFont="1" applyBorder="1" applyAlignment="1">
      <alignment horizontal="center" vertical="center"/>
      <protection/>
    </xf>
    <xf numFmtId="0" fontId="11" fillId="0" borderId="24" xfId="55" applyFont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/>
      <protection/>
    </xf>
    <xf numFmtId="0" fontId="4" fillId="0" borderId="0" xfId="55" applyAlignment="1">
      <alignment vertical="center"/>
      <protection/>
    </xf>
    <xf numFmtId="0" fontId="64" fillId="0" borderId="0" xfId="59" applyFont="1" applyAlignment="1">
      <alignment horizontal="center" vertical="center" wrapText="1"/>
      <protection/>
    </xf>
    <xf numFmtId="0" fontId="61" fillId="0" borderId="10" xfId="59" applyFont="1" applyBorder="1" applyAlignment="1">
      <alignment horizontal="center" vertical="center"/>
      <protection/>
    </xf>
    <xf numFmtId="3" fontId="61" fillId="0" borderId="10" xfId="59" applyNumberFormat="1" applyFont="1" applyBorder="1" applyAlignment="1">
      <alignment horizontal="center" vertical="center"/>
      <protection/>
    </xf>
    <xf numFmtId="0" fontId="61" fillId="0" borderId="0" xfId="59" applyFont="1" applyAlignment="1">
      <alignment vertical="center"/>
      <protection/>
    </xf>
    <xf numFmtId="0" fontId="61" fillId="10" borderId="10" xfId="59" applyFont="1" applyFill="1" applyBorder="1" applyAlignment="1">
      <alignment horizontal="left" vertical="center" wrapText="1"/>
      <protection/>
    </xf>
    <xf numFmtId="3" fontId="61" fillId="10" borderId="10" xfId="59" applyNumberFormat="1" applyFont="1" applyFill="1" applyBorder="1" applyAlignment="1">
      <alignment horizontal="right" vertical="center"/>
      <protection/>
    </xf>
    <xf numFmtId="3" fontId="61" fillId="10" borderId="10" xfId="59" applyNumberFormat="1" applyFont="1" applyFill="1" applyBorder="1" applyAlignment="1">
      <alignment horizontal="center" vertical="center"/>
      <protection/>
    </xf>
    <xf numFmtId="0" fontId="61" fillId="4" borderId="10" xfId="59" applyFont="1" applyFill="1" applyBorder="1" applyAlignment="1">
      <alignment horizontal="center" vertical="center"/>
      <protection/>
    </xf>
    <xf numFmtId="3" fontId="61" fillId="4" borderId="10" xfId="59" applyNumberFormat="1" applyFont="1" applyFill="1" applyBorder="1" applyAlignment="1">
      <alignment horizontal="right" vertical="center"/>
      <protection/>
    </xf>
    <xf numFmtId="3" fontId="61" fillId="4" borderId="10" xfId="59" applyNumberFormat="1" applyFont="1" applyFill="1" applyBorder="1" applyAlignment="1">
      <alignment horizontal="center" vertical="center"/>
      <protection/>
    </xf>
    <xf numFmtId="3" fontId="60" fillId="0" borderId="10" xfId="59" applyNumberFormat="1" applyFont="1" applyBorder="1" applyAlignment="1">
      <alignment horizontal="right" vertical="center"/>
      <protection/>
    </xf>
    <xf numFmtId="0" fontId="2" fillId="0" borderId="0" xfId="54" applyAlignment="1">
      <alignment horizontal="right"/>
      <protection/>
    </xf>
    <xf numFmtId="0" fontId="15" fillId="0" borderId="0" xfId="54" applyFont="1" applyAlignment="1">
      <alignment vertical="center" wrapText="1"/>
      <protection/>
    </xf>
    <xf numFmtId="0" fontId="16" fillId="0" borderId="0" xfId="54" applyFont="1">
      <alignment/>
      <protection/>
    </xf>
    <xf numFmtId="0" fontId="8" fillId="31" borderId="11" xfId="54" applyFont="1" applyFill="1" applyBorder="1" applyAlignment="1">
      <alignment horizontal="center" vertical="center"/>
      <protection/>
    </xf>
    <xf numFmtId="0" fontId="8" fillId="31" borderId="19" xfId="54" applyFont="1" applyFill="1" applyBorder="1" applyAlignment="1">
      <alignment horizontal="center" vertical="center"/>
      <protection/>
    </xf>
    <xf numFmtId="0" fontId="8" fillId="31" borderId="13" xfId="54" applyFont="1" applyFill="1" applyBorder="1" applyAlignment="1">
      <alignment horizontal="center" vertical="center"/>
      <protection/>
    </xf>
    <xf numFmtId="0" fontId="8" fillId="37" borderId="18" xfId="54" applyFont="1" applyFill="1" applyBorder="1" applyAlignment="1">
      <alignment horizontal="center" vertical="center"/>
      <protection/>
    </xf>
    <xf numFmtId="0" fontId="8" fillId="37" borderId="25" xfId="54" applyFont="1" applyFill="1" applyBorder="1" applyAlignment="1">
      <alignment horizontal="center" vertical="center"/>
      <protection/>
    </xf>
    <xf numFmtId="0" fontId="8" fillId="37" borderId="26" xfId="54" applyFont="1" applyFill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center" vertical="center"/>
      <protection/>
    </xf>
    <xf numFmtId="3" fontId="8" fillId="0" borderId="27" xfId="54" applyNumberFormat="1" applyFont="1" applyBorder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19" xfId="54" applyFont="1" applyBorder="1" applyAlignment="1">
      <alignment horizontal="right" vertical="center" wrapText="1"/>
      <protection/>
    </xf>
    <xf numFmtId="0" fontId="2" fillId="0" borderId="19" xfId="54" applyFont="1" applyBorder="1" applyAlignment="1">
      <alignment horizontal="left" vertical="center" wrapText="1"/>
      <protection/>
    </xf>
    <xf numFmtId="0" fontId="8" fillId="0" borderId="19" xfId="54" applyFont="1" applyBorder="1" applyAlignment="1">
      <alignment horizontal="center" vertical="center"/>
      <protection/>
    </xf>
    <xf numFmtId="3" fontId="2" fillId="0" borderId="19" xfId="54" applyNumberFormat="1" applyFont="1" applyBorder="1" applyAlignment="1">
      <alignment horizontal="right" vertical="center"/>
      <protection/>
    </xf>
    <xf numFmtId="0" fontId="2" fillId="0" borderId="26" xfId="54" applyBorder="1" applyAlignment="1">
      <alignment vertical="center"/>
      <protection/>
    </xf>
    <xf numFmtId="0" fontId="2" fillId="0" borderId="15" xfId="54" applyBorder="1" applyAlignment="1">
      <alignment vertical="center"/>
      <protection/>
    </xf>
    <xf numFmtId="0" fontId="2" fillId="0" borderId="18" xfId="54" applyBorder="1" applyAlignment="1">
      <alignment vertical="center"/>
      <protection/>
    </xf>
    <xf numFmtId="0" fontId="2" fillId="0" borderId="25" xfId="54" applyBorder="1" applyAlignment="1">
      <alignment vertical="center"/>
      <protection/>
    </xf>
    <xf numFmtId="3" fontId="2" fillId="0" borderId="26" xfId="54" applyNumberFormat="1" applyBorder="1" applyAlignment="1">
      <alignment vertical="center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13" xfId="54" applyBorder="1" applyAlignment="1">
      <alignment vertical="center"/>
      <protection/>
    </xf>
    <xf numFmtId="3" fontId="2" fillId="0" borderId="13" xfId="54" applyNumberFormat="1" applyBorder="1" applyAlignment="1">
      <alignment vertical="center"/>
      <protection/>
    </xf>
    <xf numFmtId="0" fontId="2" fillId="0" borderId="16" xfId="54" applyBorder="1" applyAlignment="1">
      <alignment vertical="center"/>
      <protection/>
    </xf>
    <xf numFmtId="0" fontId="2" fillId="0" borderId="15" xfId="53" applyFont="1" applyBorder="1" applyAlignment="1">
      <alignment vertical="center" wrapText="1"/>
      <protection/>
    </xf>
    <xf numFmtId="3" fontId="2" fillId="0" borderId="16" xfId="54" applyNumberFormat="1" applyBorder="1" applyAlignment="1">
      <alignment vertical="center"/>
      <protection/>
    </xf>
    <xf numFmtId="0" fontId="2" fillId="0" borderId="27" xfId="54" applyBorder="1" applyAlignment="1">
      <alignment vertical="center"/>
      <protection/>
    </xf>
    <xf numFmtId="3" fontId="2" fillId="0" borderId="27" xfId="54" applyNumberFormat="1" applyBorder="1" applyAlignment="1">
      <alignment vertical="center"/>
      <protection/>
    </xf>
    <xf numFmtId="0" fontId="2" fillId="0" borderId="16" xfId="54" applyFont="1" applyBorder="1" applyAlignment="1">
      <alignment vertical="center" wrapText="1"/>
      <protection/>
    </xf>
    <xf numFmtId="0" fontId="2" fillId="0" borderId="16" xfId="54" applyBorder="1" applyAlignment="1">
      <alignment vertical="center" wrapText="1"/>
      <protection/>
    </xf>
    <xf numFmtId="0" fontId="2" fillId="0" borderId="27" xfId="54" applyBorder="1" applyAlignment="1">
      <alignment vertical="center" wrapText="1"/>
      <protection/>
    </xf>
    <xf numFmtId="3" fontId="2" fillId="0" borderId="27" xfId="54" applyNumberFormat="1" applyBorder="1" applyAlignment="1">
      <alignment horizontal="right" vertical="center" wrapText="1"/>
      <protection/>
    </xf>
    <xf numFmtId="0" fontId="2" fillId="0" borderId="0" xfId="54" applyAlignment="1">
      <alignment vertical="center" wrapText="1"/>
      <protection/>
    </xf>
    <xf numFmtId="0" fontId="2" fillId="0" borderId="28" xfId="54" applyBorder="1" applyAlignment="1">
      <alignment vertical="center"/>
      <protection/>
    </xf>
    <xf numFmtId="0" fontId="2" fillId="0" borderId="29" xfId="54" applyBorder="1" applyAlignment="1">
      <alignment vertical="center"/>
      <protection/>
    </xf>
    <xf numFmtId="0" fontId="2" fillId="0" borderId="29" xfId="54" applyBorder="1" applyAlignment="1">
      <alignment vertical="center" wrapText="1"/>
      <protection/>
    </xf>
    <xf numFmtId="0" fontId="2" fillId="0" borderId="30" xfId="54" applyBorder="1" applyAlignment="1">
      <alignment vertical="center" wrapText="1"/>
      <protection/>
    </xf>
    <xf numFmtId="3" fontId="2" fillId="0" borderId="31" xfId="54" applyNumberFormat="1" applyBorder="1" applyAlignment="1">
      <alignment horizontal="right" vertical="center" wrapText="1"/>
      <protection/>
    </xf>
    <xf numFmtId="0" fontId="2" fillId="0" borderId="19" xfId="54" applyBorder="1" applyAlignment="1">
      <alignment vertical="center"/>
      <protection/>
    </xf>
    <xf numFmtId="0" fontId="2" fillId="0" borderId="32" xfId="54" applyFont="1" applyBorder="1" applyAlignment="1">
      <alignment vertical="center" wrapText="1"/>
      <protection/>
    </xf>
    <xf numFmtId="0" fontId="2" fillId="0" borderId="19" xfId="54" applyBorder="1" applyAlignment="1">
      <alignment vertical="center" wrapText="1"/>
      <protection/>
    </xf>
    <xf numFmtId="3" fontId="2" fillId="0" borderId="19" xfId="54" applyNumberFormat="1" applyBorder="1" applyAlignment="1">
      <alignment horizontal="right" vertical="center" wrapText="1"/>
      <protection/>
    </xf>
    <xf numFmtId="0" fontId="2" fillId="0" borderId="0" xfId="54" applyBorder="1" applyAlignment="1">
      <alignment vertical="center"/>
      <protection/>
    </xf>
    <xf numFmtId="0" fontId="2" fillId="0" borderId="19" xfId="54" applyFont="1" applyBorder="1" applyAlignment="1">
      <alignment vertical="center" wrapText="1"/>
      <protection/>
    </xf>
    <xf numFmtId="3" fontId="2" fillId="0" borderId="19" xfId="54" applyNumberFormat="1" applyBorder="1" applyAlignment="1">
      <alignment horizontal="right" vertical="center"/>
      <protection/>
    </xf>
    <xf numFmtId="3" fontId="2" fillId="0" borderId="0" xfId="54" applyNumberFormat="1" applyAlignment="1">
      <alignment vertical="center"/>
      <protection/>
    </xf>
    <xf numFmtId="0" fontId="2" fillId="0" borderId="0" xfId="54" applyAlignment="1">
      <alignment horizontal="center" vertical="center"/>
      <protection/>
    </xf>
    <xf numFmtId="0" fontId="2" fillId="0" borderId="15" xfId="54" applyBorder="1" applyAlignment="1">
      <alignment vertical="center" wrapText="1"/>
      <protection/>
    </xf>
    <xf numFmtId="0" fontId="2" fillId="0" borderId="33" xfId="54" applyBorder="1" applyAlignment="1">
      <alignment vertical="center"/>
      <protection/>
    </xf>
    <xf numFmtId="0" fontId="2" fillId="0" borderId="34" xfId="54" applyBorder="1" applyAlignment="1">
      <alignment vertical="center"/>
      <protection/>
    </xf>
    <xf numFmtId="0" fontId="2" fillId="0" borderId="34" xfId="54" applyFont="1" applyBorder="1" applyAlignment="1">
      <alignment vertical="center" wrapText="1"/>
      <protection/>
    </xf>
    <xf numFmtId="3" fontId="2" fillId="0" borderId="34" xfId="54" applyNumberFormat="1" applyBorder="1" applyAlignment="1">
      <alignment vertical="center" wrapText="1"/>
      <protection/>
    </xf>
    <xf numFmtId="0" fontId="2" fillId="0" borderId="35" xfId="54" applyBorder="1" applyAlignment="1">
      <alignment vertical="center" wrapText="1"/>
      <protection/>
    </xf>
    <xf numFmtId="3" fontId="2" fillId="0" borderId="36" xfId="54" applyNumberFormat="1" applyBorder="1" applyAlignment="1">
      <alignment vertical="center" wrapText="1"/>
      <protection/>
    </xf>
    <xf numFmtId="0" fontId="2" fillId="0" borderId="37" xfId="54" applyBorder="1" applyAlignment="1">
      <alignment vertical="center"/>
      <protection/>
    </xf>
    <xf numFmtId="0" fontId="2" fillId="0" borderId="38" xfId="54" applyFont="1" applyBorder="1" applyAlignment="1">
      <alignment vertical="center" wrapText="1"/>
      <protection/>
    </xf>
    <xf numFmtId="0" fontId="2" fillId="0" borderId="39" xfId="54" applyBorder="1" applyAlignment="1">
      <alignment vertical="center" wrapText="1"/>
      <protection/>
    </xf>
    <xf numFmtId="3" fontId="2" fillId="0" borderId="40" xfId="54" applyNumberFormat="1" applyBorder="1" applyAlignment="1">
      <alignment vertical="center" wrapText="1"/>
      <protection/>
    </xf>
    <xf numFmtId="0" fontId="2" fillId="0" borderId="37" xfId="54" applyFont="1" applyBorder="1" applyAlignment="1">
      <alignment vertical="center" wrapText="1"/>
      <protection/>
    </xf>
    <xf numFmtId="3" fontId="2" fillId="0" borderId="19" xfId="54" applyNumberFormat="1" applyBorder="1" applyAlignment="1">
      <alignment vertical="center" wrapText="1"/>
      <protection/>
    </xf>
    <xf numFmtId="1" fontId="2" fillId="0" borderId="19" xfId="54" applyNumberFormat="1" applyBorder="1" applyAlignment="1">
      <alignment vertical="center" wrapText="1"/>
      <protection/>
    </xf>
    <xf numFmtId="0" fontId="2" fillId="0" borderId="25" xfId="54" applyBorder="1" applyAlignment="1">
      <alignment vertical="center" wrapText="1"/>
      <protection/>
    </xf>
    <xf numFmtId="3" fontId="2" fillId="0" borderId="26" xfId="54" applyNumberFormat="1" applyBorder="1" applyAlignment="1">
      <alignment vertical="center" wrapText="1"/>
      <protection/>
    </xf>
    <xf numFmtId="3" fontId="8" fillId="31" borderId="0" xfId="54" applyNumberFormat="1" applyFont="1" applyFill="1" applyBorder="1">
      <alignment/>
      <protection/>
    </xf>
    <xf numFmtId="0" fontId="2" fillId="31" borderId="28" xfId="54" applyFill="1" applyBorder="1">
      <alignment/>
      <protection/>
    </xf>
    <xf numFmtId="3" fontId="8" fillId="31" borderId="31" xfId="54" applyNumberFormat="1" applyFont="1" applyFill="1" applyBorder="1">
      <alignment/>
      <protection/>
    </xf>
    <xf numFmtId="44" fontId="17" fillId="38" borderId="37" xfId="74" applyFont="1" applyFill="1" applyBorder="1" applyAlignment="1">
      <alignment horizontal="left"/>
    </xf>
    <xf numFmtId="44" fontId="17" fillId="38" borderId="41" xfId="74" applyFont="1" applyFill="1" applyBorder="1" applyAlignment="1">
      <alignment horizontal="left"/>
    </xf>
    <xf numFmtId="3" fontId="17" fillId="38" borderId="41" xfId="54" applyNumberFormat="1" applyFont="1" applyFill="1" applyBorder="1" applyAlignment="1">
      <alignment horizontal="left"/>
      <protection/>
    </xf>
    <xf numFmtId="0" fontId="18" fillId="38" borderId="41" xfId="54" applyFont="1" applyFill="1" applyBorder="1" applyAlignment="1">
      <alignment horizontal="left"/>
      <protection/>
    </xf>
    <xf numFmtId="3" fontId="17" fillId="38" borderId="19" xfId="54" applyNumberFormat="1" applyFont="1" applyFill="1" applyBorder="1" applyAlignment="1">
      <alignment horizontal="right"/>
      <protection/>
    </xf>
    <xf numFmtId="0" fontId="60" fillId="0" borderId="10" xfId="59" applyFont="1" applyFill="1" applyBorder="1" applyAlignment="1">
      <alignment horizontal="center" vertical="center"/>
      <protection/>
    </xf>
    <xf numFmtId="3" fontId="60" fillId="0" borderId="10" xfId="59" applyNumberFormat="1" applyFont="1" applyFill="1" applyBorder="1" applyAlignment="1">
      <alignment vertical="center"/>
      <protection/>
    </xf>
    <xf numFmtId="0" fontId="2" fillId="0" borderId="16" xfId="53" applyFont="1" applyBorder="1" applyAlignment="1">
      <alignment vertical="center" wrapText="1"/>
      <protection/>
    </xf>
    <xf numFmtId="0" fontId="8" fillId="0" borderId="32" xfId="54" applyFont="1" applyBorder="1" applyAlignment="1">
      <alignment horizontal="center" vertical="center"/>
      <protection/>
    </xf>
    <xf numFmtId="0" fontId="2" fillId="0" borderId="32" xfId="54" applyFont="1" applyBorder="1" applyAlignment="1">
      <alignment horizontal="center" vertical="center"/>
      <protection/>
    </xf>
    <xf numFmtId="3" fontId="2" fillId="0" borderId="15" xfId="54" applyNumberFormat="1" applyBorder="1" applyAlignment="1">
      <alignment vertical="center"/>
      <protection/>
    </xf>
    <xf numFmtId="3" fontId="2" fillId="0" borderId="15" xfId="54" applyNumberFormat="1" applyBorder="1" applyAlignment="1">
      <alignment vertical="center" wrapText="1"/>
      <protection/>
    </xf>
    <xf numFmtId="0" fontId="64" fillId="0" borderId="0" xfId="59" applyFont="1" applyAlignment="1">
      <alignment horizontal="center" vertical="center" wrapText="1"/>
      <protection/>
    </xf>
    <xf numFmtId="3" fontId="8" fillId="31" borderId="19" xfId="54" applyNumberFormat="1" applyFont="1" applyFill="1" applyBorder="1" applyAlignment="1">
      <alignment wrapText="1"/>
      <protection/>
    </xf>
    <xf numFmtId="0" fontId="2" fillId="31" borderId="19" xfId="54" applyFill="1" applyBorder="1" applyAlignment="1">
      <alignment wrapText="1"/>
      <protection/>
    </xf>
    <xf numFmtId="3" fontId="8" fillId="36" borderId="14" xfId="54" applyNumberFormat="1" applyFont="1" applyFill="1" applyBorder="1" applyAlignment="1">
      <alignment wrapText="1"/>
      <protection/>
    </xf>
    <xf numFmtId="0" fontId="2" fillId="36" borderId="14" xfId="54" applyFont="1" applyFill="1" applyBorder="1" applyAlignment="1">
      <alignment wrapText="1"/>
      <protection/>
    </xf>
    <xf numFmtId="0" fontId="8" fillId="0" borderId="33" xfId="54" applyFont="1" applyBorder="1" applyAlignment="1">
      <alignment horizontal="center"/>
      <protection/>
    </xf>
    <xf numFmtId="0" fontId="62" fillId="0" borderId="34" xfId="54" applyFont="1" applyBorder="1" applyAlignment="1">
      <alignment horizontal="center" wrapText="1"/>
      <protection/>
    </xf>
    <xf numFmtId="0" fontId="62" fillId="0" borderId="35" xfId="54" applyFont="1" applyBorder="1" applyAlignment="1">
      <alignment horizontal="left" wrapText="1"/>
      <protection/>
    </xf>
    <xf numFmtId="3" fontId="62" fillId="0" borderId="34" xfId="54" applyNumberFormat="1" applyFont="1" applyBorder="1" applyAlignment="1">
      <alignment wrapText="1"/>
      <protection/>
    </xf>
    <xf numFmtId="3" fontId="2" fillId="0" borderId="34" xfId="54" applyNumberFormat="1" applyFont="1" applyBorder="1" applyAlignment="1">
      <alignment wrapText="1"/>
      <protection/>
    </xf>
    <xf numFmtId="0" fontId="2" fillId="0" borderId="34" xfId="54" applyFont="1" applyBorder="1" applyAlignment="1">
      <alignment wrapText="1"/>
      <protection/>
    </xf>
    <xf numFmtId="0" fontId="2" fillId="0" borderId="42" xfId="54" applyFont="1" applyBorder="1" applyAlignment="1">
      <alignment wrapText="1"/>
      <protection/>
    </xf>
    <xf numFmtId="0" fontId="8" fillId="0" borderId="16" xfId="54" applyFont="1" applyFill="1" applyBorder="1" applyAlignment="1">
      <alignment horizontal="center" wrapText="1"/>
      <protection/>
    </xf>
    <xf numFmtId="0" fontId="2" fillId="0" borderId="16" xfId="54" applyFont="1" applyFill="1" applyBorder="1" applyAlignment="1">
      <alignment horizontal="center" wrapText="1"/>
      <protection/>
    </xf>
    <xf numFmtId="0" fontId="2" fillId="0" borderId="16" xfId="54" applyFont="1" applyFill="1" applyBorder="1" applyAlignment="1">
      <alignment horizontal="left" wrapText="1"/>
      <protection/>
    </xf>
    <xf numFmtId="3" fontId="8" fillId="36" borderId="43" xfId="54" applyNumberFormat="1" applyFont="1" applyFill="1" applyBorder="1" applyAlignment="1">
      <alignment wrapText="1"/>
      <protection/>
    </xf>
    <xf numFmtId="0" fontId="2" fillId="31" borderId="44" xfId="54" applyFill="1" applyBorder="1" applyAlignment="1">
      <alignment wrapText="1"/>
      <protection/>
    </xf>
    <xf numFmtId="0" fontId="65" fillId="0" borderId="0" xfId="0" applyFont="1" applyAlignment="1">
      <alignment vertical="center" wrapText="1"/>
    </xf>
    <xf numFmtId="0" fontId="2" fillId="0" borderId="31" xfId="54" applyFill="1" applyBorder="1" applyAlignment="1">
      <alignment wrapText="1"/>
      <protection/>
    </xf>
    <xf numFmtId="0" fontId="2" fillId="0" borderId="32" xfId="54" applyBorder="1" applyAlignment="1">
      <alignment vertical="center"/>
      <protection/>
    </xf>
    <xf numFmtId="3" fontId="2" fillId="0" borderId="32" xfId="54" applyNumberFormat="1" applyBorder="1" applyAlignment="1">
      <alignment horizontal="right" vertical="center"/>
      <protection/>
    </xf>
    <xf numFmtId="0" fontId="65" fillId="0" borderId="10" xfId="0" applyFont="1" applyBorder="1" applyAlignment="1">
      <alignment vertical="center" wrapText="1"/>
    </xf>
    <xf numFmtId="0" fontId="2" fillId="0" borderId="14" xfId="54" applyBorder="1" applyAlignment="1">
      <alignment vertical="center"/>
      <protection/>
    </xf>
    <xf numFmtId="0" fontId="66" fillId="0" borderId="10" xfId="0" applyFont="1" applyBorder="1" applyAlignment="1">
      <alignment vertical="center" wrapText="1"/>
    </xf>
    <xf numFmtId="0" fontId="60" fillId="0" borderId="0" xfId="59" applyFont="1" applyAlignment="1">
      <alignment horizontal="center"/>
      <protection/>
    </xf>
    <xf numFmtId="0" fontId="67" fillId="0" borderId="10" xfId="59" applyFont="1" applyBorder="1" applyAlignment="1">
      <alignment vertical="center" wrapText="1"/>
      <protection/>
    </xf>
    <xf numFmtId="3" fontId="67" fillId="0" borderId="10" xfId="59" applyNumberFormat="1" applyFont="1" applyBorder="1" applyAlignment="1">
      <alignment vertical="center"/>
      <protection/>
    </xf>
    <xf numFmtId="0" fontId="60" fillId="0" borderId="0" xfId="59" applyFont="1" applyBorder="1" applyAlignment="1">
      <alignment vertical="center"/>
      <protection/>
    </xf>
    <xf numFmtId="3" fontId="60" fillId="0" borderId="0" xfId="59" applyNumberFormat="1" applyFont="1" applyBorder="1" applyAlignment="1">
      <alignment vertical="center"/>
      <protection/>
    </xf>
    <xf numFmtId="0" fontId="67" fillId="0" borderId="0" xfId="59" applyFont="1" applyBorder="1" applyAlignment="1">
      <alignment vertical="center" wrapText="1"/>
      <protection/>
    </xf>
    <xf numFmtId="0" fontId="19" fillId="0" borderId="15" xfId="54" applyFont="1" applyBorder="1" applyAlignment="1">
      <alignment horizontal="center"/>
      <protection/>
    </xf>
    <xf numFmtId="0" fontId="20" fillId="0" borderId="15" xfId="54" applyFont="1" applyBorder="1" applyAlignment="1">
      <alignment horizontal="center" wrapText="1"/>
      <protection/>
    </xf>
    <xf numFmtId="0" fontId="68" fillId="0" borderId="15" xfId="54" applyFont="1" applyBorder="1" applyAlignment="1">
      <alignment horizontal="left" wrapText="1"/>
      <protection/>
    </xf>
    <xf numFmtId="3" fontId="20" fillId="0" borderId="15" xfId="54" applyNumberFormat="1" applyFont="1" applyBorder="1" applyAlignment="1">
      <alignment wrapText="1"/>
      <protection/>
    </xf>
    <xf numFmtId="3" fontId="20" fillId="0" borderId="15" xfId="54" applyNumberFormat="1" applyFont="1" applyBorder="1">
      <alignment/>
      <protection/>
    </xf>
    <xf numFmtId="0" fontId="20" fillId="0" borderId="15" xfId="54" applyFont="1" applyBorder="1" applyAlignment="1">
      <alignment wrapText="1"/>
      <protection/>
    </xf>
    <xf numFmtId="0" fontId="20" fillId="0" borderId="15" xfId="54" applyFont="1" applyBorder="1" applyAlignment="1">
      <alignment horizontal="right" wrapText="1"/>
      <protection/>
    </xf>
    <xf numFmtId="0" fontId="20" fillId="0" borderId="0" xfId="54" applyFont="1">
      <alignment/>
      <protection/>
    </xf>
    <xf numFmtId="3" fontId="20" fillId="0" borderId="15" xfId="54" applyNumberFormat="1" applyFont="1" applyBorder="1" applyAlignment="1">
      <alignment horizontal="right" wrapText="1"/>
      <protection/>
    </xf>
    <xf numFmtId="0" fontId="69" fillId="0" borderId="15" xfId="54" applyFont="1" applyBorder="1" applyAlignment="1">
      <alignment horizontal="left" wrapText="1"/>
      <protection/>
    </xf>
    <xf numFmtId="0" fontId="19" fillId="0" borderId="19" xfId="54" applyFont="1" applyFill="1" applyBorder="1" applyAlignment="1">
      <alignment horizontal="center"/>
      <protection/>
    </xf>
    <xf numFmtId="0" fontId="20" fillId="0" borderId="19" xfId="54" applyFont="1" applyFill="1" applyBorder="1" applyAlignment="1">
      <alignment horizontal="center" wrapText="1"/>
      <protection/>
    </xf>
    <xf numFmtId="0" fontId="20" fillId="0" borderId="19" xfId="54" applyFont="1" applyFill="1" applyBorder="1" applyAlignment="1">
      <alignment horizontal="left" wrapText="1"/>
      <protection/>
    </xf>
    <xf numFmtId="3" fontId="20" fillId="0" borderId="19" xfId="54" applyNumberFormat="1" applyFont="1" applyFill="1" applyBorder="1" applyAlignment="1">
      <alignment wrapText="1"/>
      <protection/>
    </xf>
    <xf numFmtId="0" fontId="20" fillId="0" borderId="19" xfId="54" applyFont="1" applyFill="1" applyBorder="1" applyAlignment="1">
      <alignment wrapText="1"/>
      <protection/>
    </xf>
    <xf numFmtId="0" fontId="19" fillId="0" borderId="18" xfId="54" applyFont="1" applyBorder="1" applyAlignment="1">
      <alignment horizontal="center"/>
      <protection/>
    </xf>
    <xf numFmtId="0" fontId="68" fillId="0" borderId="18" xfId="54" applyFont="1" applyBorder="1" applyAlignment="1">
      <alignment horizontal="center" wrapText="1"/>
      <protection/>
    </xf>
    <xf numFmtId="0" fontId="20" fillId="0" borderId="0" xfId="54" applyFont="1" applyBorder="1" applyAlignment="1">
      <alignment horizontal="center" wrapText="1"/>
      <protection/>
    </xf>
    <xf numFmtId="0" fontId="68" fillId="0" borderId="45" xfId="54" applyFont="1" applyBorder="1" applyAlignment="1">
      <alignment horizontal="left" wrapText="1"/>
      <protection/>
    </xf>
    <xf numFmtId="3" fontId="20" fillId="0" borderId="46" xfId="54" applyNumberFormat="1" applyFont="1" applyBorder="1" applyAlignment="1">
      <alignment wrapText="1"/>
      <protection/>
    </xf>
    <xf numFmtId="0" fontId="20" fillId="0" borderId="46" xfId="54" applyFont="1" applyBorder="1" applyAlignment="1">
      <alignment wrapText="1"/>
      <protection/>
    </xf>
    <xf numFmtId="0" fontId="20" fillId="0" borderId="18" xfId="54" applyFont="1" applyBorder="1" applyAlignment="1">
      <alignment wrapText="1"/>
      <protection/>
    </xf>
    <xf numFmtId="0" fontId="20" fillId="0" borderId="15" xfId="54" applyFont="1" applyBorder="1" applyAlignment="1">
      <alignment horizontal="left" wrapText="1"/>
      <protection/>
    </xf>
    <xf numFmtId="0" fontId="69" fillId="0" borderId="13" xfId="54" applyFont="1" applyBorder="1" applyAlignment="1">
      <alignment horizontal="left" wrapText="1"/>
      <protection/>
    </xf>
    <xf numFmtId="0" fontId="68" fillId="0" borderId="15" xfId="54" applyFont="1" applyBorder="1" applyAlignment="1">
      <alignment horizontal="center" wrapText="1"/>
      <protection/>
    </xf>
    <xf numFmtId="0" fontId="20" fillId="35" borderId="15" xfId="54" applyFont="1" applyFill="1" applyBorder="1" applyAlignment="1">
      <alignment wrapText="1"/>
      <protection/>
    </xf>
    <xf numFmtId="0" fontId="19" fillId="0" borderId="19" xfId="54" applyFont="1" applyBorder="1" applyAlignment="1">
      <alignment horizontal="center"/>
      <protection/>
    </xf>
    <xf numFmtId="0" fontId="69" fillId="0" borderId="19" xfId="54" applyFont="1" applyBorder="1" applyAlignment="1">
      <alignment horizontal="center" wrapText="1"/>
      <protection/>
    </xf>
    <xf numFmtId="0" fontId="20" fillId="0" borderId="19" xfId="53" applyFont="1" applyBorder="1" applyAlignment="1">
      <alignment wrapText="1"/>
      <protection/>
    </xf>
    <xf numFmtId="3" fontId="68" fillId="0" borderId="19" xfId="54" applyNumberFormat="1" applyFont="1" applyBorder="1" applyAlignment="1">
      <alignment wrapText="1"/>
      <protection/>
    </xf>
    <xf numFmtId="3" fontId="20" fillId="0" borderId="19" xfId="54" applyNumberFormat="1" applyFont="1" applyBorder="1" applyAlignment="1">
      <alignment wrapText="1"/>
      <protection/>
    </xf>
    <xf numFmtId="0" fontId="20" fillId="0" borderId="19" xfId="54" applyFont="1" applyBorder="1" applyAlignment="1">
      <alignment wrapText="1"/>
      <protection/>
    </xf>
    <xf numFmtId="3" fontId="20" fillId="0" borderId="19" xfId="54" applyNumberFormat="1" applyFont="1" applyBorder="1" applyAlignment="1">
      <alignment horizontal="right" wrapText="1"/>
      <protection/>
    </xf>
    <xf numFmtId="0" fontId="20" fillId="0" borderId="0" xfId="54" applyFont="1" applyBorder="1">
      <alignment/>
      <protection/>
    </xf>
    <xf numFmtId="0" fontId="68" fillId="0" borderId="19" xfId="54" applyFont="1" applyBorder="1" applyAlignment="1">
      <alignment horizontal="left" wrapText="1"/>
      <protection/>
    </xf>
    <xf numFmtId="0" fontId="8" fillId="0" borderId="15" xfId="54" applyFont="1" applyFill="1" applyBorder="1" applyAlignment="1">
      <alignment horizontal="center" wrapText="1"/>
      <protection/>
    </xf>
    <xf numFmtId="0" fontId="2" fillId="0" borderId="20" xfId="54" applyFont="1" applyFill="1" applyBorder="1" applyAlignment="1">
      <alignment horizontal="left" wrapText="1"/>
      <protection/>
    </xf>
    <xf numFmtId="0" fontId="2" fillId="0" borderId="0" xfId="54" applyFont="1" applyFill="1">
      <alignment/>
      <protection/>
    </xf>
    <xf numFmtId="0" fontId="8" fillId="36" borderId="47" xfId="54" applyFont="1" applyFill="1" applyBorder="1" applyAlignment="1">
      <alignment horizontal="center" wrapText="1"/>
      <protection/>
    </xf>
    <xf numFmtId="0" fontId="8" fillId="36" borderId="48" xfId="54" applyFont="1" applyFill="1" applyBorder="1" applyAlignment="1">
      <alignment horizontal="center" wrapText="1"/>
      <protection/>
    </xf>
    <xf numFmtId="0" fontId="8" fillId="36" borderId="36" xfId="54" applyFont="1" applyFill="1" applyBorder="1" applyAlignment="1">
      <alignment horizontal="center" wrapText="1"/>
      <protection/>
    </xf>
    <xf numFmtId="0" fontId="8" fillId="36" borderId="49" xfId="54" applyFont="1" applyFill="1" applyBorder="1" applyAlignment="1">
      <alignment horizontal="center" wrapText="1"/>
      <protection/>
    </xf>
    <xf numFmtId="0" fontId="8" fillId="36" borderId="50" xfId="54" applyFont="1" applyFill="1" applyBorder="1" applyAlignment="1">
      <alignment horizontal="center" wrapText="1"/>
      <protection/>
    </xf>
    <xf numFmtId="0" fontId="8" fillId="36" borderId="51" xfId="54" applyFont="1" applyFill="1" applyBorder="1" applyAlignment="1">
      <alignment horizontal="center" wrapText="1"/>
      <protection/>
    </xf>
    <xf numFmtId="0" fontId="8" fillId="36" borderId="15" xfId="54" applyFont="1" applyFill="1" applyBorder="1" applyAlignment="1">
      <alignment horizontal="center" wrapText="1"/>
      <protection/>
    </xf>
    <xf numFmtId="0" fontId="8" fillId="36" borderId="11" xfId="54" applyFont="1" applyFill="1" applyBorder="1" applyAlignment="1">
      <alignment horizontal="center" wrapText="1"/>
      <protection/>
    </xf>
    <xf numFmtId="0" fontId="8" fillId="31" borderId="15" xfId="54" applyFont="1" applyFill="1" applyBorder="1" applyAlignment="1">
      <alignment horizontal="center" wrapText="1"/>
      <protection/>
    </xf>
    <xf numFmtId="164" fontId="8" fillId="33" borderId="11" xfId="73" applyNumberFormat="1" applyFont="1" applyFill="1" applyBorder="1" applyAlignment="1" applyProtection="1">
      <alignment horizontal="center" wrapText="1"/>
      <protection/>
    </xf>
    <xf numFmtId="164" fontId="8" fillId="33" borderId="12" xfId="73" applyNumberFormat="1" applyFont="1" applyFill="1" applyBorder="1" applyAlignment="1" applyProtection="1">
      <alignment horizontal="center" wrapText="1"/>
      <protection/>
    </xf>
    <xf numFmtId="164" fontId="8" fillId="33" borderId="13" xfId="73" applyNumberFormat="1" applyFont="1" applyFill="1" applyBorder="1" applyAlignment="1" applyProtection="1">
      <alignment horizontal="center" wrapText="1"/>
      <protection/>
    </xf>
    <xf numFmtId="0" fontId="8" fillId="0" borderId="0" xfId="54" applyFont="1" applyBorder="1" applyAlignment="1">
      <alignment horizont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 wrapText="1"/>
      <protection/>
    </xf>
    <xf numFmtId="0" fontId="8" fillId="31" borderId="11" xfId="54" applyFont="1" applyFill="1" applyBorder="1" applyAlignment="1">
      <alignment horizontal="center"/>
      <protection/>
    </xf>
    <xf numFmtId="0" fontId="8" fillId="31" borderId="12" xfId="54" applyFont="1" applyFill="1" applyBorder="1" applyAlignment="1">
      <alignment horizontal="center"/>
      <protection/>
    </xf>
    <xf numFmtId="0" fontId="8" fillId="31" borderId="13" xfId="54" applyFont="1" applyFill="1" applyBorder="1" applyAlignment="1">
      <alignment horizontal="center"/>
      <protection/>
    </xf>
    <xf numFmtId="0" fontId="8" fillId="31" borderId="11" xfId="54" applyFont="1" applyFill="1" applyBorder="1" applyAlignment="1">
      <alignment horizontal="center" wrapText="1"/>
      <protection/>
    </xf>
    <xf numFmtId="0" fontId="8" fillId="31" borderId="12" xfId="54" applyFont="1" applyFill="1" applyBorder="1" applyAlignment="1">
      <alignment horizontal="center" wrapText="1"/>
      <protection/>
    </xf>
    <xf numFmtId="0" fontId="8" fillId="31" borderId="13" xfId="54" applyFont="1" applyFill="1" applyBorder="1" applyAlignment="1">
      <alignment horizontal="center" wrapText="1"/>
      <protection/>
    </xf>
    <xf numFmtId="0" fontId="7" fillId="10" borderId="52" xfId="55" applyFont="1" applyFill="1" applyBorder="1" applyAlignment="1">
      <alignment horizontal="center" vertical="center"/>
      <protection/>
    </xf>
    <xf numFmtId="0" fontId="7" fillId="10" borderId="53" xfId="55" applyFont="1" applyFill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7" fillId="39" borderId="10" xfId="55" applyFont="1" applyFill="1" applyBorder="1" applyAlignment="1">
      <alignment horizontal="center" vertical="center"/>
      <protection/>
    </xf>
    <xf numFmtId="0" fontId="7" fillId="39" borderId="10" xfId="55" applyFont="1" applyFill="1" applyBorder="1" applyAlignment="1">
      <alignment horizontal="center" vertical="center" wrapText="1"/>
      <protection/>
    </xf>
    <xf numFmtId="49" fontId="64" fillId="0" borderId="0" xfId="59" applyNumberFormat="1" applyFont="1" applyAlignment="1">
      <alignment horizontal="center" vertical="center" wrapText="1"/>
      <protection/>
    </xf>
    <xf numFmtId="0" fontId="61" fillId="10" borderId="52" xfId="59" applyFont="1" applyFill="1" applyBorder="1" applyAlignment="1">
      <alignment horizontal="center" vertical="center" wrapText="1"/>
      <protection/>
    </xf>
    <xf numFmtId="0" fontId="61" fillId="10" borderId="54" xfId="59" applyFont="1" applyFill="1" applyBorder="1" applyAlignment="1">
      <alignment horizontal="center" vertical="center" wrapText="1"/>
      <protection/>
    </xf>
    <xf numFmtId="0" fontId="61" fillId="10" borderId="53" xfId="59" applyFont="1" applyFill="1" applyBorder="1" applyAlignment="1">
      <alignment horizontal="center" vertical="center" wrapText="1"/>
      <protection/>
    </xf>
    <xf numFmtId="0" fontId="60" fillId="0" borderId="21" xfId="59" applyFont="1" applyBorder="1" applyAlignment="1">
      <alignment horizontal="center" vertical="center"/>
      <protection/>
    </xf>
    <xf numFmtId="0" fontId="60" fillId="0" borderId="23" xfId="59" applyFont="1" applyBorder="1" applyAlignment="1">
      <alignment horizontal="center" vertical="center"/>
      <protection/>
    </xf>
    <xf numFmtId="0" fontId="60" fillId="0" borderId="22" xfId="59" applyFont="1" applyBorder="1" applyAlignment="1">
      <alignment horizontal="center" vertical="center"/>
      <protection/>
    </xf>
    <xf numFmtId="0" fontId="64" fillId="0" borderId="0" xfId="59" applyFont="1" applyAlignment="1">
      <alignment horizont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4" fillId="0" borderId="0" xfId="59" applyFont="1" applyAlignment="1">
      <alignment horizontal="center" vertical="center" wrapText="1"/>
      <protection/>
    </xf>
    <xf numFmtId="0" fontId="8" fillId="0" borderId="32" xfId="54" applyFont="1" applyBorder="1" applyAlignment="1">
      <alignment horizontal="center" vertical="center" wrapText="1"/>
      <protection/>
    </xf>
    <xf numFmtId="44" fontId="8" fillId="31" borderId="37" xfId="74" applyFont="1" applyFill="1" applyBorder="1" applyAlignment="1">
      <alignment horizontal="center"/>
    </xf>
    <xf numFmtId="44" fontId="8" fillId="31" borderId="41" xfId="74" applyFont="1" applyFill="1" applyBorder="1" applyAlignment="1">
      <alignment horizontal="center"/>
    </xf>
    <xf numFmtId="44" fontId="8" fillId="31" borderId="40" xfId="74" applyFont="1" applyFill="1" applyBorder="1" applyAlignment="1">
      <alignment horizontal="center"/>
    </xf>
    <xf numFmtId="0" fontId="14" fillId="0" borderId="0" xfId="54" applyFont="1" applyAlignment="1">
      <alignment horizontal="center" vertical="center" wrapText="1"/>
      <protection/>
    </xf>
    <xf numFmtId="0" fontId="8" fillId="31" borderId="16" xfId="54" applyFont="1" applyFill="1" applyBorder="1" applyAlignment="1">
      <alignment horizontal="center" vertical="center"/>
      <protection/>
    </xf>
    <xf numFmtId="0" fontId="8" fillId="31" borderId="14" xfId="54" applyFont="1" applyFill="1" applyBorder="1" applyAlignment="1">
      <alignment horizontal="center" vertical="center"/>
      <protection/>
    </xf>
    <xf numFmtId="0" fontId="8" fillId="31" borderId="29" xfId="54" applyFont="1" applyFill="1" applyBorder="1" applyAlignment="1">
      <alignment horizontal="center" vertical="center"/>
      <protection/>
    </xf>
    <xf numFmtId="0" fontId="8" fillId="31" borderId="55" xfId="54" applyFont="1" applyFill="1" applyBorder="1" applyAlignment="1">
      <alignment horizontal="center" vertical="center"/>
      <protection/>
    </xf>
    <xf numFmtId="0" fontId="8" fillId="31" borderId="56" xfId="54" applyFont="1" applyFill="1" applyBorder="1" applyAlignment="1">
      <alignment horizontal="center" vertical="center"/>
      <protection/>
    </xf>
    <xf numFmtId="0" fontId="8" fillId="31" borderId="57" xfId="54" applyFont="1" applyFill="1" applyBorder="1" applyAlignment="1">
      <alignment horizontal="center" vertical="center"/>
      <protection/>
    </xf>
    <xf numFmtId="0" fontId="8" fillId="0" borderId="58" xfId="54" applyFont="1" applyBorder="1" applyAlignment="1">
      <alignment horizontal="center" vertical="center" wrapText="1"/>
      <protection/>
    </xf>
    <xf numFmtId="0" fontId="8" fillId="0" borderId="27" xfId="54" applyFont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Walutowy 3 2 2" xfId="72"/>
    <cellStyle name="Walutowy 3 2 2 2" xfId="73"/>
    <cellStyle name="Walutowy 3 3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view="pageLayout" workbookViewId="0" topLeftCell="F1">
      <selection activeCell="A1" sqref="A1:J1"/>
    </sheetView>
  </sheetViews>
  <sheetFormatPr defaultColWidth="8.796875" defaultRowHeight="12.75" customHeight="1"/>
  <cols>
    <col min="1" max="1" width="6.69921875" style="24" customWidth="1"/>
    <col min="2" max="2" width="8" style="24" customWidth="1"/>
    <col min="3" max="3" width="8.19921875" style="24" customWidth="1"/>
    <col min="4" max="4" width="59" style="24" customWidth="1"/>
    <col min="5" max="5" width="10" style="24" customWidth="1"/>
    <col min="6" max="6" width="11.3984375" style="24" customWidth="1"/>
    <col min="7" max="7" width="11" style="24" customWidth="1"/>
    <col min="8" max="8" width="12.09765625" style="24" customWidth="1"/>
    <col min="9" max="9" width="11.09765625" style="24" customWidth="1"/>
    <col min="10" max="10" width="10.19921875" style="24" customWidth="1"/>
    <col min="11" max="16384" width="8.69921875" style="24" customWidth="1"/>
  </cols>
  <sheetData>
    <row r="1" spans="1:10" ht="12.75" customHeight="1">
      <c r="A1" s="282" t="s">
        <v>74</v>
      </c>
      <c r="B1" s="282"/>
      <c r="C1" s="282"/>
      <c r="D1" s="282"/>
      <c r="E1" s="282"/>
      <c r="F1" s="282"/>
      <c r="G1" s="282"/>
      <c r="H1" s="282"/>
      <c r="I1" s="282"/>
      <c r="J1" s="282"/>
    </row>
    <row r="2" ht="13.5" customHeight="1" thickBot="1"/>
    <row r="3" spans="1:10" ht="13.5" customHeight="1" thickBot="1">
      <c r="A3" s="283" t="s">
        <v>0</v>
      </c>
      <c r="B3" s="284" t="s">
        <v>1</v>
      </c>
      <c r="C3" s="284" t="s">
        <v>75</v>
      </c>
      <c r="D3" s="284" t="s">
        <v>76</v>
      </c>
      <c r="E3" s="284" t="s">
        <v>77</v>
      </c>
      <c r="F3" s="25" t="s">
        <v>2</v>
      </c>
      <c r="G3" s="26"/>
      <c r="H3" s="26"/>
      <c r="I3" s="26"/>
      <c r="J3" s="27"/>
    </row>
    <row r="4" spans="1:10" ht="59.25" customHeight="1" thickBot="1">
      <c r="A4" s="283"/>
      <c r="B4" s="284"/>
      <c r="C4" s="284"/>
      <c r="D4" s="284"/>
      <c r="E4" s="284"/>
      <c r="F4" s="28" t="s">
        <v>78</v>
      </c>
      <c r="G4" s="28" t="s">
        <v>79</v>
      </c>
      <c r="H4" s="28" t="s">
        <v>80</v>
      </c>
      <c r="I4" s="28" t="s">
        <v>81</v>
      </c>
      <c r="J4" s="28" t="s">
        <v>82</v>
      </c>
    </row>
    <row r="5" spans="1:10" s="30" customFormat="1" ht="12.75" customHeight="1" thickBot="1">
      <c r="A5" s="29" t="s">
        <v>83</v>
      </c>
      <c r="B5" s="29" t="s">
        <v>84</v>
      </c>
      <c r="C5" s="29" t="s">
        <v>85</v>
      </c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</row>
    <row r="6" spans="1:10" ht="57.75" customHeight="1" thickBot="1">
      <c r="A6" s="31" t="s">
        <v>83</v>
      </c>
      <c r="B6" s="32">
        <v>150</v>
      </c>
      <c r="C6" s="32">
        <v>15011</v>
      </c>
      <c r="D6" s="33" t="s">
        <v>93</v>
      </c>
      <c r="E6" s="34">
        <v>102465</v>
      </c>
      <c r="F6" s="34">
        <v>102465</v>
      </c>
      <c r="G6" s="34"/>
      <c r="H6" s="35"/>
      <c r="I6" s="35"/>
      <c r="J6" s="35"/>
    </row>
    <row r="7" spans="1:10" s="38" customFormat="1" ht="24" customHeight="1" thickBot="1">
      <c r="A7" s="285" t="s">
        <v>94</v>
      </c>
      <c r="B7" s="286"/>
      <c r="C7" s="286"/>
      <c r="D7" s="287"/>
      <c r="E7" s="36">
        <f>E6</f>
        <v>102465</v>
      </c>
      <c r="F7" s="36">
        <f>F6</f>
        <v>102465</v>
      </c>
      <c r="G7" s="36"/>
      <c r="H7" s="37"/>
      <c r="I7" s="37"/>
      <c r="J7" s="37"/>
    </row>
    <row r="8" spans="1:10" ht="33" customHeight="1" thickBot="1">
      <c r="A8" s="39" t="s">
        <v>84</v>
      </c>
      <c r="B8" s="40">
        <v>600</v>
      </c>
      <c r="C8" s="40">
        <v>60014</v>
      </c>
      <c r="D8" s="41" t="s">
        <v>95</v>
      </c>
      <c r="E8" s="42">
        <v>150000</v>
      </c>
      <c r="F8" s="43">
        <v>150000</v>
      </c>
      <c r="G8" s="42"/>
      <c r="H8" s="41"/>
      <c r="I8" s="44"/>
      <c r="J8" s="41"/>
    </row>
    <row r="9" spans="1:10" ht="20.25" customHeight="1" thickBot="1">
      <c r="A9" s="39" t="s">
        <v>85</v>
      </c>
      <c r="B9" s="40">
        <v>600</v>
      </c>
      <c r="C9" s="40">
        <v>60014</v>
      </c>
      <c r="D9" s="41" t="s">
        <v>96</v>
      </c>
      <c r="E9" s="42">
        <v>100000</v>
      </c>
      <c r="F9" s="43">
        <v>100000</v>
      </c>
      <c r="G9" s="42"/>
      <c r="H9" s="41"/>
      <c r="I9" s="41"/>
      <c r="J9" s="41"/>
    </row>
    <row r="10" spans="1:10" s="239" customFormat="1" ht="35.25" customHeight="1" thickBot="1">
      <c r="A10" s="232" t="s">
        <v>86</v>
      </c>
      <c r="B10" s="233">
        <v>600</v>
      </c>
      <c r="C10" s="233">
        <v>60014</v>
      </c>
      <c r="D10" s="234" t="s">
        <v>296</v>
      </c>
      <c r="E10" s="235">
        <v>350000</v>
      </c>
      <c r="F10" s="236">
        <v>350000</v>
      </c>
      <c r="G10" s="235"/>
      <c r="H10" s="235"/>
      <c r="I10" s="237"/>
      <c r="J10" s="237"/>
    </row>
    <row r="11" spans="1:10" s="239" customFormat="1" ht="33" customHeight="1" thickBot="1">
      <c r="A11" s="232" t="s">
        <v>87</v>
      </c>
      <c r="B11" s="233">
        <v>600</v>
      </c>
      <c r="C11" s="233">
        <v>60014</v>
      </c>
      <c r="D11" s="234" t="s">
        <v>97</v>
      </c>
      <c r="E11" s="235">
        <v>433500</v>
      </c>
      <c r="F11" s="236">
        <v>86100</v>
      </c>
      <c r="G11" s="235">
        <v>134400</v>
      </c>
      <c r="H11" s="237"/>
      <c r="I11" s="238" t="s">
        <v>294</v>
      </c>
      <c r="J11" s="237"/>
    </row>
    <row r="12" spans="1:10" s="239" customFormat="1" ht="45" customHeight="1" thickBot="1">
      <c r="A12" s="232" t="s">
        <v>88</v>
      </c>
      <c r="B12" s="233">
        <v>600</v>
      </c>
      <c r="C12" s="233">
        <v>60014</v>
      </c>
      <c r="D12" s="234" t="s">
        <v>98</v>
      </c>
      <c r="E12" s="235">
        <f>SUM(F12:G12)</f>
        <v>0</v>
      </c>
      <c r="F12" s="236">
        <v>0</v>
      </c>
      <c r="G12" s="235"/>
      <c r="H12" s="237"/>
      <c r="I12" s="240"/>
      <c r="J12" s="237"/>
    </row>
    <row r="13" spans="1:10" ht="45.75" customHeight="1" thickBot="1">
      <c r="A13" s="39" t="s">
        <v>89</v>
      </c>
      <c r="B13" s="40">
        <v>600</v>
      </c>
      <c r="C13" s="40">
        <v>60014</v>
      </c>
      <c r="D13" s="45" t="s">
        <v>99</v>
      </c>
      <c r="E13" s="42">
        <v>808885</v>
      </c>
      <c r="F13" s="43">
        <v>808885</v>
      </c>
      <c r="G13" s="42"/>
      <c r="H13" s="41"/>
      <c r="I13" s="46"/>
      <c r="J13" s="41"/>
    </row>
    <row r="14" spans="1:10" ht="22.5" customHeight="1" thickBot="1">
      <c r="A14" s="39" t="s">
        <v>90</v>
      </c>
      <c r="B14" s="40">
        <v>600</v>
      </c>
      <c r="C14" s="40">
        <v>60014</v>
      </c>
      <c r="D14" s="45" t="s">
        <v>100</v>
      </c>
      <c r="E14" s="42">
        <v>100000</v>
      </c>
      <c r="F14" s="43">
        <v>100000</v>
      </c>
      <c r="G14" s="42"/>
      <c r="H14" s="41"/>
      <c r="I14" s="41"/>
      <c r="J14" s="41"/>
    </row>
    <row r="15" spans="1:10" ht="33" customHeight="1" thickBot="1">
      <c r="A15" s="39" t="s">
        <v>91</v>
      </c>
      <c r="B15" s="40">
        <v>600</v>
      </c>
      <c r="C15" s="40">
        <v>60014</v>
      </c>
      <c r="D15" s="47" t="s">
        <v>101</v>
      </c>
      <c r="E15" s="42">
        <v>90606</v>
      </c>
      <c r="F15" s="43">
        <v>90606</v>
      </c>
      <c r="G15" s="42"/>
      <c r="H15" s="41"/>
      <c r="I15" s="41"/>
      <c r="J15" s="41"/>
    </row>
    <row r="16" spans="1:10" ht="32.25" customHeight="1" thickBot="1">
      <c r="A16" s="39" t="s">
        <v>92</v>
      </c>
      <c r="B16" s="40">
        <v>600</v>
      </c>
      <c r="C16" s="40">
        <v>60014</v>
      </c>
      <c r="D16" s="47" t="s">
        <v>102</v>
      </c>
      <c r="E16" s="42">
        <v>100000</v>
      </c>
      <c r="F16" s="43">
        <v>100000</v>
      </c>
      <c r="G16" s="42"/>
      <c r="H16" s="41"/>
      <c r="I16" s="41"/>
      <c r="J16" s="41"/>
    </row>
    <row r="17" spans="1:10" ht="30.75" customHeight="1" thickBot="1">
      <c r="A17" s="39" t="s">
        <v>103</v>
      </c>
      <c r="B17" s="40">
        <v>600</v>
      </c>
      <c r="C17" s="40">
        <v>60014</v>
      </c>
      <c r="D17" s="47" t="s">
        <v>104</v>
      </c>
      <c r="E17" s="42">
        <v>150000</v>
      </c>
      <c r="F17" s="43">
        <v>150000</v>
      </c>
      <c r="G17" s="42"/>
      <c r="H17" s="41"/>
      <c r="I17" s="41"/>
      <c r="J17" s="41"/>
    </row>
    <row r="18" spans="1:10" s="239" customFormat="1" ht="45.75" customHeight="1" thickBot="1">
      <c r="A18" s="232" t="s">
        <v>105</v>
      </c>
      <c r="B18" s="233">
        <v>600</v>
      </c>
      <c r="C18" s="233">
        <v>60014</v>
      </c>
      <c r="D18" s="254" t="s">
        <v>282</v>
      </c>
      <c r="E18" s="235">
        <v>445000</v>
      </c>
      <c r="F18" s="236">
        <v>71000</v>
      </c>
      <c r="G18" s="235"/>
      <c r="H18" s="237"/>
      <c r="I18" s="238" t="s">
        <v>283</v>
      </c>
      <c r="J18" s="237"/>
    </row>
    <row r="19" spans="1:10" ht="45" customHeight="1" thickBot="1">
      <c r="A19" s="39" t="s">
        <v>106</v>
      </c>
      <c r="B19" s="40">
        <v>600</v>
      </c>
      <c r="C19" s="40">
        <v>60014</v>
      </c>
      <c r="D19" s="49" t="s">
        <v>107</v>
      </c>
      <c r="E19" s="42">
        <v>29000</v>
      </c>
      <c r="F19" s="43">
        <v>29000</v>
      </c>
      <c r="G19" s="42"/>
      <c r="H19" s="41"/>
      <c r="I19" s="44"/>
      <c r="J19" s="41"/>
    </row>
    <row r="20" spans="1:10" s="239" customFormat="1" ht="31.5" customHeight="1" thickBot="1">
      <c r="A20" s="232" t="s">
        <v>108</v>
      </c>
      <c r="B20" s="233">
        <v>600</v>
      </c>
      <c r="C20" s="233">
        <v>60014</v>
      </c>
      <c r="D20" s="255" t="s">
        <v>109</v>
      </c>
      <c r="E20" s="235">
        <v>2245430</v>
      </c>
      <c r="F20" s="236">
        <v>1065230</v>
      </c>
      <c r="G20" s="235"/>
      <c r="H20" s="237"/>
      <c r="I20" s="238" t="s">
        <v>246</v>
      </c>
      <c r="J20" s="237"/>
    </row>
    <row r="21" spans="1:10" ht="44.25" customHeight="1" thickBot="1">
      <c r="A21" s="39" t="s">
        <v>110</v>
      </c>
      <c r="B21" s="40">
        <v>600</v>
      </c>
      <c r="C21" s="40">
        <v>60014</v>
      </c>
      <c r="D21" s="48" t="s">
        <v>111</v>
      </c>
      <c r="E21" s="42">
        <f>SUM(F21:G21)</f>
        <v>65000</v>
      </c>
      <c r="F21" s="43">
        <v>22730</v>
      </c>
      <c r="G21" s="42">
        <v>42270</v>
      </c>
      <c r="H21" s="41"/>
      <c r="I21" s="44"/>
      <c r="J21" s="41"/>
    </row>
    <row r="22" spans="1:10" ht="30.75" customHeight="1" thickBot="1">
      <c r="A22" s="39" t="s">
        <v>112</v>
      </c>
      <c r="B22" s="40">
        <v>600</v>
      </c>
      <c r="C22" s="40">
        <v>60014</v>
      </c>
      <c r="D22" s="47" t="s">
        <v>113</v>
      </c>
      <c r="E22" s="42">
        <v>150000</v>
      </c>
      <c r="F22" s="43">
        <v>150000</v>
      </c>
      <c r="G22" s="42"/>
      <c r="H22" s="41"/>
      <c r="I22" s="41"/>
      <c r="J22" s="41"/>
    </row>
    <row r="23" spans="1:10" ht="30.75" customHeight="1" thickBot="1">
      <c r="A23" s="39" t="s">
        <v>114</v>
      </c>
      <c r="B23" s="40">
        <v>600</v>
      </c>
      <c r="C23" s="40">
        <v>60014</v>
      </c>
      <c r="D23" s="47" t="s">
        <v>261</v>
      </c>
      <c r="E23" s="42">
        <v>235000</v>
      </c>
      <c r="F23" s="43">
        <v>117000</v>
      </c>
      <c r="G23" s="42"/>
      <c r="H23" s="41"/>
      <c r="I23" s="44" t="s">
        <v>247</v>
      </c>
      <c r="J23" s="41"/>
    </row>
    <row r="24" spans="1:10" ht="22.5" customHeight="1" thickBot="1">
      <c r="A24" s="39" t="s">
        <v>115</v>
      </c>
      <c r="B24" s="40">
        <v>600</v>
      </c>
      <c r="C24" s="40">
        <v>60014</v>
      </c>
      <c r="D24" s="47" t="s">
        <v>278</v>
      </c>
      <c r="E24" s="42">
        <v>100000</v>
      </c>
      <c r="F24" s="43">
        <v>100000</v>
      </c>
      <c r="G24" s="42"/>
      <c r="H24" s="41"/>
      <c r="I24" s="44"/>
      <c r="J24" s="41"/>
    </row>
    <row r="25" spans="1:10" ht="23.25" customHeight="1" thickBot="1">
      <c r="A25" s="39" t="s">
        <v>117</v>
      </c>
      <c r="B25" s="40">
        <v>600</v>
      </c>
      <c r="C25" s="40">
        <v>60014</v>
      </c>
      <c r="D25" s="47" t="s">
        <v>262</v>
      </c>
      <c r="E25" s="42">
        <v>260000</v>
      </c>
      <c r="F25" s="43">
        <v>260000</v>
      </c>
      <c r="G25" s="42"/>
      <c r="H25" s="41"/>
      <c r="I25" s="44"/>
      <c r="J25" s="41"/>
    </row>
    <row r="26" spans="1:10" ht="24" customHeight="1" thickBot="1">
      <c r="A26" s="39" t="s">
        <v>120</v>
      </c>
      <c r="B26" s="40">
        <v>600</v>
      </c>
      <c r="C26" s="40">
        <v>60014</v>
      </c>
      <c r="D26" s="47" t="s">
        <v>263</v>
      </c>
      <c r="E26" s="42">
        <v>50000</v>
      </c>
      <c r="F26" s="43">
        <v>50000</v>
      </c>
      <c r="G26" s="42"/>
      <c r="H26" s="41"/>
      <c r="I26" s="44"/>
      <c r="J26" s="41"/>
    </row>
    <row r="27" spans="1:10" ht="21" customHeight="1" thickBot="1">
      <c r="A27" s="39" t="s">
        <v>123</v>
      </c>
      <c r="B27" s="40">
        <v>600</v>
      </c>
      <c r="C27" s="40">
        <v>60014</v>
      </c>
      <c r="D27" s="47" t="s">
        <v>264</v>
      </c>
      <c r="E27" s="42">
        <v>70000</v>
      </c>
      <c r="F27" s="43">
        <v>70000</v>
      </c>
      <c r="G27" s="42"/>
      <c r="H27" s="41"/>
      <c r="I27" s="44"/>
      <c r="J27" s="41"/>
    </row>
    <row r="28" spans="1:10" s="239" customFormat="1" ht="33" customHeight="1" thickBot="1">
      <c r="A28" s="232" t="s">
        <v>125</v>
      </c>
      <c r="B28" s="233">
        <v>600</v>
      </c>
      <c r="C28" s="233">
        <v>60014</v>
      </c>
      <c r="D28" s="241" t="s">
        <v>265</v>
      </c>
      <c r="E28" s="235">
        <f>SUM(F28:G28)</f>
        <v>134500</v>
      </c>
      <c r="F28" s="236">
        <v>90100</v>
      </c>
      <c r="G28" s="235">
        <v>44400</v>
      </c>
      <c r="H28" s="237"/>
      <c r="I28" s="238"/>
      <c r="J28" s="237"/>
    </row>
    <row r="29" spans="1:10" ht="33" customHeight="1" thickBot="1">
      <c r="A29" s="39" t="s">
        <v>127</v>
      </c>
      <c r="B29" s="40">
        <v>600</v>
      </c>
      <c r="C29" s="40">
        <v>60014</v>
      </c>
      <c r="D29" s="47" t="s">
        <v>277</v>
      </c>
      <c r="E29" s="42">
        <v>40000</v>
      </c>
      <c r="F29" s="43">
        <v>40000</v>
      </c>
      <c r="G29" s="42"/>
      <c r="H29" s="41"/>
      <c r="I29" s="44"/>
      <c r="J29" s="41"/>
    </row>
    <row r="30" spans="1:10" ht="23.25" customHeight="1" thickBot="1">
      <c r="A30" s="39" t="s">
        <v>129</v>
      </c>
      <c r="B30" s="40">
        <v>600</v>
      </c>
      <c r="C30" s="40">
        <v>60014</v>
      </c>
      <c r="D30" s="47" t="s">
        <v>276</v>
      </c>
      <c r="E30" s="42">
        <v>150000</v>
      </c>
      <c r="F30" s="43">
        <v>150000</v>
      </c>
      <c r="G30" s="42"/>
      <c r="H30" s="41"/>
      <c r="I30" s="44"/>
      <c r="J30" s="41"/>
    </row>
    <row r="31" spans="1:10" ht="31.5" customHeight="1" thickBot="1">
      <c r="A31" s="39" t="s">
        <v>132</v>
      </c>
      <c r="B31" s="40">
        <v>600</v>
      </c>
      <c r="C31" s="40">
        <v>60014</v>
      </c>
      <c r="D31" s="47" t="s">
        <v>116</v>
      </c>
      <c r="E31" s="42">
        <v>100000</v>
      </c>
      <c r="F31" s="43">
        <v>100000</v>
      </c>
      <c r="G31" s="42"/>
      <c r="H31" s="41"/>
      <c r="I31" s="41"/>
      <c r="J31" s="41"/>
    </row>
    <row r="32" spans="1:10" ht="95.25" customHeight="1" thickBot="1">
      <c r="A32" s="39" t="s">
        <v>135</v>
      </c>
      <c r="B32" s="40">
        <v>600</v>
      </c>
      <c r="C32" s="40">
        <v>60014</v>
      </c>
      <c r="D32" s="50" t="s">
        <v>118</v>
      </c>
      <c r="E32" s="42">
        <v>371644</v>
      </c>
      <c r="F32" s="42">
        <v>371644</v>
      </c>
      <c r="G32" s="42"/>
      <c r="H32" s="41"/>
      <c r="I32" s="41"/>
      <c r="J32" s="41"/>
    </row>
    <row r="33" spans="1:10" s="53" customFormat="1" ht="24" customHeight="1" thickBot="1">
      <c r="A33" s="278" t="s">
        <v>119</v>
      </c>
      <c r="B33" s="278"/>
      <c r="C33" s="278"/>
      <c r="D33" s="278"/>
      <c r="E33" s="51">
        <f>SUM(E8:E32)</f>
        <v>6728565</v>
      </c>
      <c r="F33" s="51">
        <f>SUM(F8:F32)</f>
        <v>4622295</v>
      </c>
      <c r="G33" s="51">
        <f>SUM(G8:G32)</f>
        <v>221070</v>
      </c>
      <c r="H33" s="51"/>
      <c r="I33" s="51">
        <v>1885200</v>
      </c>
      <c r="J33" s="52"/>
    </row>
    <row r="34" spans="1:10" ht="20.25" customHeight="1" thickBot="1">
      <c r="A34" s="54" t="s">
        <v>138</v>
      </c>
      <c r="B34" s="55">
        <v>710</v>
      </c>
      <c r="C34" s="55">
        <v>71012</v>
      </c>
      <c r="D34" s="56" t="s">
        <v>121</v>
      </c>
      <c r="E34" s="57">
        <v>25000</v>
      </c>
      <c r="F34" s="57">
        <v>25000</v>
      </c>
      <c r="G34" s="57"/>
      <c r="H34" s="57"/>
      <c r="I34" s="46"/>
      <c r="J34" s="58"/>
    </row>
    <row r="35" spans="1:10" ht="24" customHeight="1" thickBot="1">
      <c r="A35" s="288" t="s">
        <v>122</v>
      </c>
      <c r="B35" s="289"/>
      <c r="C35" s="289"/>
      <c r="D35" s="290"/>
      <c r="E35" s="51">
        <f>SUM(E34:E34)</f>
        <v>25000</v>
      </c>
      <c r="F35" s="51">
        <f>SUM(F34:F34)</f>
        <v>25000</v>
      </c>
      <c r="G35" s="51"/>
      <c r="H35" s="51"/>
      <c r="I35" s="51"/>
      <c r="J35" s="59"/>
    </row>
    <row r="36" spans="1:10" ht="20.25" customHeight="1" thickBot="1">
      <c r="A36" s="39" t="s">
        <v>140</v>
      </c>
      <c r="B36" s="60">
        <v>710</v>
      </c>
      <c r="C36" s="60">
        <v>71015</v>
      </c>
      <c r="D36" s="45" t="s">
        <v>255</v>
      </c>
      <c r="E36" s="42">
        <v>5000</v>
      </c>
      <c r="F36" s="42"/>
      <c r="G36" s="42"/>
      <c r="H36" s="41"/>
      <c r="I36" s="44" t="s">
        <v>256</v>
      </c>
      <c r="J36" s="66"/>
    </row>
    <row r="37" spans="1:10" s="53" customFormat="1" ht="24" customHeight="1" thickBot="1">
      <c r="A37" s="278" t="s">
        <v>254</v>
      </c>
      <c r="B37" s="278"/>
      <c r="C37" s="278"/>
      <c r="D37" s="278"/>
      <c r="E37" s="51">
        <f>E36</f>
        <v>5000</v>
      </c>
      <c r="F37" s="51"/>
      <c r="G37" s="51"/>
      <c r="H37" s="52"/>
      <c r="I37" s="51">
        <v>5000</v>
      </c>
      <c r="J37" s="52"/>
    </row>
    <row r="38" spans="1:10" ht="33" customHeight="1" thickBot="1">
      <c r="A38" s="39" t="s">
        <v>143</v>
      </c>
      <c r="B38" s="60">
        <v>750</v>
      </c>
      <c r="C38" s="40">
        <v>75020</v>
      </c>
      <c r="D38" s="45" t="s">
        <v>124</v>
      </c>
      <c r="E38" s="42">
        <v>65000</v>
      </c>
      <c r="F38" s="42">
        <v>65000</v>
      </c>
      <c r="G38" s="42"/>
      <c r="H38" s="41"/>
      <c r="I38" s="41"/>
      <c r="J38" s="61"/>
    </row>
    <row r="39" spans="1:10" s="239" customFormat="1" ht="46.5" customHeight="1" thickBot="1">
      <c r="A39" s="247" t="s">
        <v>146</v>
      </c>
      <c r="B39" s="248">
        <v>750</v>
      </c>
      <c r="C39" s="249">
        <v>75020</v>
      </c>
      <c r="D39" s="250" t="s">
        <v>291</v>
      </c>
      <c r="E39" s="251">
        <f>SUM(F39:G39)</f>
        <v>10000</v>
      </c>
      <c r="F39" s="251">
        <v>10000</v>
      </c>
      <c r="G39" s="251"/>
      <c r="H39" s="252"/>
      <c r="I39" s="252"/>
      <c r="J39" s="253"/>
    </row>
    <row r="40" spans="1:10" s="53" customFormat="1" ht="24" customHeight="1" thickBot="1">
      <c r="A40" s="276" t="s">
        <v>126</v>
      </c>
      <c r="B40" s="276"/>
      <c r="C40" s="276"/>
      <c r="D40" s="277"/>
      <c r="E40" s="62">
        <f>SUM(E38:E39)</f>
        <v>75000</v>
      </c>
      <c r="F40" s="62">
        <f>SUM(F38:F39)</f>
        <v>75000</v>
      </c>
      <c r="G40" s="62"/>
      <c r="H40" s="63"/>
      <c r="I40" s="63"/>
      <c r="J40" s="52"/>
    </row>
    <row r="41" spans="1:10" ht="57" customHeight="1" thickBot="1">
      <c r="A41" s="39" t="s">
        <v>149</v>
      </c>
      <c r="B41" s="60">
        <v>750</v>
      </c>
      <c r="C41" s="60">
        <v>75095</v>
      </c>
      <c r="D41" s="64" t="s">
        <v>128</v>
      </c>
      <c r="E41" s="65">
        <v>18382</v>
      </c>
      <c r="F41" s="42">
        <v>18382</v>
      </c>
      <c r="G41" s="42"/>
      <c r="H41" s="41"/>
      <c r="I41" s="41"/>
      <c r="J41" s="41"/>
    </row>
    <row r="42" spans="1:10" s="53" customFormat="1" ht="24" customHeight="1" thickBot="1">
      <c r="A42" s="276" t="s">
        <v>275</v>
      </c>
      <c r="B42" s="276"/>
      <c r="C42" s="276"/>
      <c r="D42" s="277"/>
      <c r="E42" s="51">
        <f>SUM(E41)</f>
        <v>18382</v>
      </c>
      <c r="F42" s="51">
        <f>SUM(F41)</f>
        <v>18382</v>
      </c>
      <c r="G42" s="51"/>
      <c r="H42" s="52"/>
      <c r="I42" s="52"/>
      <c r="J42" s="52"/>
    </row>
    <row r="43" spans="1:10" ht="20.25" customHeight="1" thickBot="1">
      <c r="A43" s="39" t="s">
        <v>153</v>
      </c>
      <c r="B43" s="60">
        <v>754</v>
      </c>
      <c r="C43" s="60">
        <v>75404</v>
      </c>
      <c r="D43" s="45" t="s">
        <v>130</v>
      </c>
      <c r="E43" s="42">
        <v>35000</v>
      </c>
      <c r="F43" s="42">
        <v>35000</v>
      </c>
      <c r="G43" s="42"/>
      <c r="H43" s="41"/>
      <c r="I43" s="41"/>
      <c r="J43" s="66"/>
    </row>
    <row r="44" spans="1:10" s="53" customFormat="1" ht="24" customHeight="1" thickBot="1">
      <c r="A44" s="278" t="s">
        <v>131</v>
      </c>
      <c r="B44" s="278"/>
      <c r="C44" s="278"/>
      <c r="D44" s="278"/>
      <c r="E44" s="51">
        <f>E43</f>
        <v>35000</v>
      </c>
      <c r="F44" s="51">
        <f>F43</f>
        <v>35000</v>
      </c>
      <c r="G44" s="51"/>
      <c r="H44" s="52"/>
      <c r="I44" s="52"/>
      <c r="J44" s="52"/>
    </row>
    <row r="45" spans="1:10" s="239" customFormat="1" ht="33" customHeight="1" thickBot="1">
      <c r="A45" s="232" t="s">
        <v>154</v>
      </c>
      <c r="B45" s="256">
        <v>754</v>
      </c>
      <c r="C45" s="256">
        <v>75411</v>
      </c>
      <c r="D45" s="234" t="s">
        <v>133</v>
      </c>
      <c r="E45" s="235">
        <v>95000</v>
      </c>
      <c r="F45" s="235">
        <v>40000</v>
      </c>
      <c r="G45" s="235"/>
      <c r="H45" s="237"/>
      <c r="I45" s="238" t="s">
        <v>279</v>
      </c>
      <c r="J45" s="257"/>
    </row>
    <row r="46" spans="1:10" ht="20.25" customHeight="1" thickBot="1">
      <c r="A46" s="39" t="s">
        <v>250</v>
      </c>
      <c r="B46" s="60">
        <v>754</v>
      </c>
      <c r="C46" s="60">
        <v>75411</v>
      </c>
      <c r="D46" s="45" t="s">
        <v>281</v>
      </c>
      <c r="E46" s="42">
        <v>36000</v>
      </c>
      <c r="F46" s="42"/>
      <c r="G46" s="42"/>
      <c r="H46" s="41"/>
      <c r="I46" s="44" t="s">
        <v>253</v>
      </c>
      <c r="J46" s="66"/>
    </row>
    <row r="47" spans="1:10" s="53" customFormat="1" ht="24" customHeight="1" thickBot="1">
      <c r="A47" s="278" t="s">
        <v>134</v>
      </c>
      <c r="B47" s="278"/>
      <c r="C47" s="278"/>
      <c r="D47" s="278"/>
      <c r="E47" s="51">
        <f>SUM(E45:E46)</f>
        <v>131000</v>
      </c>
      <c r="F47" s="51">
        <f>SUM(F45:F46)</f>
        <v>40000</v>
      </c>
      <c r="G47" s="51"/>
      <c r="H47" s="52"/>
      <c r="I47" s="51">
        <v>91000</v>
      </c>
      <c r="J47" s="52"/>
    </row>
    <row r="48" spans="1:10" ht="19.5" customHeight="1" thickBot="1">
      <c r="A48" s="39" t="s">
        <v>251</v>
      </c>
      <c r="B48" s="60">
        <v>801</v>
      </c>
      <c r="C48" s="60">
        <v>80114</v>
      </c>
      <c r="D48" s="45" t="s">
        <v>136</v>
      </c>
      <c r="E48" s="42">
        <v>10000</v>
      </c>
      <c r="F48" s="42">
        <v>10000</v>
      </c>
      <c r="G48" s="42"/>
      <c r="H48" s="41"/>
      <c r="I48" s="41"/>
      <c r="J48" s="66"/>
    </row>
    <row r="49" spans="1:10" s="53" customFormat="1" ht="24" customHeight="1" thickBot="1">
      <c r="A49" s="278" t="s">
        <v>137</v>
      </c>
      <c r="B49" s="278"/>
      <c r="C49" s="278"/>
      <c r="D49" s="278"/>
      <c r="E49" s="51">
        <f>E48</f>
        <v>10000</v>
      </c>
      <c r="F49" s="51">
        <f>F48</f>
        <v>10000</v>
      </c>
      <c r="G49" s="51"/>
      <c r="H49" s="52"/>
      <c r="I49" s="52"/>
      <c r="J49" s="67"/>
    </row>
    <row r="50" spans="1:10" s="269" customFormat="1" ht="21.75" customHeight="1" thickBot="1">
      <c r="A50" s="267" t="s">
        <v>257</v>
      </c>
      <c r="B50" s="60">
        <v>801</v>
      </c>
      <c r="C50" s="60">
        <v>80120</v>
      </c>
      <c r="D50" s="268" t="s">
        <v>139</v>
      </c>
      <c r="E50" s="68">
        <f>SUM(F50:G50)</f>
        <v>500000</v>
      </c>
      <c r="F50" s="68">
        <v>380000</v>
      </c>
      <c r="G50" s="68">
        <v>120000</v>
      </c>
      <c r="H50" s="61"/>
      <c r="I50" s="61"/>
      <c r="J50" s="61"/>
    </row>
    <row r="51" spans="1:10" ht="44.25" customHeight="1" thickBot="1">
      <c r="A51" s="39" t="s">
        <v>258</v>
      </c>
      <c r="B51" s="60">
        <v>801</v>
      </c>
      <c r="C51" s="60">
        <v>80120</v>
      </c>
      <c r="D51" s="50" t="s">
        <v>141</v>
      </c>
      <c r="E51" s="69">
        <f>SUM(F51:G51)</f>
        <v>961096</v>
      </c>
      <c r="F51" s="42">
        <v>269334</v>
      </c>
      <c r="G51" s="42">
        <v>691762</v>
      </c>
      <c r="H51" s="41"/>
      <c r="I51" s="41"/>
      <c r="J51" s="41"/>
    </row>
    <row r="52" spans="1:10" ht="20.25" customHeight="1" thickBot="1">
      <c r="A52" s="278" t="s">
        <v>142</v>
      </c>
      <c r="B52" s="278"/>
      <c r="C52" s="278"/>
      <c r="D52" s="278"/>
      <c r="E52" s="51">
        <f>SUM(E50:E51)</f>
        <v>1461096</v>
      </c>
      <c r="F52" s="51">
        <f>SUM(F50:F51)</f>
        <v>649334</v>
      </c>
      <c r="G52" s="51">
        <f>SUM(G50:G51)</f>
        <v>811762</v>
      </c>
      <c r="H52" s="52"/>
      <c r="I52" s="52"/>
      <c r="J52" s="59"/>
    </row>
    <row r="53" spans="1:10" s="77" customFormat="1" ht="45" customHeight="1" thickBot="1">
      <c r="A53" s="70" t="s">
        <v>266</v>
      </c>
      <c r="B53" s="71">
        <v>851</v>
      </c>
      <c r="C53" s="71">
        <v>85111</v>
      </c>
      <c r="D53" s="72" t="s">
        <v>144</v>
      </c>
      <c r="E53" s="73">
        <f>SUM(F53:G53)</f>
        <v>886153</v>
      </c>
      <c r="F53" s="74">
        <v>809000</v>
      </c>
      <c r="G53" s="74">
        <v>77153</v>
      </c>
      <c r="H53" s="75"/>
      <c r="I53" s="76"/>
      <c r="J53" s="75"/>
    </row>
    <row r="54" spans="1:10" s="265" customFormat="1" ht="33" customHeight="1" thickBot="1">
      <c r="A54" s="258" t="s">
        <v>267</v>
      </c>
      <c r="B54" s="259">
        <v>851</v>
      </c>
      <c r="C54" s="259">
        <v>85111</v>
      </c>
      <c r="D54" s="260" t="s">
        <v>248</v>
      </c>
      <c r="E54" s="261">
        <v>257534</v>
      </c>
      <c r="F54" s="262">
        <v>51768</v>
      </c>
      <c r="G54" s="264" t="s">
        <v>297</v>
      </c>
      <c r="H54" s="263"/>
      <c r="I54" s="264"/>
      <c r="J54" s="263"/>
    </row>
    <row r="55" spans="1:10" s="265" customFormat="1" ht="30" customHeight="1" thickBot="1">
      <c r="A55" s="258" t="s">
        <v>268</v>
      </c>
      <c r="B55" s="259">
        <v>851</v>
      </c>
      <c r="C55" s="259">
        <v>85111</v>
      </c>
      <c r="D55" s="260" t="s">
        <v>249</v>
      </c>
      <c r="E55" s="261">
        <v>574777</v>
      </c>
      <c r="F55" s="262">
        <v>117736</v>
      </c>
      <c r="G55" s="264" t="s">
        <v>298</v>
      </c>
      <c r="H55" s="263"/>
      <c r="I55" s="264"/>
      <c r="J55" s="263"/>
    </row>
    <row r="56" spans="1:50" ht="24" customHeight="1" thickBot="1">
      <c r="A56" s="270" t="s">
        <v>145</v>
      </c>
      <c r="B56" s="271"/>
      <c r="C56" s="271"/>
      <c r="D56" s="272"/>
      <c r="E56" s="78">
        <f>SUM(E53:E55)</f>
        <v>1718464</v>
      </c>
      <c r="F56" s="78">
        <f>SUM(F53:F55)</f>
        <v>978504</v>
      </c>
      <c r="G56" s="78">
        <v>739960</v>
      </c>
      <c r="H56" s="78"/>
      <c r="I56" s="78"/>
      <c r="J56" s="78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</row>
    <row r="57" spans="1:10" s="265" customFormat="1" ht="20.25" customHeight="1" thickBot="1">
      <c r="A57" s="258" t="s">
        <v>269</v>
      </c>
      <c r="B57" s="259">
        <v>852</v>
      </c>
      <c r="C57" s="259">
        <v>85201</v>
      </c>
      <c r="D57" s="266" t="s">
        <v>147</v>
      </c>
      <c r="E57" s="261">
        <v>250000</v>
      </c>
      <c r="F57" s="262">
        <v>250000</v>
      </c>
      <c r="G57" s="262"/>
      <c r="H57" s="263"/>
      <c r="I57" s="264"/>
      <c r="J57" s="263"/>
    </row>
    <row r="58" spans="1:50" ht="24" customHeight="1" thickBot="1">
      <c r="A58" s="270" t="s">
        <v>148</v>
      </c>
      <c r="B58" s="271"/>
      <c r="C58" s="271"/>
      <c r="D58" s="272"/>
      <c r="E58" s="79">
        <f>SUM(E57)</f>
        <v>250000</v>
      </c>
      <c r="F58" s="79">
        <f>SUM(F57)</f>
        <v>250000</v>
      </c>
      <c r="G58" s="79"/>
      <c r="H58" s="79"/>
      <c r="I58" s="79"/>
      <c r="J58" s="79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</row>
    <row r="59" spans="1:10" ht="46.5" customHeight="1" thickBot="1">
      <c r="A59" s="214" t="s">
        <v>270</v>
      </c>
      <c r="B59" s="215">
        <v>853</v>
      </c>
      <c r="C59" s="215">
        <v>85395</v>
      </c>
      <c r="D59" s="216" t="s">
        <v>150</v>
      </c>
      <c r="E59" s="68">
        <v>73640</v>
      </c>
      <c r="F59" s="68"/>
      <c r="G59" s="68"/>
      <c r="H59" s="68">
        <v>62594</v>
      </c>
      <c r="I59" s="44" t="s">
        <v>151</v>
      </c>
      <c r="J59" s="220"/>
    </row>
    <row r="60" spans="1:10" ht="24" customHeight="1" thickBot="1">
      <c r="A60" s="273" t="s">
        <v>152</v>
      </c>
      <c r="B60" s="274"/>
      <c r="C60" s="274"/>
      <c r="D60" s="275"/>
      <c r="E60" s="217">
        <f>SUM(E59)</f>
        <v>73640</v>
      </c>
      <c r="F60" s="217"/>
      <c r="G60" s="217"/>
      <c r="H60" s="217">
        <f>SUM(H59)</f>
        <v>62594</v>
      </c>
      <c r="I60" s="217">
        <v>11046</v>
      </c>
      <c r="J60" s="218"/>
    </row>
    <row r="61" spans="1:10" s="239" customFormat="1" ht="54.75" customHeight="1" thickBot="1">
      <c r="A61" s="242" t="s">
        <v>271</v>
      </c>
      <c r="B61" s="243">
        <v>854</v>
      </c>
      <c r="C61" s="243">
        <v>85403</v>
      </c>
      <c r="D61" s="244" t="s">
        <v>293</v>
      </c>
      <c r="E61" s="245">
        <v>23000</v>
      </c>
      <c r="F61" s="245">
        <v>23000</v>
      </c>
      <c r="G61" s="245"/>
      <c r="H61" s="246"/>
      <c r="I61" s="246"/>
      <c r="J61" s="246"/>
    </row>
    <row r="62" spans="1:10" ht="24" customHeight="1" thickBot="1">
      <c r="A62" s="273" t="s">
        <v>273</v>
      </c>
      <c r="B62" s="274"/>
      <c r="C62" s="274"/>
      <c r="D62" s="275"/>
      <c r="E62" s="203">
        <f>SUM(E61)</f>
        <v>23000</v>
      </c>
      <c r="F62" s="203">
        <f>SUM(F61)</f>
        <v>23000</v>
      </c>
      <c r="G62" s="203"/>
      <c r="H62" s="204"/>
      <c r="I62" s="204"/>
      <c r="J62" s="204"/>
    </row>
    <row r="63" spans="1:10" ht="21.75" customHeight="1" thickBot="1">
      <c r="A63" s="207" t="s">
        <v>272</v>
      </c>
      <c r="B63" s="208">
        <v>854</v>
      </c>
      <c r="C63" s="208">
        <v>85421</v>
      </c>
      <c r="D63" s="209" t="s">
        <v>155</v>
      </c>
      <c r="E63" s="210">
        <v>10000</v>
      </c>
      <c r="F63" s="211">
        <v>10000</v>
      </c>
      <c r="G63" s="211"/>
      <c r="H63" s="212"/>
      <c r="I63" s="212"/>
      <c r="J63" s="213"/>
    </row>
    <row r="64" spans="1:10" ht="24" customHeight="1" thickBot="1">
      <c r="A64" s="273" t="s">
        <v>274</v>
      </c>
      <c r="B64" s="274"/>
      <c r="C64" s="274"/>
      <c r="D64" s="275"/>
      <c r="E64" s="205">
        <f>SUM(E63)</f>
        <v>10000</v>
      </c>
      <c r="F64" s="205">
        <f>SUM(F63)</f>
        <v>10000</v>
      </c>
      <c r="G64" s="205"/>
      <c r="H64" s="206"/>
      <c r="I64" s="206"/>
      <c r="J64" s="206"/>
    </row>
    <row r="65" spans="1:10" ht="25.5" customHeight="1" thickBot="1">
      <c r="A65" s="279" t="s">
        <v>156</v>
      </c>
      <c r="B65" s="280"/>
      <c r="C65" s="280"/>
      <c r="D65" s="281"/>
      <c r="E65" s="80">
        <f aca="true" t="shared" si="0" ref="E65:J65">SUM(E7,E33,E35,E37,E40,E42,E44,E47,E49,E52,E56,E58,E60,E62,E64)</f>
        <v>10666612</v>
      </c>
      <c r="F65" s="80">
        <f t="shared" si="0"/>
        <v>6838980</v>
      </c>
      <c r="G65" s="80">
        <f t="shared" si="0"/>
        <v>1772792</v>
      </c>
      <c r="H65" s="80">
        <f t="shared" si="0"/>
        <v>62594</v>
      </c>
      <c r="I65" s="80">
        <f t="shared" si="0"/>
        <v>1992246</v>
      </c>
      <c r="J65" s="80">
        <f t="shared" si="0"/>
        <v>0</v>
      </c>
    </row>
    <row r="66" ht="12.75" customHeight="1">
      <c r="E66" s="81" t="s">
        <v>157</v>
      </c>
    </row>
    <row r="68" ht="12.75" customHeight="1">
      <c r="A68" s="1" t="s">
        <v>158</v>
      </c>
    </row>
    <row r="69" ht="12.75" customHeight="1">
      <c r="A69" s="1" t="s">
        <v>159</v>
      </c>
    </row>
    <row r="70" spans="1:5" ht="12.75" customHeight="1">
      <c r="A70" s="1" t="s">
        <v>160</v>
      </c>
      <c r="E70" s="24" t="s">
        <v>157</v>
      </c>
    </row>
    <row r="71" ht="12.75" customHeight="1">
      <c r="A71" s="1" t="s">
        <v>299</v>
      </c>
    </row>
  </sheetData>
  <sheetProtection password="CCFE" sheet="1" objects="1" scenarios="1" formatColumns="0" formatRows="0"/>
  <mergeCells count="22">
    <mergeCell ref="A7:D7"/>
    <mergeCell ref="A33:D33"/>
    <mergeCell ref="A35:D35"/>
    <mergeCell ref="A1:J1"/>
    <mergeCell ref="A3:A4"/>
    <mergeCell ref="B3:B4"/>
    <mergeCell ref="C3:C4"/>
    <mergeCell ref="D3:D4"/>
    <mergeCell ref="E3:E4"/>
    <mergeCell ref="A64:D64"/>
    <mergeCell ref="A65:D65"/>
    <mergeCell ref="A47:D47"/>
    <mergeCell ref="A49:D49"/>
    <mergeCell ref="A52:D52"/>
    <mergeCell ref="A56:D56"/>
    <mergeCell ref="A58:D58"/>
    <mergeCell ref="A60:D60"/>
    <mergeCell ref="A40:D40"/>
    <mergeCell ref="A42:D42"/>
    <mergeCell ref="A37:D37"/>
    <mergeCell ref="A62:D62"/>
    <mergeCell ref="A44:D44"/>
  </mergeCells>
  <printOptions/>
  <pageMargins left="0.31496062992125984" right="0.3937007874015748" top="1.062992125984252" bottom="0.2755905511811024" header="0.31496062992125984" footer="0.1968503937007874"/>
  <pageSetup fitToHeight="4" horizontalDpi="600" verticalDpi="600" orientation="landscape" paperSize="9" scale="85" r:id="rId1"/>
  <headerFooter differentFirst="1" scaleWithDoc="0" alignWithMargins="0">
    <firstHeader>&amp;R&amp;10Tabela Nr 2a
do uchwały Nr 71/X/11
Rady Powiatu w Otwocku
z dnia 25 sierpnia 2011 r.</firstHeader>
  </headerFooter>
  <rowBreaks count="3" manualBreakCount="3">
    <brk id="18" max="9" man="1"/>
    <brk id="35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view="pageLayout" workbookViewId="0" topLeftCell="A1">
      <selection activeCell="F7" sqref="F7"/>
    </sheetView>
  </sheetViews>
  <sheetFormatPr defaultColWidth="8.796875" defaultRowHeight="14.25"/>
  <cols>
    <col min="1" max="1" width="4.09765625" style="110" bestFit="1" customWidth="1"/>
    <col min="2" max="2" width="38.09765625" style="110" customWidth="1"/>
    <col min="3" max="3" width="11.8984375" style="110" customWidth="1"/>
    <col min="4" max="4" width="14.3984375" style="110" customWidth="1"/>
    <col min="5" max="16384" width="9" style="110" customWidth="1"/>
  </cols>
  <sheetData>
    <row r="2" spans="1:4" s="82" customFormat="1" ht="15" customHeight="1">
      <c r="A2" s="293" t="s">
        <v>161</v>
      </c>
      <c r="B2" s="293"/>
      <c r="C2" s="293"/>
      <c r="D2" s="293"/>
    </row>
    <row r="3" s="82" customFormat="1" ht="6.75" customHeight="1">
      <c r="A3" s="83"/>
    </row>
    <row r="4" s="82" customFormat="1" ht="12.75">
      <c r="D4" s="84" t="s">
        <v>162</v>
      </c>
    </row>
    <row r="5" spans="1:4" s="82" customFormat="1" ht="15" customHeight="1">
      <c r="A5" s="294" t="s">
        <v>0</v>
      </c>
      <c r="B5" s="294" t="s">
        <v>163</v>
      </c>
      <c r="C5" s="295" t="s">
        <v>164</v>
      </c>
      <c r="D5" s="295" t="s">
        <v>165</v>
      </c>
    </row>
    <row r="6" spans="1:4" s="82" customFormat="1" ht="15" customHeight="1">
      <c r="A6" s="294"/>
      <c r="B6" s="294"/>
      <c r="C6" s="294"/>
      <c r="D6" s="295"/>
    </row>
    <row r="7" spans="1:4" s="82" customFormat="1" ht="11.25" customHeight="1">
      <c r="A7" s="294"/>
      <c r="B7" s="294"/>
      <c r="C7" s="294"/>
      <c r="D7" s="295"/>
    </row>
    <row r="8" spans="1:4" s="82" customFormat="1" ht="12.75" customHeight="1">
      <c r="A8" s="85">
        <v>1</v>
      </c>
      <c r="B8" s="85">
        <v>2</v>
      </c>
      <c r="C8" s="85">
        <v>3</v>
      </c>
      <c r="D8" s="86">
        <v>4</v>
      </c>
    </row>
    <row r="9" spans="1:4" s="90" customFormat="1" ht="18.75" customHeight="1">
      <c r="A9" s="87" t="s">
        <v>83</v>
      </c>
      <c r="B9" s="88" t="s">
        <v>3</v>
      </c>
      <c r="C9" s="87"/>
      <c r="D9" s="89">
        <v>102200503</v>
      </c>
    </row>
    <row r="10" spans="1:4" s="82" customFormat="1" ht="18.75" customHeight="1">
      <c r="A10" s="87" t="s">
        <v>84</v>
      </c>
      <c r="B10" s="88" t="s">
        <v>4</v>
      </c>
      <c r="C10" s="87"/>
      <c r="D10" s="91">
        <v>107751654</v>
      </c>
    </row>
    <row r="11" spans="1:4" s="82" customFormat="1" ht="18.75" customHeight="1">
      <c r="A11" s="87" t="s">
        <v>85</v>
      </c>
      <c r="B11" s="88" t="s">
        <v>166</v>
      </c>
      <c r="C11" s="92"/>
      <c r="D11" s="93">
        <f>D10-D9</f>
        <v>5551151</v>
      </c>
    </row>
    <row r="12" spans="1:4" s="82" customFormat="1" ht="18.75" customHeight="1">
      <c r="A12" s="291" t="s">
        <v>167</v>
      </c>
      <c r="B12" s="292"/>
      <c r="C12" s="94"/>
      <c r="D12" s="95">
        <f>SUM(D13:D21)</f>
        <v>10778359</v>
      </c>
    </row>
    <row r="13" spans="1:4" s="82" customFormat="1" ht="18.75" customHeight="1">
      <c r="A13" s="87" t="s">
        <v>83</v>
      </c>
      <c r="B13" s="96" t="s">
        <v>168</v>
      </c>
      <c r="C13" s="87" t="s">
        <v>169</v>
      </c>
      <c r="D13" s="93">
        <v>4337193</v>
      </c>
    </row>
    <row r="14" spans="1:4" s="82" customFormat="1" ht="18.75" customHeight="1">
      <c r="A14" s="97" t="s">
        <v>84</v>
      </c>
      <c r="B14" s="92" t="s">
        <v>170</v>
      </c>
      <c r="C14" s="87" t="s">
        <v>169</v>
      </c>
      <c r="D14" s="98">
        <v>662807</v>
      </c>
    </row>
    <row r="15" spans="1:4" s="82" customFormat="1" ht="30" customHeight="1">
      <c r="A15" s="87" t="s">
        <v>85</v>
      </c>
      <c r="B15" s="99" t="s">
        <v>171</v>
      </c>
      <c r="C15" s="87" t="s">
        <v>172</v>
      </c>
      <c r="D15" s="93">
        <v>0</v>
      </c>
    </row>
    <row r="16" spans="1:4" s="82" customFormat="1" ht="30.75" customHeight="1">
      <c r="A16" s="97" t="s">
        <v>86</v>
      </c>
      <c r="B16" s="100" t="s">
        <v>173</v>
      </c>
      <c r="C16" s="87" t="s">
        <v>174</v>
      </c>
      <c r="D16" s="93">
        <v>2000000</v>
      </c>
    </row>
    <row r="17" spans="1:4" s="82" customFormat="1" ht="18.75" customHeight="1">
      <c r="A17" s="87" t="s">
        <v>87</v>
      </c>
      <c r="B17" s="92" t="s">
        <v>175</v>
      </c>
      <c r="C17" s="87" t="s">
        <v>176</v>
      </c>
      <c r="D17" s="93">
        <v>0</v>
      </c>
    </row>
    <row r="18" spans="1:4" s="82" customFormat="1" ht="18.75" customHeight="1">
      <c r="A18" s="97" t="s">
        <v>88</v>
      </c>
      <c r="B18" s="92" t="s">
        <v>177</v>
      </c>
      <c r="C18" s="87" t="s">
        <v>178</v>
      </c>
      <c r="D18" s="101">
        <v>0</v>
      </c>
    </row>
    <row r="19" spans="1:4" s="82" customFormat="1" ht="18.75" customHeight="1">
      <c r="A19" s="87" t="s">
        <v>89</v>
      </c>
      <c r="B19" s="92" t="s">
        <v>179</v>
      </c>
      <c r="C19" s="87" t="s">
        <v>180</v>
      </c>
      <c r="D19" s="102">
        <v>0</v>
      </c>
    </row>
    <row r="20" spans="1:4" s="82" customFormat="1" ht="18.75" customHeight="1">
      <c r="A20" s="87" t="s">
        <v>90</v>
      </c>
      <c r="B20" s="103" t="s">
        <v>181</v>
      </c>
      <c r="C20" s="87" t="s">
        <v>182</v>
      </c>
      <c r="D20" s="102">
        <v>3778359</v>
      </c>
    </row>
    <row r="21" spans="1:4" s="82" customFormat="1" ht="18.75" customHeight="1">
      <c r="A21" s="87" t="s">
        <v>91</v>
      </c>
      <c r="B21" s="103" t="s">
        <v>183</v>
      </c>
      <c r="C21" s="87" t="s">
        <v>184</v>
      </c>
      <c r="D21" s="102">
        <v>0</v>
      </c>
    </row>
    <row r="22" spans="1:4" s="82" customFormat="1" ht="18.75" customHeight="1">
      <c r="A22" s="291" t="s">
        <v>185</v>
      </c>
      <c r="B22" s="292"/>
      <c r="C22" s="104"/>
      <c r="D22" s="95">
        <f>SUM(D23:D29)</f>
        <v>5227208</v>
      </c>
    </row>
    <row r="23" spans="1:4" s="82" customFormat="1" ht="18.75" customHeight="1">
      <c r="A23" s="87" t="s">
        <v>83</v>
      </c>
      <c r="B23" s="92" t="s">
        <v>186</v>
      </c>
      <c r="C23" s="87" t="s">
        <v>187</v>
      </c>
      <c r="D23" s="102">
        <v>2909273</v>
      </c>
    </row>
    <row r="24" spans="1:4" s="82" customFormat="1" ht="18.75" customHeight="1">
      <c r="A24" s="97" t="s">
        <v>84</v>
      </c>
      <c r="B24" s="105" t="s">
        <v>188</v>
      </c>
      <c r="C24" s="97" t="s">
        <v>187</v>
      </c>
      <c r="D24" s="106">
        <v>317935</v>
      </c>
    </row>
    <row r="25" spans="1:4" s="82" customFormat="1" ht="42.75" customHeight="1">
      <c r="A25" s="87" t="s">
        <v>85</v>
      </c>
      <c r="B25" s="100" t="s">
        <v>189</v>
      </c>
      <c r="C25" s="87" t="s">
        <v>190</v>
      </c>
      <c r="D25" s="102">
        <v>0</v>
      </c>
    </row>
    <row r="26" spans="1:4" s="82" customFormat="1" ht="18.75" customHeight="1">
      <c r="A26" s="97" t="s">
        <v>86</v>
      </c>
      <c r="B26" s="105" t="s">
        <v>191</v>
      </c>
      <c r="C26" s="97" t="s">
        <v>192</v>
      </c>
      <c r="D26" s="106">
        <v>2000000</v>
      </c>
    </row>
    <row r="27" spans="1:4" s="82" customFormat="1" ht="18.75" customHeight="1">
      <c r="A27" s="87" t="s">
        <v>87</v>
      </c>
      <c r="B27" s="92" t="s">
        <v>193</v>
      </c>
      <c r="C27" s="87" t="s">
        <v>194</v>
      </c>
      <c r="D27" s="102">
        <v>0</v>
      </c>
    </row>
    <row r="28" spans="1:4" s="82" customFormat="1" ht="18.75" customHeight="1">
      <c r="A28" s="107" t="s">
        <v>88</v>
      </c>
      <c r="B28" s="103" t="s">
        <v>195</v>
      </c>
      <c r="C28" s="107" t="s">
        <v>196</v>
      </c>
      <c r="D28" s="101">
        <v>0</v>
      </c>
    </row>
    <row r="29" spans="1:4" s="82" customFormat="1" ht="18.75" customHeight="1">
      <c r="A29" s="107" t="s">
        <v>89</v>
      </c>
      <c r="B29" s="103" t="s">
        <v>197</v>
      </c>
      <c r="C29" s="108" t="s">
        <v>198</v>
      </c>
      <c r="D29" s="109">
        <v>0</v>
      </c>
    </row>
  </sheetData>
  <sheetProtection password="CCFE" sheet="1" objects="1" scenarios="1" formatColumns="0" formatRows="0"/>
  <mergeCells count="7">
    <mergeCell ref="A22:B22"/>
    <mergeCell ref="A2:D2"/>
    <mergeCell ref="A5:A7"/>
    <mergeCell ref="B5:B7"/>
    <mergeCell ref="C5:C7"/>
    <mergeCell ref="D5:D7"/>
    <mergeCell ref="A12:B12"/>
  </mergeCells>
  <printOptions horizontalCentered="1"/>
  <pageMargins left="0.35433070866141736" right="0.3937007874015748" top="1.4566929133858268" bottom="0.5905511811023623" header="0.5118110236220472" footer="0.5118110236220472"/>
  <pageSetup horizontalDpi="600" verticalDpi="600" orientation="portrait" paperSize="9" r:id="rId1"/>
  <headerFooter alignWithMargins="0">
    <oddHeader>&amp;R&amp;10Tabela Nr 3 
do uchwały Nr 71/X/11
Rady Powiatu w Otwocku
z dnia 25 sierpnia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G163"/>
  <sheetViews>
    <sheetView view="pageLayout" workbookViewId="0" topLeftCell="A1">
      <selection activeCell="F165" sqref="F165"/>
    </sheetView>
  </sheetViews>
  <sheetFormatPr defaultColWidth="8.796875" defaultRowHeight="14.25"/>
  <cols>
    <col min="1" max="1" width="3" style="2" customWidth="1"/>
    <col min="2" max="2" width="5" style="3" customWidth="1"/>
    <col min="3" max="3" width="7.09765625" style="3" customWidth="1"/>
    <col min="4" max="4" width="7.59765625" style="4" customWidth="1"/>
    <col min="5" max="5" width="36.09765625" style="5" customWidth="1"/>
    <col min="6" max="7" width="12.59765625" style="6" customWidth="1"/>
    <col min="8" max="16384" width="9" style="2" customWidth="1"/>
  </cols>
  <sheetData>
    <row r="1" ht="12.75" customHeight="1"/>
    <row r="2" ht="12.75" customHeight="1"/>
    <row r="3" spans="2:7" ht="30.75" customHeight="1">
      <c r="B3" s="296" t="s">
        <v>72</v>
      </c>
      <c r="C3" s="296"/>
      <c r="D3" s="296"/>
      <c r="E3" s="296"/>
      <c r="F3" s="296"/>
      <c r="G3" s="296"/>
    </row>
    <row r="4" ht="15.75" customHeight="1"/>
    <row r="5" spans="2:7" s="4" customFormat="1" ht="25.5" customHeight="1">
      <c r="B5" s="20" t="s">
        <v>1</v>
      </c>
      <c r="C5" s="20" t="s">
        <v>5</v>
      </c>
      <c r="D5" s="21" t="s">
        <v>6</v>
      </c>
      <c r="E5" s="22" t="s">
        <v>7</v>
      </c>
      <c r="F5" s="23" t="s">
        <v>3</v>
      </c>
      <c r="G5" s="23" t="s">
        <v>4</v>
      </c>
    </row>
    <row r="6" spans="2:7" s="11" customFormat="1" ht="17.25" customHeight="1">
      <c r="B6" s="7" t="s">
        <v>8</v>
      </c>
      <c r="C6" s="7"/>
      <c r="D6" s="8"/>
      <c r="E6" s="9" t="s">
        <v>9</v>
      </c>
      <c r="F6" s="10">
        <v>130000</v>
      </c>
      <c r="G6" s="10">
        <v>130000</v>
      </c>
    </row>
    <row r="7" spans="2:7" s="11" customFormat="1" ht="28.5" customHeight="1">
      <c r="B7" s="12"/>
      <c r="C7" s="12" t="s">
        <v>10</v>
      </c>
      <c r="D7" s="13"/>
      <c r="E7" s="14" t="s">
        <v>11</v>
      </c>
      <c r="F7" s="15">
        <v>130000</v>
      </c>
      <c r="G7" s="15">
        <f>SUM(G9)</f>
        <v>130000</v>
      </c>
    </row>
    <row r="8" spans="2:7" s="11" customFormat="1" ht="51.75" customHeight="1">
      <c r="B8" s="16"/>
      <c r="C8" s="16"/>
      <c r="D8" s="17">
        <v>2110</v>
      </c>
      <c r="E8" s="18" t="s">
        <v>12</v>
      </c>
      <c r="F8" s="19">
        <v>130000</v>
      </c>
      <c r="G8" s="19"/>
    </row>
    <row r="9" spans="2:7" s="11" customFormat="1" ht="15.75" customHeight="1">
      <c r="B9" s="16"/>
      <c r="C9" s="16"/>
      <c r="D9" s="17">
        <v>4300</v>
      </c>
      <c r="E9" s="18" t="s">
        <v>13</v>
      </c>
      <c r="F9" s="19"/>
      <c r="G9" s="19">
        <v>130000</v>
      </c>
    </row>
    <row r="10" spans="2:7" s="11" customFormat="1" ht="17.25" customHeight="1">
      <c r="B10" s="7">
        <v>700</v>
      </c>
      <c r="C10" s="7"/>
      <c r="D10" s="8"/>
      <c r="E10" s="9" t="s">
        <v>14</v>
      </c>
      <c r="F10" s="10">
        <f>SUM(F11)</f>
        <v>1285956</v>
      </c>
      <c r="G10" s="10">
        <f>SUM(G11)</f>
        <v>1285956</v>
      </c>
    </row>
    <row r="11" spans="2:7" s="11" customFormat="1" ht="17.25" customHeight="1">
      <c r="B11" s="12"/>
      <c r="C11" s="12">
        <v>70005</v>
      </c>
      <c r="D11" s="13"/>
      <c r="E11" s="14" t="s">
        <v>15</v>
      </c>
      <c r="F11" s="15">
        <f>SUM(F12)</f>
        <v>1285956</v>
      </c>
      <c r="G11" s="15">
        <f>SUM(G12:G24)</f>
        <v>1285956</v>
      </c>
    </row>
    <row r="12" spans="2:7" s="11" customFormat="1" ht="52.5" customHeight="1">
      <c r="B12" s="16"/>
      <c r="C12" s="16"/>
      <c r="D12" s="17">
        <v>2110</v>
      </c>
      <c r="E12" s="18" t="s">
        <v>12</v>
      </c>
      <c r="F12" s="19">
        <v>1285956</v>
      </c>
      <c r="G12" s="19"/>
    </row>
    <row r="13" spans="2:7" s="11" customFormat="1" ht="15.75" customHeight="1">
      <c r="B13" s="16"/>
      <c r="C13" s="16"/>
      <c r="D13" s="17">
        <v>4110</v>
      </c>
      <c r="E13" s="18" t="s">
        <v>16</v>
      </c>
      <c r="F13" s="19"/>
      <c r="G13" s="19">
        <v>250</v>
      </c>
    </row>
    <row r="14" spans="2:7" s="11" customFormat="1" ht="15.75" customHeight="1">
      <c r="B14" s="16"/>
      <c r="C14" s="16"/>
      <c r="D14" s="17">
        <v>4120</v>
      </c>
      <c r="E14" s="18" t="s">
        <v>17</v>
      </c>
      <c r="F14" s="19"/>
      <c r="G14" s="19">
        <v>100</v>
      </c>
    </row>
    <row r="15" spans="2:7" s="11" customFormat="1" ht="15.75" customHeight="1">
      <c r="B15" s="16"/>
      <c r="C15" s="16"/>
      <c r="D15" s="17">
        <v>4170</v>
      </c>
      <c r="E15" s="18" t="s">
        <v>18</v>
      </c>
      <c r="F15" s="19"/>
      <c r="G15" s="19">
        <v>1000</v>
      </c>
    </row>
    <row r="16" spans="2:7" s="11" customFormat="1" ht="15.75" customHeight="1">
      <c r="B16" s="16"/>
      <c r="C16" s="16"/>
      <c r="D16" s="17">
        <v>4210</v>
      </c>
      <c r="E16" s="18" t="s">
        <v>19</v>
      </c>
      <c r="F16" s="19"/>
      <c r="G16" s="19">
        <v>435</v>
      </c>
    </row>
    <row r="17" spans="2:7" s="11" customFormat="1" ht="15.75" customHeight="1">
      <c r="B17" s="16"/>
      <c r="C17" s="16"/>
      <c r="D17" s="17">
        <v>4260</v>
      </c>
      <c r="E17" s="18" t="s">
        <v>20</v>
      </c>
      <c r="F17" s="19"/>
      <c r="G17" s="19">
        <v>6000</v>
      </c>
    </row>
    <row r="18" spans="2:7" s="11" customFormat="1" ht="15.75" customHeight="1">
      <c r="B18" s="16"/>
      <c r="C18" s="16"/>
      <c r="D18" s="17">
        <v>4270</v>
      </c>
      <c r="E18" s="18" t="s">
        <v>21</v>
      </c>
      <c r="F18" s="19"/>
      <c r="G18" s="19">
        <v>17000</v>
      </c>
    </row>
    <row r="19" spans="2:7" s="11" customFormat="1" ht="15.75" customHeight="1">
      <c r="B19" s="16"/>
      <c r="C19" s="16"/>
      <c r="D19" s="17">
        <v>4300</v>
      </c>
      <c r="E19" s="18" t="s">
        <v>13</v>
      </c>
      <c r="F19" s="19"/>
      <c r="G19" s="19">
        <v>74169</v>
      </c>
    </row>
    <row r="20" spans="2:7" s="11" customFormat="1" ht="15.75" customHeight="1">
      <c r="B20" s="16"/>
      <c r="C20" s="16"/>
      <c r="D20" s="17">
        <v>4430</v>
      </c>
      <c r="E20" s="18" t="s">
        <v>22</v>
      </c>
      <c r="F20" s="19"/>
      <c r="G20" s="19">
        <v>615</v>
      </c>
    </row>
    <row r="21" spans="2:7" s="11" customFormat="1" ht="15.75" customHeight="1">
      <c r="B21" s="16"/>
      <c r="C21" s="16"/>
      <c r="D21" s="17">
        <v>4480</v>
      </c>
      <c r="E21" s="18" t="s">
        <v>23</v>
      </c>
      <c r="F21" s="19"/>
      <c r="G21" s="19">
        <v>17500</v>
      </c>
    </row>
    <row r="22" spans="2:7" s="11" customFormat="1" ht="15.75" customHeight="1">
      <c r="B22" s="16"/>
      <c r="C22" s="16"/>
      <c r="D22" s="17">
        <v>4580</v>
      </c>
      <c r="E22" s="18" t="s">
        <v>24</v>
      </c>
      <c r="F22" s="19"/>
      <c r="G22" s="19">
        <v>14586</v>
      </c>
    </row>
    <row r="23" spans="2:7" s="11" customFormat="1" ht="27.75" customHeight="1">
      <c r="B23" s="16"/>
      <c r="C23" s="16"/>
      <c r="D23" s="17">
        <v>4590</v>
      </c>
      <c r="E23" s="18" t="s">
        <v>25</v>
      </c>
      <c r="F23" s="19"/>
      <c r="G23" s="19">
        <v>1140301</v>
      </c>
    </row>
    <row r="24" spans="2:7" s="11" customFormat="1" ht="15.75" customHeight="1">
      <c r="B24" s="16"/>
      <c r="C24" s="16"/>
      <c r="D24" s="17">
        <v>4610</v>
      </c>
      <c r="E24" s="18" t="s">
        <v>26</v>
      </c>
      <c r="F24" s="19"/>
      <c r="G24" s="19">
        <v>14000</v>
      </c>
    </row>
    <row r="25" spans="2:7" s="11" customFormat="1" ht="17.25" customHeight="1">
      <c r="B25" s="7">
        <v>710</v>
      </c>
      <c r="C25" s="7"/>
      <c r="D25" s="8"/>
      <c r="E25" s="9" t="s">
        <v>27</v>
      </c>
      <c r="F25" s="10">
        <f>SUM(F26,F29,F32,)</f>
        <v>616000</v>
      </c>
      <c r="G25" s="10">
        <f>SUM(G26,G29,G32,)</f>
        <v>616000</v>
      </c>
    </row>
    <row r="26" spans="2:7" s="11" customFormat="1" ht="17.25" customHeight="1">
      <c r="B26" s="12"/>
      <c r="C26" s="12">
        <v>71013</v>
      </c>
      <c r="D26" s="13"/>
      <c r="E26" s="14" t="s">
        <v>28</v>
      </c>
      <c r="F26" s="15">
        <v>35000</v>
      </c>
      <c r="G26" s="15">
        <f>SUM(G28)</f>
        <v>35000</v>
      </c>
    </row>
    <row r="27" spans="2:7" s="11" customFormat="1" ht="53.25" customHeight="1">
      <c r="B27" s="16"/>
      <c r="C27" s="16"/>
      <c r="D27" s="17">
        <v>2110</v>
      </c>
      <c r="E27" s="18" t="s">
        <v>12</v>
      </c>
      <c r="F27" s="19">
        <v>35000</v>
      </c>
      <c r="G27" s="19"/>
    </row>
    <row r="28" spans="2:7" s="11" customFormat="1" ht="15.75" customHeight="1">
      <c r="B28" s="16"/>
      <c r="C28" s="16"/>
      <c r="D28" s="17">
        <v>4300</v>
      </c>
      <c r="E28" s="18" t="s">
        <v>13</v>
      </c>
      <c r="F28" s="19"/>
      <c r="G28" s="19">
        <v>35000</v>
      </c>
    </row>
    <row r="29" spans="2:7" s="11" customFormat="1" ht="17.25" customHeight="1">
      <c r="B29" s="12"/>
      <c r="C29" s="12">
        <v>71014</v>
      </c>
      <c r="D29" s="13"/>
      <c r="E29" s="14" t="s">
        <v>29</v>
      </c>
      <c r="F29" s="15">
        <v>40000</v>
      </c>
      <c r="G29" s="15">
        <f>SUM(G31)</f>
        <v>40000</v>
      </c>
    </row>
    <row r="30" spans="2:7" s="11" customFormat="1" ht="51" customHeight="1">
      <c r="B30" s="16"/>
      <c r="C30" s="16"/>
      <c r="D30" s="17">
        <v>2110</v>
      </c>
      <c r="E30" s="18" t="s">
        <v>12</v>
      </c>
      <c r="F30" s="19">
        <v>40000</v>
      </c>
      <c r="G30" s="19"/>
    </row>
    <row r="31" spans="2:7" s="11" customFormat="1" ht="15.75" customHeight="1">
      <c r="B31" s="16"/>
      <c r="C31" s="16"/>
      <c r="D31" s="17">
        <v>4300</v>
      </c>
      <c r="E31" s="18" t="s">
        <v>13</v>
      </c>
      <c r="F31" s="19"/>
      <c r="G31" s="19">
        <v>40000</v>
      </c>
    </row>
    <row r="32" spans="2:7" s="11" customFormat="1" ht="17.25" customHeight="1">
      <c r="B32" s="12"/>
      <c r="C32" s="12">
        <v>71015</v>
      </c>
      <c r="D32" s="13"/>
      <c r="E32" s="14" t="s">
        <v>30</v>
      </c>
      <c r="F32" s="15">
        <f>SUM(F33:F34)</f>
        <v>541000</v>
      </c>
      <c r="G32" s="15">
        <f>SUM(G35:G57)</f>
        <v>541000</v>
      </c>
    </row>
    <row r="33" spans="2:7" s="11" customFormat="1" ht="53.25" customHeight="1">
      <c r="B33" s="16"/>
      <c r="C33" s="16"/>
      <c r="D33" s="17">
        <v>2110</v>
      </c>
      <c r="E33" s="18" t="s">
        <v>12</v>
      </c>
      <c r="F33" s="19">
        <v>536000</v>
      </c>
      <c r="G33" s="19"/>
    </row>
    <row r="34" spans="2:7" s="11" customFormat="1" ht="53.25" customHeight="1">
      <c r="B34" s="16"/>
      <c r="C34" s="16"/>
      <c r="D34" s="17">
        <v>6410</v>
      </c>
      <c r="E34" s="219" t="s">
        <v>259</v>
      </c>
      <c r="F34" s="19">
        <v>5000</v>
      </c>
      <c r="G34" s="19"/>
    </row>
    <row r="35" spans="2:7" s="11" customFormat="1" ht="15.75" customHeight="1">
      <c r="B35" s="16"/>
      <c r="C35" s="16"/>
      <c r="D35" s="17">
        <v>3020</v>
      </c>
      <c r="E35" s="18" t="s">
        <v>31</v>
      </c>
      <c r="F35" s="19"/>
      <c r="G35" s="19">
        <v>440</v>
      </c>
    </row>
    <row r="36" spans="2:7" s="11" customFormat="1" ht="15.75" customHeight="1">
      <c r="B36" s="16"/>
      <c r="C36" s="16"/>
      <c r="D36" s="17">
        <v>4010</v>
      </c>
      <c r="E36" s="18" t="s">
        <v>32</v>
      </c>
      <c r="F36" s="19"/>
      <c r="G36" s="19">
        <v>162689</v>
      </c>
    </row>
    <row r="37" spans="2:7" s="11" customFormat="1" ht="27" customHeight="1">
      <c r="B37" s="16"/>
      <c r="C37" s="16"/>
      <c r="D37" s="17">
        <v>4020</v>
      </c>
      <c r="E37" s="18" t="s">
        <v>33</v>
      </c>
      <c r="F37" s="19"/>
      <c r="G37" s="19">
        <v>194055</v>
      </c>
    </row>
    <row r="38" spans="2:7" s="11" customFormat="1" ht="15.75" customHeight="1">
      <c r="B38" s="16"/>
      <c r="C38" s="16"/>
      <c r="D38" s="17">
        <v>4040</v>
      </c>
      <c r="E38" s="18" t="s">
        <v>34</v>
      </c>
      <c r="F38" s="19"/>
      <c r="G38" s="19">
        <v>27322</v>
      </c>
    </row>
    <row r="39" spans="2:7" s="11" customFormat="1" ht="15.75" customHeight="1">
      <c r="B39" s="16"/>
      <c r="C39" s="16"/>
      <c r="D39" s="17">
        <v>4110</v>
      </c>
      <c r="E39" s="18" t="s">
        <v>16</v>
      </c>
      <c r="F39" s="19"/>
      <c r="G39" s="19">
        <v>61050</v>
      </c>
    </row>
    <row r="40" spans="2:7" s="11" customFormat="1" ht="15.75" customHeight="1">
      <c r="B40" s="16"/>
      <c r="C40" s="16"/>
      <c r="D40" s="17">
        <v>4120</v>
      </c>
      <c r="E40" s="18" t="s">
        <v>17</v>
      </c>
      <c r="F40" s="19"/>
      <c r="G40" s="19">
        <v>5639</v>
      </c>
    </row>
    <row r="41" spans="2:7" s="11" customFormat="1" ht="15.75" customHeight="1">
      <c r="B41" s="16"/>
      <c r="C41" s="16"/>
      <c r="D41" s="17">
        <v>4170</v>
      </c>
      <c r="E41" s="18" t="s">
        <v>18</v>
      </c>
      <c r="F41" s="19"/>
      <c r="G41" s="19">
        <v>1117</v>
      </c>
    </row>
    <row r="42" spans="2:7" s="11" customFormat="1" ht="15.75" customHeight="1">
      <c r="B42" s="16"/>
      <c r="C42" s="16"/>
      <c r="D42" s="17">
        <v>4210</v>
      </c>
      <c r="E42" s="18" t="s">
        <v>19</v>
      </c>
      <c r="F42" s="19"/>
      <c r="G42" s="19">
        <v>9957</v>
      </c>
    </row>
    <row r="43" spans="2:7" s="11" customFormat="1" ht="15.75" customHeight="1">
      <c r="B43" s="16"/>
      <c r="C43" s="16"/>
      <c r="D43" s="17">
        <v>4260</v>
      </c>
      <c r="E43" s="18" t="s">
        <v>20</v>
      </c>
      <c r="F43" s="19"/>
      <c r="G43" s="19">
        <v>10692</v>
      </c>
    </row>
    <row r="44" spans="2:7" s="11" customFormat="1" ht="15.75" customHeight="1">
      <c r="B44" s="16"/>
      <c r="C44" s="16"/>
      <c r="D44" s="17">
        <v>4270</v>
      </c>
      <c r="E44" s="18" t="s">
        <v>21</v>
      </c>
      <c r="F44" s="19"/>
      <c r="G44" s="19">
        <v>2686</v>
      </c>
    </row>
    <row r="45" spans="2:7" s="11" customFormat="1" ht="15.75" customHeight="1">
      <c r="B45" s="16"/>
      <c r="C45" s="16"/>
      <c r="D45" s="17">
        <v>4280</v>
      </c>
      <c r="E45" s="18" t="s">
        <v>35</v>
      </c>
      <c r="F45" s="19"/>
      <c r="G45" s="19">
        <v>300</v>
      </c>
    </row>
    <row r="46" spans="2:7" s="11" customFormat="1" ht="15.75" customHeight="1">
      <c r="B46" s="16"/>
      <c r="C46" s="16"/>
      <c r="D46" s="17">
        <v>4300</v>
      </c>
      <c r="E46" s="18" t="s">
        <v>13</v>
      </c>
      <c r="F46" s="19"/>
      <c r="G46" s="19">
        <v>26152</v>
      </c>
    </row>
    <row r="47" spans="2:7" s="11" customFormat="1" ht="15.75" customHeight="1">
      <c r="B47" s="16"/>
      <c r="C47" s="16"/>
      <c r="D47" s="17">
        <v>4350</v>
      </c>
      <c r="E47" s="18" t="s">
        <v>36</v>
      </c>
      <c r="F47" s="19"/>
      <c r="G47" s="19">
        <v>728</v>
      </c>
    </row>
    <row r="48" spans="2:7" s="11" customFormat="1" ht="39.75" customHeight="1">
      <c r="B48" s="16"/>
      <c r="C48" s="16"/>
      <c r="D48" s="17">
        <v>4360</v>
      </c>
      <c r="E48" s="18" t="s">
        <v>37</v>
      </c>
      <c r="F48" s="19"/>
      <c r="G48" s="19">
        <v>2109</v>
      </c>
    </row>
    <row r="49" spans="2:7" s="11" customFormat="1" ht="39.75" customHeight="1">
      <c r="B49" s="16"/>
      <c r="C49" s="16"/>
      <c r="D49" s="17">
        <v>4370</v>
      </c>
      <c r="E49" s="18" t="s">
        <v>38</v>
      </c>
      <c r="F49" s="19"/>
      <c r="G49" s="19">
        <v>7388</v>
      </c>
    </row>
    <row r="50" spans="2:7" s="11" customFormat="1" ht="15.75" customHeight="1">
      <c r="B50" s="16"/>
      <c r="C50" s="16"/>
      <c r="D50" s="17">
        <v>4410</v>
      </c>
      <c r="E50" s="18" t="s">
        <v>39</v>
      </c>
      <c r="F50" s="19"/>
      <c r="G50" s="19">
        <v>5739</v>
      </c>
    </row>
    <row r="51" spans="2:7" s="11" customFormat="1" ht="15.75" customHeight="1">
      <c r="B51" s="16"/>
      <c r="C51" s="16"/>
      <c r="D51" s="17">
        <v>4430</v>
      </c>
      <c r="E51" s="18" t="s">
        <v>22</v>
      </c>
      <c r="F51" s="19"/>
      <c r="G51" s="19">
        <v>2959</v>
      </c>
    </row>
    <row r="52" spans="2:7" s="11" customFormat="1" ht="15.75" customHeight="1">
      <c r="B52" s="16"/>
      <c r="C52" s="16"/>
      <c r="D52" s="17">
        <v>4440</v>
      </c>
      <c r="E52" s="18" t="s">
        <v>40</v>
      </c>
      <c r="F52" s="19"/>
      <c r="G52" s="19">
        <v>9390</v>
      </c>
    </row>
    <row r="53" spans="2:7" s="11" customFormat="1" ht="15.75" customHeight="1">
      <c r="B53" s="16"/>
      <c r="C53" s="16"/>
      <c r="D53" s="17">
        <v>4480</v>
      </c>
      <c r="E53" s="18" t="s">
        <v>23</v>
      </c>
      <c r="F53" s="19"/>
      <c r="G53" s="19">
        <v>1055</v>
      </c>
    </row>
    <row r="54" spans="2:7" s="11" customFormat="1" ht="15.75" customHeight="1">
      <c r="B54" s="16"/>
      <c r="C54" s="16"/>
      <c r="D54" s="17">
        <v>4550</v>
      </c>
      <c r="E54" s="18" t="s">
        <v>41</v>
      </c>
      <c r="F54" s="19"/>
      <c r="G54" s="19">
        <v>2000</v>
      </c>
    </row>
    <row r="55" spans="2:7" s="11" customFormat="1" ht="15.75" customHeight="1">
      <c r="B55" s="16"/>
      <c r="C55" s="16"/>
      <c r="D55" s="17">
        <v>4610</v>
      </c>
      <c r="E55" s="18" t="s">
        <v>26</v>
      </c>
      <c r="F55" s="19"/>
      <c r="G55" s="19">
        <v>536</v>
      </c>
    </row>
    <row r="56" spans="2:7" s="11" customFormat="1" ht="27.75" customHeight="1">
      <c r="B56" s="16"/>
      <c r="C56" s="16"/>
      <c r="D56" s="17">
        <v>4700</v>
      </c>
      <c r="E56" s="18" t="s">
        <v>42</v>
      </c>
      <c r="F56" s="19"/>
      <c r="G56" s="19">
        <v>1997</v>
      </c>
    </row>
    <row r="57" spans="2:7" s="11" customFormat="1" ht="27.75" customHeight="1">
      <c r="B57" s="16"/>
      <c r="C57" s="16"/>
      <c r="D57" s="17">
        <v>6060</v>
      </c>
      <c r="E57" s="18" t="s">
        <v>260</v>
      </c>
      <c r="F57" s="19"/>
      <c r="G57" s="19">
        <v>5000</v>
      </c>
    </row>
    <row r="58" spans="2:7" s="11" customFormat="1" ht="16.5" customHeight="1">
      <c r="B58" s="7">
        <v>750</v>
      </c>
      <c r="C58" s="7"/>
      <c r="D58" s="8"/>
      <c r="E58" s="9" t="s">
        <v>43</v>
      </c>
      <c r="F58" s="10">
        <f>SUM(F59,F65)</f>
        <v>261705</v>
      </c>
      <c r="G58" s="10">
        <f>SUM(G59,G65)</f>
        <v>261705</v>
      </c>
    </row>
    <row r="59" spans="2:7" s="11" customFormat="1" ht="17.25" customHeight="1">
      <c r="B59" s="12"/>
      <c r="C59" s="12">
        <v>75011</v>
      </c>
      <c r="D59" s="13"/>
      <c r="E59" s="14" t="s">
        <v>44</v>
      </c>
      <c r="F59" s="15">
        <v>231705</v>
      </c>
      <c r="G59" s="15">
        <f>SUM(G61:G64)</f>
        <v>231705</v>
      </c>
    </row>
    <row r="60" spans="2:7" s="11" customFormat="1" ht="50.25" customHeight="1">
      <c r="B60" s="16"/>
      <c r="C60" s="16"/>
      <c r="D60" s="17">
        <v>2110</v>
      </c>
      <c r="E60" s="18" t="s">
        <v>12</v>
      </c>
      <c r="F60" s="19">
        <v>231705</v>
      </c>
      <c r="G60" s="19"/>
    </row>
    <row r="61" spans="2:7" s="11" customFormat="1" ht="15.75" customHeight="1">
      <c r="B61" s="16"/>
      <c r="C61" s="16"/>
      <c r="D61" s="17">
        <v>4010</v>
      </c>
      <c r="E61" s="18" t="s">
        <v>32</v>
      </c>
      <c r="F61" s="19"/>
      <c r="G61" s="19">
        <v>181533</v>
      </c>
    </row>
    <row r="62" spans="2:7" s="11" customFormat="1" ht="15.75" customHeight="1">
      <c r="B62" s="16"/>
      <c r="C62" s="16"/>
      <c r="D62" s="17">
        <v>4040</v>
      </c>
      <c r="E62" s="18" t="s">
        <v>34</v>
      </c>
      <c r="F62" s="19"/>
      <c r="G62" s="19">
        <v>15225</v>
      </c>
    </row>
    <row r="63" spans="2:7" s="11" customFormat="1" ht="15.75" customHeight="1">
      <c r="B63" s="16"/>
      <c r="C63" s="16"/>
      <c r="D63" s="17">
        <v>4110</v>
      </c>
      <c r="E63" s="18" t="s">
        <v>16</v>
      </c>
      <c r="F63" s="19"/>
      <c r="G63" s="19">
        <v>30115</v>
      </c>
    </row>
    <row r="64" spans="2:7" s="11" customFormat="1" ht="15.75" customHeight="1">
      <c r="B64" s="16"/>
      <c r="C64" s="16"/>
      <c r="D64" s="17">
        <v>4120</v>
      </c>
      <c r="E64" s="18" t="s">
        <v>17</v>
      </c>
      <c r="F64" s="19"/>
      <c r="G64" s="19">
        <v>4832</v>
      </c>
    </row>
    <row r="65" spans="2:7" s="11" customFormat="1" ht="17.25" customHeight="1">
      <c r="B65" s="12"/>
      <c r="C65" s="12">
        <v>75045</v>
      </c>
      <c r="D65" s="13"/>
      <c r="E65" s="14" t="s">
        <v>45</v>
      </c>
      <c r="F65" s="15">
        <f>SUM(F66)</f>
        <v>30000</v>
      </c>
      <c r="G65" s="15">
        <f>SUM(G67:G72)</f>
        <v>30000</v>
      </c>
    </row>
    <row r="66" spans="2:7" s="11" customFormat="1" ht="51.75" customHeight="1">
      <c r="B66" s="16"/>
      <c r="C66" s="16"/>
      <c r="D66" s="17">
        <v>2110</v>
      </c>
      <c r="E66" s="18" t="s">
        <v>12</v>
      </c>
      <c r="F66" s="19">
        <v>30000</v>
      </c>
      <c r="G66" s="19"/>
    </row>
    <row r="67" spans="2:7" s="11" customFormat="1" ht="15.75" customHeight="1">
      <c r="B67" s="16"/>
      <c r="C67" s="16"/>
      <c r="D67" s="17">
        <v>4110</v>
      </c>
      <c r="E67" s="18" t="s">
        <v>16</v>
      </c>
      <c r="F67" s="19">
        <v>0</v>
      </c>
      <c r="G67" s="19">
        <v>760</v>
      </c>
    </row>
    <row r="68" spans="2:7" s="11" customFormat="1" ht="15.75" customHeight="1">
      <c r="B68" s="16"/>
      <c r="C68" s="16"/>
      <c r="D68" s="17">
        <v>4120</v>
      </c>
      <c r="E68" s="18" t="s">
        <v>17</v>
      </c>
      <c r="F68" s="19">
        <v>0</v>
      </c>
      <c r="G68" s="19">
        <v>98</v>
      </c>
    </row>
    <row r="69" spans="2:7" s="11" customFormat="1" ht="15.75" customHeight="1">
      <c r="B69" s="16"/>
      <c r="C69" s="16"/>
      <c r="D69" s="17">
        <v>4170</v>
      </c>
      <c r="E69" s="18" t="s">
        <v>18</v>
      </c>
      <c r="F69" s="19">
        <v>0</v>
      </c>
      <c r="G69" s="19">
        <v>20440</v>
      </c>
    </row>
    <row r="70" spans="2:7" s="11" customFormat="1" ht="15.75" customHeight="1">
      <c r="B70" s="16"/>
      <c r="C70" s="16"/>
      <c r="D70" s="17">
        <v>4210</v>
      </c>
      <c r="E70" s="18" t="s">
        <v>19</v>
      </c>
      <c r="F70" s="19">
        <v>0</v>
      </c>
      <c r="G70" s="19">
        <v>2574</v>
      </c>
    </row>
    <row r="71" spans="2:7" s="11" customFormat="1" ht="15.75" customHeight="1">
      <c r="B71" s="16"/>
      <c r="C71" s="16"/>
      <c r="D71" s="17">
        <v>4300</v>
      </c>
      <c r="E71" s="18" t="s">
        <v>13</v>
      </c>
      <c r="F71" s="19">
        <v>0</v>
      </c>
      <c r="G71" s="19">
        <v>6026</v>
      </c>
    </row>
    <row r="72" spans="2:7" s="11" customFormat="1" ht="39.75" customHeight="1">
      <c r="B72" s="16"/>
      <c r="C72" s="16"/>
      <c r="D72" s="17">
        <v>4360</v>
      </c>
      <c r="E72" s="18" t="s">
        <v>37</v>
      </c>
      <c r="F72" s="19"/>
      <c r="G72" s="19">
        <v>102</v>
      </c>
    </row>
    <row r="73" spans="2:7" s="11" customFormat="1" ht="16.5" customHeight="1">
      <c r="B73" s="7">
        <v>752</v>
      </c>
      <c r="C73" s="7"/>
      <c r="D73" s="8"/>
      <c r="E73" s="9" t="s">
        <v>46</v>
      </c>
      <c r="F73" s="10">
        <f>SUM(F74)</f>
        <v>9000</v>
      </c>
      <c r="G73" s="10">
        <f>SUM(G74)</f>
        <v>9000</v>
      </c>
    </row>
    <row r="74" spans="2:7" s="11" customFormat="1" ht="17.25" customHeight="1">
      <c r="B74" s="12"/>
      <c r="C74" s="12">
        <v>75212</v>
      </c>
      <c r="D74" s="13"/>
      <c r="E74" s="14" t="s">
        <v>47</v>
      </c>
      <c r="F74" s="15">
        <v>9000</v>
      </c>
      <c r="G74" s="15">
        <f>SUM(G76:G77)</f>
        <v>9000</v>
      </c>
    </row>
    <row r="75" spans="2:7" s="11" customFormat="1" ht="52.5" customHeight="1">
      <c r="B75" s="16"/>
      <c r="C75" s="16"/>
      <c r="D75" s="17">
        <v>2110</v>
      </c>
      <c r="E75" s="18" t="s">
        <v>12</v>
      </c>
      <c r="F75" s="19">
        <v>9000</v>
      </c>
      <c r="G75" s="19"/>
    </row>
    <row r="76" spans="2:7" s="11" customFormat="1" ht="15.75" customHeight="1">
      <c r="B76" s="16"/>
      <c r="C76" s="16"/>
      <c r="D76" s="17">
        <v>4210</v>
      </c>
      <c r="E76" s="18" t="s">
        <v>19</v>
      </c>
      <c r="F76" s="19"/>
      <c r="G76" s="19">
        <v>3350</v>
      </c>
    </row>
    <row r="77" spans="2:7" s="11" customFormat="1" ht="15.75" customHeight="1">
      <c r="B77" s="16"/>
      <c r="C77" s="16"/>
      <c r="D77" s="17">
        <v>4300</v>
      </c>
      <c r="E77" s="18" t="s">
        <v>13</v>
      </c>
      <c r="F77" s="19"/>
      <c r="G77" s="19">
        <v>5650</v>
      </c>
    </row>
    <row r="78" spans="2:7" s="11" customFormat="1" ht="27" customHeight="1">
      <c r="B78" s="7">
        <v>754</v>
      </c>
      <c r="C78" s="7"/>
      <c r="D78" s="8"/>
      <c r="E78" s="9" t="s">
        <v>48</v>
      </c>
      <c r="F78" s="10">
        <f>SUM(F79,F112)</f>
        <v>5922639</v>
      </c>
      <c r="G78" s="10">
        <f>SUM(G79,G112)</f>
        <v>5922639</v>
      </c>
    </row>
    <row r="79" spans="2:7" s="11" customFormat="1" ht="17.25" customHeight="1">
      <c r="B79" s="12"/>
      <c r="C79" s="12">
        <v>75411</v>
      </c>
      <c r="D79" s="13"/>
      <c r="E79" s="14" t="s">
        <v>49</v>
      </c>
      <c r="F79" s="15">
        <f>SUM(F80:F81)</f>
        <v>5921739</v>
      </c>
      <c r="G79" s="15">
        <f>SUM(G82:G111)</f>
        <v>5921739</v>
      </c>
    </row>
    <row r="80" spans="2:7" s="11" customFormat="1" ht="53.25" customHeight="1">
      <c r="B80" s="16"/>
      <c r="C80" s="16"/>
      <c r="D80" s="17">
        <v>2110</v>
      </c>
      <c r="E80" s="18" t="s">
        <v>12</v>
      </c>
      <c r="F80" s="19">
        <v>5885739</v>
      </c>
      <c r="G80" s="19"/>
    </row>
    <row r="81" spans="2:7" s="11" customFormat="1" ht="53.25" customHeight="1">
      <c r="B81" s="16"/>
      <c r="C81" s="16"/>
      <c r="D81" s="17">
        <v>6410</v>
      </c>
      <c r="E81" s="219" t="s">
        <v>259</v>
      </c>
      <c r="F81" s="19">
        <v>36000</v>
      </c>
      <c r="G81" s="19"/>
    </row>
    <row r="82" spans="2:7" s="11" customFormat="1" ht="30" customHeight="1">
      <c r="B82" s="16"/>
      <c r="C82" s="16"/>
      <c r="D82" s="17">
        <v>3070</v>
      </c>
      <c r="E82" s="18" t="s">
        <v>50</v>
      </c>
      <c r="F82" s="19"/>
      <c r="G82" s="19">
        <v>172100</v>
      </c>
    </row>
    <row r="83" spans="2:7" s="11" customFormat="1" ht="15.75" customHeight="1">
      <c r="B83" s="16"/>
      <c r="C83" s="16"/>
      <c r="D83" s="17">
        <v>4010</v>
      </c>
      <c r="E83" s="18" t="s">
        <v>32</v>
      </c>
      <c r="F83" s="19"/>
      <c r="G83" s="19">
        <v>62000</v>
      </c>
    </row>
    <row r="84" spans="2:7" s="11" customFormat="1" ht="29.25" customHeight="1">
      <c r="B84" s="16"/>
      <c r="C84" s="16"/>
      <c r="D84" s="17">
        <v>4020</v>
      </c>
      <c r="E84" s="18" t="s">
        <v>33</v>
      </c>
      <c r="F84" s="19"/>
      <c r="G84" s="19">
        <v>152030</v>
      </c>
    </row>
    <row r="85" spans="2:7" s="11" customFormat="1" ht="15.75" customHeight="1">
      <c r="B85" s="16"/>
      <c r="C85" s="16"/>
      <c r="D85" s="17">
        <v>4040</v>
      </c>
      <c r="E85" s="18" t="s">
        <v>34</v>
      </c>
      <c r="F85" s="19"/>
      <c r="G85" s="19">
        <v>14748</v>
      </c>
    </row>
    <row r="86" spans="2:7" s="11" customFormat="1" ht="27.75" customHeight="1">
      <c r="B86" s="16"/>
      <c r="C86" s="16"/>
      <c r="D86" s="17">
        <v>4050</v>
      </c>
      <c r="E86" s="18" t="s">
        <v>51</v>
      </c>
      <c r="F86" s="19"/>
      <c r="G86" s="19">
        <v>3725324</v>
      </c>
    </row>
    <row r="87" spans="2:7" s="11" customFormat="1" ht="29.25" customHeight="1">
      <c r="B87" s="16"/>
      <c r="C87" s="16"/>
      <c r="D87" s="17">
        <v>4060</v>
      </c>
      <c r="E87" s="18" t="s">
        <v>52</v>
      </c>
      <c r="F87" s="19"/>
      <c r="G87" s="19">
        <v>444056</v>
      </c>
    </row>
    <row r="88" spans="2:7" s="11" customFormat="1" ht="29.25" customHeight="1">
      <c r="B88" s="16"/>
      <c r="C88" s="16"/>
      <c r="D88" s="17">
        <v>4070</v>
      </c>
      <c r="E88" s="18" t="s">
        <v>53</v>
      </c>
      <c r="F88" s="19"/>
      <c r="G88" s="19">
        <v>306000</v>
      </c>
    </row>
    <row r="89" spans="2:7" s="11" customFormat="1" ht="39" customHeight="1">
      <c r="B89" s="16"/>
      <c r="C89" s="16"/>
      <c r="D89" s="17">
        <v>4080</v>
      </c>
      <c r="E89" s="18" t="s">
        <v>73</v>
      </c>
      <c r="F89" s="19"/>
      <c r="G89" s="19">
        <v>61314</v>
      </c>
    </row>
    <row r="90" spans="2:7" s="11" customFormat="1" ht="15.75" customHeight="1">
      <c r="B90" s="16"/>
      <c r="C90" s="16"/>
      <c r="D90" s="17">
        <v>4110</v>
      </c>
      <c r="E90" s="18" t="s">
        <v>16</v>
      </c>
      <c r="F90" s="19"/>
      <c r="G90" s="19">
        <v>34425</v>
      </c>
    </row>
    <row r="91" spans="2:7" s="11" customFormat="1" ht="15.75" customHeight="1">
      <c r="B91" s="16"/>
      <c r="C91" s="16"/>
      <c r="D91" s="17">
        <v>4120</v>
      </c>
      <c r="E91" s="18" t="s">
        <v>17</v>
      </c>
      <c r="F91" s="19"/>
      <c r="G91" s="19">
        <v>2200</v>
      </c>
    </row>
    <row r="92" spans="2:7" s="11" customFormat="1" ht="15.75" customHeight="1">
      <c r="B92" s="16"/>
      <c r="C92" s="16"/>
      <c r="D92" s="17">
        <v>4170</v>
      </c>
      <c r="E92" s="18" t="s">
        <v>18</v>
      </c>
      <c r="F92" s="19"/>
      <c r="G92" s="19">
        <v>37000</v>
      </c>
    </row>
    <row r="93" spans="2:7" s="11" customFormat="1" ht="29.25" customHeight="1">
      <c r="B93" s="16"/>
      <c r="C93" s="16"/>
      <c r="D93" s="17">
        <v>4180</v>
      </c>
      <c r="E93" s="18" t="s">
        <v>54</v>
      </c>
      <c r="F93" s="19"/>
      <c r="G93" s="19">
        <v>153307</v>
      </c>
    </row>
    <row r="94" spans="2:7" s="11" customFormat="1" ht="15.75" customHeight="1">
      <c r="B94" s="16"/>
      <c r="C94" s="16"/>
      <c r="D94" s="17">
        <v>4210</v>
      </c>
      <c r="E94" s="18" t="s">
        <v>19</v>
      </c>
      <c r="F94" s="19"/>
      <c r="G94" s="19">
        <v>245104</v>
      </c>
    </row>
    <row r="95" spans="2:7" s="11" customFormat="1" ht="15.75" customHeight="1">
      <c r="B95" s="16"/>
      <c r="C95" s="16"/>
      <c r="D95" s="17">
        <v>4220</v>
      </c>
      <c r="E95" s="18" t="s">
        <v>55</v>
      </c>
      <c r="F95" s="19"/>
      <c r="G95" s="19">
        <v>5000</v>
      </c>
    </row>
    <row r="96" spans="2:7" s="11" customFormat="1" ht="27" customHeight="1">
      <c r="B96" s="16"/>
      <c r="C96" s="16"/>
      <c r="D96" s="17">
        <v>4230</v>
      </c>
      <c r="E96" s="18" t="s">
        <v>56</v>
      </c>
      <c r="F96" s="19"/>
      <c r="G96" s="19">
        <v>17000</v>
      </c>
    </row>
    <row r="97" spans="2:7" s="11" customFormat="1" ht="15.75" customHeight="1">
      <c r="B97" s="16"/>
      <c r="C97" s="16"/>
      <c r="D97" s="17">
        <v>4250</v>
      </c>
      <c r="E97" s="18" t="s">
        <v>57</v>
      </c>
      <c r="F97" s="19"/>
      <c r="G97" s="19">
        <v>35000</v>
      </c>
    </row>
    <row r="98" spans="2:7" s="11" customFormat="1" ht="15.75" customHeight="1">
      <c r="B98" s="16"/>
      <c r="C98" s="16"/>
      <c r="D98" s="17">
        <v>4260</v>
      </c>
      <c r="E98" s="18" t="s">
        <v>20</v>
      </c>
      <c r="F98" s="19"/>
      <c r="G98" s="19">
        <v>135000</v>
      </c>
    </row>
    <row r="99" spans="2:7" s="11" customFormat="1" ht="15.75" customHeight="1">
      <c r="B99" s="16"/>
      <c r="C99" s="16"/>
      <c r="D99" s="17">
        <v>4270</v>
      </c>
      <c r="E99" s="18" t="s">
        <v>21</v>
      </c>
      <c r="F99" s="19"/>
      <c r="G99" s="19">
        <v>68000</v>
      </c>
    </row>
    <row r="100" spans="2:7" s="11" customFormat="1" ht="15.75" customHeight="1">
      <c r="B100" s="16"/>
      <c r="C100" s="16"/>
      <c r="D100" s="17">
        <v>4280</v>
      </c>
      <c r="E100" s="18" t="s">
        <v>35</v>
      </c>
      <c r="F100" s="19"/>
      <c r="G100" s="19">
        <v>25000</v>
      </c>
    </row>
    <row r="101" spans="2:7" s="11" customFormat="1" ht="15.75" customHeight="1">
      <c r="B101" s="16"/>
      <c r="C101" s="16"/>
      <c r="D101" s="17">
        <v>4300</v>
      </c>
      <c r="E101" s="18" t="s">
        <v>13</v>
      </c>
      <c r="F101" s="19"/>
      <c r="G101" s="19">
        <v>95000</v>
      </c>
    </row>
    <row r="102" spans="2:7" s="11" customFormat="1" ht="15.75" customHeight="1">
      <c r="B102" s="16"/>
      <c r="C102" s="16"/>
      <c r="D102" s="17">
        <v>4350</v>
      </c>
      <c r="E102" s="18" t="s">
        <v>36</v>
      </c>
      <c r="F102" s="19"/>
      <c r="G102" s="19">
        <v>7000</v>
      </c>
    </row>
    <row r="103" spans="2:7" s="11" customFormat="1" ht="39.75" customHeight="1">
      <c r="B103" s="16"/>
      <c r="C103" s="16"/>
      <c r="D103" s="17">
        <v>4360</v>
      </c>
      <c r="E103" s="18" t="s">
        <v>37</v>
      </c>
      <c r="F103" s="19"/>
      <c r="G103" s="19">
        <v>25000</v>
      </c>
    </row>
    <row r="104" spans="2:7" s="11" customFormat="1" ht="39.75" customHeight="1">
      <c r="B104" s="16"/>
      <c r="C104" s="16"/>
      <c r="D104" s="17">
        <v>4370</v>
      </c>
      <c r="E104" s="18" t="s">
        <v>38</v>
      </c>
      <c r="F104" s="19"/>
      <c r="G104" s="19">
        <v>12278</v>
      </c>
    </row>
    <row r="105" spans="2:7" s="11" customFormat="1" ht="15.75" customHeight="1">
      <c r="B105" s="16"/>
      <c r="C105" s="16"/>
      <c r="D105" s="17">
        <v>4410</v>
      </c>
      <c r="E105" s="18" t="s">
        <v>39</v>
      </c>
      <c r="F105" s="19"/>
      <c r="G105" s="19">
        <v>9500</v>
      </c>
    </row>
    <row r="106" spans="2:7" s="11" customFormat="1" ht="15.75" customHeight="1">
      <c r="B106" s="16"/>
      <c r="C106" s="16"/>
      <c r="D106" s="17">
        <v>4430</v>
      </c>
      <c r="E106" s="18" t="s">
        <v>22</v>
      </c>
      <c r="F106" s="19"/>
      <c r="G106" s="19">
        <v>4000</v>
      </c>
    </row>
    <row r="107" spans="2:7" s="11" customFormat="1" ht="15.75" customHeight="1">
      <c r="B107" s="16"/>
      <c r="C107" s="16"/>
      <c r="D107" s="17">
        <v>4440</v>
      </c>
      <c r="E107" s="18" t="s">
        <v>40</v>
      </c>
      <c r="F107" s="19"/>
      <c r="G107" s="19">
        <v>4353</v>
      </c>
    </row>
    <row r="108" spans="2:7" s="11" customFormat="1" ht="15.75" customHeight="1">
      <c r="B108" s="16"/>
      <c r="C108" s="16"/>
      <c r="D108" s="17">
        <v>4480</v>
      </c>
      <c r="E108" s="18" t="s">
        <v>23</v>
      </c>
      <c r="F108" s="19"/>
      <c r="G108" s="19">
        <v>24000</v>
      </c>
    </row>
    <row r="109" spans="2:7" s="11" customFormat="1" ht="15.75" customHeight="1">
      <c r="B109" s="16"/>
      <c r="C109" s="16"/>
      <c r="D109" s="17">
        <v>4550</v>
      </c>
      <c r="E109" s="18" t="s">
        <v>41</v>
      </c>
      <c r="F109" s="19"/>
      <c r="G109" s="19">
        <v>7000</v>
      </c>
    </row>
    <row r="110" spans="2:7" s="11" customFormat="1" ht="28.5" customHeight="1">
      <c r="B110" s="16"/>
      <c r="C110" s="16"/>
      <c r="D110" s="17">
        <v>4700</v>
      </c>
      <c r="E110" s="18" t="s">
        <v>42</v>
      </c>
      <c r="F110" s="19"/>
      <c r="G110" s="19">
        <v>3000</v>
      </c>
    </row>
    <row r="111" spans="2:7" s="11" customFormat="1" ht="28.5" customHeight="1">
      <c r="B111" s="16"/>
      <c r="C111" s="16"/>
      <c r="D111" s="17">
        <v>6060</v>
      </c>
      <c r="E111" s="18" t="s">
        <v>260</v>
      </c>
      <c r="F111" s="19"/>
      <c r="G111" s="19">
        <v>36000</v>
      </c>
    </row>
    <row r="112" spans="2:7" s="11" customFormat="1" ht="16.5" customHeight="1">
      <c r="B112" s="12"/>
      <c r="C112" s="12">
        <v>75414</v>
      </c>
      <c r="D112" s="13"/>
      <c r="E112" s="14" t="s">
        <v>58</v>
      </c>
      <c r="F112" s="15">
        <f>SUM(F113)</f>
        <v>900</v>
      </c>
      <c r="G112" s="15">
        <f>SUM(G114:G115)</f>
        <v>900</v>
      </c>
    </row>
    <row r="113" spans="2:7" s="11" customFormat="1" ht="52.5" customHeight="1">
      <c r="B113" s="16"/>
      <c r="C113" s="16"/>
      <c r="D113" s="17">
        <v>2110</v>
      </c>
      <c r="E113" s="18" t="s">
        <v>12</v>
      </c>
      <c r="F113" s="19">
        <v>900</v>
      </c>
      <c r="G113" s="19"/>
    </row>
    <row r="114" spans="2:7" s="11" customFormat="1" ht="15.75" customHeight="1">
      <c r="B114" s="16"/>
      <c r="C114" s="16"/>
      <c r="D114" s="17">
        <v>4300</v>
      </c>
      <c r="E114" s="18" t="s">
        <v>13</v>
      </c>
      <c r="F114" s="19"/>
      <c r="G114" s="19">
        <v>0</v>
      </c>
    </row>
    <row r="115" spans="2:7" s="11" customFormat="1" ht="26.25" customHeight="1">
      <c r="B115" s="16"/>
      <c r="C115" s="16"/>
      <c r="D115" s="17">
        <v>4700</v>
      </c>
      <c r="E115" s="18" t="s">
        <v>42</v>
      </c>
      <c r="F115" s="19"/>
      <c r="G115" s="19">
        <v>900</v>
      </c>
    </row>
    <row r="116" spans="2:7" s="11" customFormat="1" ht="17.25" customHeight="1">
      <c r="B116" s="7">
        <v>851</v>
      </c>
      <c r="C116" s="7"/>
      <c r="D116" s="8"/>
      <c r="E116" s="9" t="s">
        <v>59</v>
      </c>
      <c r="F116" s="10">
        <f>SUM(F117)</f>
        <v>2066500</v>
      </c>
      <c r="G116" s="10">
        <f>SUM(G117)</f>
        <v>2066500</v>
      </c>
    </row>
    <row r="117" spans="2:7" s="11" customFormat="1" ht="42" customHeight="1">
      <c r="B117" s="12"/>
      <c r="C117" s="12">
        <v>85156</v>
      </c>
      <c r="D117" s="13"/>
      <c r="E117" s="14" t="s">
        <v>60</v>
      </c>
      <c r="F117" s="15">
        <f>SUM(F118)</f>
        <v>2066500</v>
      </c>
      <c r="G117" s="15">
        <f>SUM(G119)</f>
        <v>2066500</v>
      </c>
    </row>
    <row r="118" spans="2:7" s="11" customFormat="1" ht="51.75" customHeight="1">
      <c r="B118" s="16"/>
      <c r="C118" s="16"/>
      <c r="D118" s="17">
        <v>2110</v>
      </c>
      <c r="E118" s="18" t="s">
        <v>12</v>
      </c>
      <c r="F118" s="19">
        <v>2066500</v>
      </c>
      <c r="G118" s="19"/>
    </row>
    <row r="119" spans="2:7" s="11" customFormat="1" ht="15.75" customHeight="1">
      <c r="B119" s="16"/>
      <c r="C119" s="16"/>
      <c r="D119" s="17">
        <v>4130</v>
      </c>
      <c r="E119" s="18" t="s">
        <v>61</v>
      </c>
      <c r="F119" s="19"/>
      <c r="G119" s="19">
        <v>2066500</v>
      </c>
    </row>
    <row r="120" spans="2:7" s="11" customFormat="1" ht="16.5" customHeight="1">
      <c r="B120" s="7">
        <v>852</v>
      </c>
      <c r="C120" s="7"/>
      <c r="D120" s="8"/>
      <c r="E120" s="9" t="s">
        <v>62</v>
      </c>
      <c r="F120" s="10">
        <f>SUM(F121,F143,F146)</f>
        <v>449538</v>
      </c>
      <c r="G120" s="10">
        <f>SUM(G121,G143,G146)</f>
        <v>449538</v>
      </c>
    </row>
    <row r="121" spans="2:7" s="11" customFormat="1" ht="17.25" customHeight="1">
      <c r="B121" s="12"/>
      <c r="C121" s="12">
        <v>85203</v>
      </c>
      <c r="D121" s="13"/>
      <c r="E121" s="14" t="s">
        <v>63</v>
      </c>
      <c r="F121" s="15">
        <f>SUM(F122)</f>
        <v>448380</v>
      </c>
      <c r="G121" s="15">
        <f>SUM(G123:G142)</f>
        <v>448380</v>
      </c>
    </row>
    <row r="122" spans="2:7" s="11" customFormat="1" ht="51.75" customHeight="1">
      <c r="B122" s="16"/>
      <c r="C122" s="16"/>
      <c r="D122" s="17">
        <v>2110</v>
      </c>
      <c r="E122" s="18" t="s">
        <v>12</v>
      </c>
      <c r="F122" s="19">
        <v>448380</v>
      </c>
      <c r="G122" s="19"/>
    </row>
    <row r="123" spans="2:7" s="11" customFormat="1" ht="15.75" customHeight="1">
      <c r="B123" s="16"/>
      <c r="C123" s="16"/>
      <c r="D123" s="17">
        <v>4010</v>
      </c>
      <c r="E123" s="18" t="s">
        <v>32</v>
      </c>
      <c r="F123" s="19"/>
      <c r="G123" s="19">
        <v>258338</v>
      </c>
    </row>
    <row r="124" spans="2:7" s="11" customFormat="1" ht="15.75" customHeight="1">
      <c r="B124" s="16"/>
      <c r="C124" s="16"/>
      <c r="D124" s="17">
        <v>4040</v>
      </c>
      <c r="E124" s="18" t="s">
        <v>34</v>
      </c>
      <c r="F124" s="19"/>
      <c r="G124" s="19">
        <v>18213</v>
      </c>
    </row>
    <row r="125" spans="2:7" s="11" customFormat="1" ht="15.75" customHeight="1">
      <c r="B125" s="16"/>
      <c r="C125" s="16"/>
      <c r="D125" s="17">
        <v>4110</v>
      </c>
      <c r="E125" s="18" t="s">
        <v>16</v>
      </c>
      <c r="F125" s="19"/>
      <c r="G125" s="19">
        <v>42230</v>
      </c>
    </row>
    <row r="126" spans="2:7" s="11" customFormat="1" ht="15.75" customHeight="1">
      <c r="B126" s="16"/>
      <c r="C126" s="16"/>
      <c r="D126" s="17">
        <v>4120</v>
      </c>
      <c r="E126" s="18" t="s">
        <v>17</v>
      </c>
      <c r="F126" s="19"/>
      <c r="G126" s="19">
        <v>5730</v>
      </c>
    </row>
    <row r="127" spans="2:7" s="11" customFormat="1" ht="15.75" customHeight="1">
      <c r="B127" s="16"/>
      <c r="C127" s="16"/>
      <c r="D127" s="17">
        <v>4170</v>
      </c>
      <c r="E127" s="18" t="s">
        <v>18</v>
      </c>
      <c r="F127" s="19"/>
      <c r="G127" s="19">
        <v>400</v>
      </c>
    </row>
    <row r="128" spans="2:7" s="11" customFormat="1" ht="15.75" customHeight="1">
      <c r="B128" s="16"/>
      <c r="C128" s="16"/>
      <c r="D128" s="17">
        <v>4210</v>
      </c>
      <c r="E128" s="18" t="s">
        <v>19</v>
      </c>
      <c r="F128" s="19"/>
      <c r="G128" s="19">
        <v>42763</v>
      </c>
    </row>
    <row r="129" spans="2:7" s="11" customFormat="1" ht="15.75" customHeight="1">
      <c r="B129" s="16"/>
      <c r="C129" s="16"/>
      <c r="D129" s="17">
        <v>4220</v>
      </c>
      <c r="E129" s="18" t="s">
        <v>55</v>
      </c>
      <c r="F129" s="19"/>
      <c r="G129" s="19">
        <v>8300</v>
      </c>
    </row>
    <row r="130" spans="2:7" s="11" customFormat="1" ht="15.75" customHeight="1">
      <c r="B130" s="16"/>
      <c r="C130" s="16"/>
      <c r="D130" s="17">
        <v>4260</v>
      </c>
      <c r="E130" s="18" t="s">
        <v>20</v>
      </c>
      <c r="F130" s="19"/>
      <c r="G130" s="19">
        <v>6000</v>
      </c>
    </row>
    <row r="131" spans="2:7" s="11" customFormat="1" ht="15.75" customHeight="1">
      <c r="B131" s="16"/>
      <c r="C131" s="16"/>
      <c r="D131" s="17">
        <v>4270</v>
      </c>
      <c r="E131" s="18" t="s">
        <v>21</v>
      </c>
      <c r="F131" s="19"/>
      <c r="G131" s="19">
        <v>11400</v>
      </c>
    </row>
    <row r="132" spans="2:7" s="11" customFormat="1" ht="15.75" customHeight="1">
      <c r="B132" s="16"/>
      <c r="C132" s="16"/>
      <c r="D132" s="17">
        <v>4280</v>
      </c>
      <c r="E132" s="18" t="s">
        <v>35</v>
      </c>
      <c r="F132" s="19"/>
      <c r="G132" s="19">
        <v>270</v>
      </c>
    </row>
    <row r="133" spans="2:7" s="11" customFormat="1" ht="15.75" customHeight="1">
      <c r="B133" s="16"/>
      <c r="C133" s="16"/>
      <c r="D133" s="17">
        <v>4300</v>
      </c>
      <c r="E133" s="18" t="s">
        <v>13</v>
      </c>
      <c r="F133" s="19"/>
      <c r="G133" s="19">
        <v>31179</v>
      </c>
    </row>
    <row r="134" spans="2:7" s="11" customFormat="1" ht="15.75" customHeight="1">
      <c r="B134" s="16"/>
      <c r="C134" s="16"/>
      <c r="D134" s="17">
        <v>4350</v>
      </c>
      <c r="E134" s="18" t="s">
        <v>36</v>
      </c>
      <c r="F134" s="19"/>
      <c r="G134" s="19">
        <v>1000</v>
      </c>
    </row>
    <row r="135" spans="2:7" s="11" customFormat="1" ht="40.5" customHeight="1">
      <c r="B135" s="16"/>
      <c r="C135" s="16"/>
      <c r="D135" s="17">
        <v>4360</v>
      </c>
      <c r="E135" s="18" t="s">
        <v>37</v>
      </c>
      <c r="F135" s="19"/>
      <c r="G135" s="19">
        <v>1200</v>
      </c>
    </row>
    <row r="136" spans="2:7" s="11" customFormat="1" ht="41.25" customHeight="1">
      <c r="B136" s="16"/>
      <c r="C136" s="16"/>
      <c r="D136" s="17">
        <v>4370</v>
      </c>
      <c r="E136" s="18" t="s">
        <v>38</v>
      </c>
      <c r="F136" s="19"/>
      <c r="G136" s="19">
        <v>2000</v>
      </c>
    </row>
    <row r="137" spans="2:7" s="11" customFormat="1" ht="15.75" customHeight="1">
      <c r="B137" s="16"/>
      <c r="C137" s="16"/>
      <c r="D137" s="17">
        <v>4410</v>
      </c>
      <c r="E137" s="18" t="s">
        <v>39</v>
      </c>
      <c r="F137" s="19"/>
      <c r="G137" s="19">
        <v>2200</v>
      </c>
    </row>
    <row r="138" spans="2:7" s="11" customFormat="1" ht="15.75" customHeight="1">
      <c r="B138" s="16"/>
      <c r="C138" s="16"/>
      <c r="D138" s="17">
        <v>4430</v>
      </c>
      <c r="E138" s="18" t="s">
        <v>22</v>
      </c>
      <c r="F138" s="19"/>
      <c r="G138" s="19">
        <v>700</v>
      </c>
    </row>
    <row r="139" spans="2:7" s="11" customFormat="1" ht="15.75" customHeight="1">
      <c r="B139" s="16"/>
      <c r="C139" s="16"/>
      <c r="D139" s="17">
        <v>4440</v>
      </c>
      <c r="E139" s="18" t="s">
        <v>40</v>
      </c>
      <c r="F139" s="19"/>
      <c r="G139" s="19">
        <v>9300</v>
      </c>
    </row>
    <row r="140" spans="2:7" s="11" customFormat="1" ht="15.75" customHeight="1">
      <c r="B140" s="16"/>
      <c r="C140" s="16"/>
      <c r="D140" s="17">
        <v>4480</v>
      </c>
      <c r="E140" s="18" t="s">
        <v>23</v>
      </c>
      <c r="F140" s="19"/>
      <c r="G140" s="19">
        <v>2800</v>
      </c>
    </row>
    <row r="141" spans="2:7" s="11" customFormat="1" ht="27.75" customHeight="1">
      <c r="B141" s="16"/>
      <c r="C141" s="16"/>
      <c r="D141" s="17">
        <v>4520</v>
      </c>
      <c r="E141" s="18" t="s">
        <v>64</v>
      </c>
      <c r="F141" s="19"/>
      <c r="G141" s="19">
        <v>3057</v>
      </c>
    </row>
    <row r="142" spans="2:7" s="11" customFormat="1" ht="27" customHeight="1">
      <c r="B142" s="16"/>
      <c r="C142" s="16"/>
      <c r="D142" s="17">
        <v>4700</v>
      </c>
      <c r="E142" s="18" t="s">
        <v>42</v>
      </c>
      <c r="F142" s="19"/>
      <c r="G142" s="19">
        <v>1300</v>
      </c>
    </row>
    <row r="143" spans="2:7" s="11" customFormat="1" ht="66" customHeight="1">
      <c r="B143" s="12"/>
      <c r="C143" s="12">
        <v>85213</v>
      </c>
      <c r="D143" s="13"/>
      <c r="E143" s="14" t="s">
        <v>65</v>
      </c>
      <c r="F143" s="15">
        <v>100</v>
      </c>
      <c r="G143" s="15">
        <f>SUM(G145)</f>
        <v>100</v>
      </c>
    </row>
    <row r="144" spans="2:7" s="11" customFormat="1" ht="53.25" customHeight="1">
      <c r="B144" s="16"/>
      <c r="C144" s="16"/>
      <c r="D144" s="17">
        <v>2110</v>
      </c>
      <c r="E144" s="18" t="s">
        <v>12</v>
      </c>
      <c r="F144" s="19">
        <v>100</v>
      </c>
      <c r="G144" s="19"/>
    </row>
    <row r="145" spans="2:7" s="11" customFormat="1" ht="16.5" customHeight="1">
      <c r="B145" s="16"/>
      <c r="C145" s="16"/>
      <c r="D145" s="17">
        <v>4130</v>
      </c>
      <c r="E145" s="18" t="s">
        <v>61</v>
      </c>
      <c r="F145" s="19"/>
      <c r="G145" s="19">
        <v>100</v>
      </c>
    </row>
    <row r="146" spans="2:7" s="11" customFormat="1" ht="17.25" customHeight="1">
      <c r="B146" s="12"/>
      <c r="C146" s="12">
        <v>85231</v>
      </c>
      <c r="D146" s="13"/>
      <c r="E146" s="14" t="s">
        <v>66</v>
      </c>
      <c r="F146" s="15">
        <f>SUM(F147)</f>
        <v>1058</v>
      </c>
      <c r="G146" s="15">
        <f>SUM(G148)</f>
        <v>1058</v>
      </c>
    </row>
    <row r="147" spans="2:7" s="11" customFormat="1" ht="52.5" customHeight="1">
      <c r="B147" s="16"/>
      <c r="C147" s="16"/>
      <c r="D147" s="17">
        <v>2110</v>
      </c>
      <c r="E147" s="18" t="s">
        <v>12</v>
      </c>
      <c r="F147" s="19">
        <v>1058</v>
      </c>
      <c r="G147" s="19"/>
    </row>
    <row r="148" spans="2:7" s="11" customFormat="1" ht="15.75" customHeight="1">
      <c r="B148" s="16"/>
      <c r="C148" s="16"/>
      <c r="D148" s="17">
        <v>3110</v>
      </c>
      <c r="E148" s="18" t="s">
        <v>67</v>
      </c>
      <c r="F148" s="19"/>
      <c r="G148" s="19">
        <v>1058</v>
      </c>
    </row>
    <row r="149" spans="2:7" s="11" customFormat="1" ht="17.25" customHeight="1">
      <c r="B149" s="7">
        <v>853</v>
      </c>
      <c r="C149" s="7"/>
      <c r="D149" s="8"/>
      <c r="E149" s="9" t="s">
        <v>68</v>
      </c>
      <c r="F149" s="10">
        <v>87500</v>
      </c>
      <c r="G149" s="10">
        <v>87500</v>
      </c>
    </row>
    <row r="150" spans="2:7" s="11" customFormat="1" ht="17.25" customHeight="1">
      <c r="B150" s="12"/>
      <c r="C150" s="12">
        <v>85321</v>
      </c>
      <c r="D150" s="13"/>
      <c r="E150" s="14" t="s">
        <v>69</v>
      </c>
      <c r="F150" s="15">
        <v>87500</v>
      </c>
      <c r="G150" s="15">
        <f>SUM(G151:G162)</f>
        <v>87500</v>
      </c>
    </row>
    <row r="151" spans="2:7" s="11" customFormat="1" ht="52.5" customHeight="1">
      <c r="B151" s="16"/>
      <c r="C151" s="16"/>
      <c r="D151" s="17">
        <v>2110</v>
      </c>
      <c r="E151" s="18" t="s">
        <v>12</v>
      </c>
      <c r="F151" s="19">
        <v>87500</v>
      </c>
      <c r="G151" s="19"/>
    </row>
    <row r="152" spans="2:7" s="11" customFormat="1" ht="15.75" customHeight="1">
      <c r="B152" s="16"/>
      <c r="C152" s="16"/>
      <c r="D152" s="17">
        <v>4010</v>
      </c>
      <c r="E152" s="18" t="s">
        <v>32</v>
      </c>
      <c r="F152" s="19"/>
      <c r="G152" s="19">
        <v>31400</v>
      </c>
    </row>
    <row r="153" spans="2:7" s="11" customFormat="1" ht="15.75" customHeight="1">
      <c r="B153" s="16"/>
      <c r="C153" s="16"/>
      <c r="D153" s="17">
        <v>4040</v>
      </c>
      <c r="E153" s="18" t="s">
        <v>34</v>
      </c>
      <c r="F153" s="19"/>
      <c r="G153" s="19">
        <v>2412</v>
      </c>
    </row>
    <row r="154" spans="2:7" s="11" customFormat="1" ht="15.75" customHeight="1">
      <c r="B154" s="16"/>
      <c r="C154" s="16"/>
      <c r="D154" s="17">
        <v>4110</v>
      </c>
      <c r="E154" s="18" t="s">
        <v>16</v>
      </c>
      <c r="F154" s="19"/>
      <c r="G154" s="19">
        <v>9069</v>
      </c>
    </row>
    <row r="155" spans="2:7" s="11" customFormat="1" ht="15.75" customHeight="1">
      <c r="B155" s="16"/>
      <c r="C155" s="16"/>
      <c r="D155" s="17">
        <v>4120</v>
      </c>
      <c r="E155" s="18" t="s">
        <v>17</v>
      </c>
      <c r="F155" s="19"/>
      <c r="G155" s="19">
        <v>200</v>
      </c>
    </row>
    <row r="156" spans="2:7" s="11" customFormat="1" ht="15.75" customHeight="1">
      <c r="B156" s="16"/>
      <c r="C156" s="16"/>
      <c r="D156" s="17">
        <v>4170</v>
      </c>
      <c r="E156" s="18" t="s">
        <v>18</v>
      </c>
      <c r="F156" s="19"/>
      <c r="G156" s="19">
        <v>27500</v>
      </c>
    </row>
    <row r="157" spans="2:7" s="11" customFormat="1" ht="15.75" customHeight="1">
      <c r="B157" s="16"/>
      <c r="C157" s="16"/>
      <c r="D157" s="17">
        <v>4210</v>
      </c>
      <c r="E157" s="18" t="s">
        <v>19</v>
      </c>
      <c r="F157" s="19"/>
      <c r="G157" s="19">
        <v>500</v>
      </c>
    </row>
    <row r="158" spans="2:7" s="11" customFormat="1" ht="15.75" customHeight="1">
      <c r="B158" s="16"/>
      <c r="C158" s="16"/>
      <c r="D158" s="17">
        <v>4260</v>
      </c>
      <c r="E158" s="18" t="s">
        <v>20</v>
      </c>
      <c r="F158" s="19"/>
      <c r="G158" s="19">
        <v>500</v>
      </c>
    </row>
    <row r="159" spans="2:7" s="11" customFormat="1" ht="15.75" customHeight="1">
      <c r="B159" s="16"/>
      <c r="C159" s="16"/>
      <c r="D159" s="17">
        <v>4270</v>
      </c>
      <c r="E159" s="18" t="s">
        <v>21</v>
      </c>
      <c r="F159" s="19"/>
      <c r="G159" s="19">
        <v>500</v>
      </c>
    </row>
    <row r="160" spans="2:7" s="11" customFormat="1" ht="15.75" customHeight="1">
      <c r="B160" s="16"/>
      <c r="C160" s="16"/>
      <c r="D160" s="17">
        <v>4300</v>
      </c>
      <c r="E160" s="18" t="s">
        <v>13</v>
      </c>
      <c r="F160" s="19"/>
      <c r="G160" s="19">
        <v>14001</v>
      </c>
    </row>
    <row r="161" spans="2:7" s="11" customFormat="1" ht="39" customHeight="1">
      <c r="B161" s="16"/>
      <c r="C161" s="16"/>
      <c r="D161" s="17">
        <v>4370</v>
      </c>
      <c r="E161" s="18" t="s">
        <v>38</v>
      </c>
      <c r="F161" s="19"/>
      <c r="G161" s="19">
        <v>318</v>
      </c>
    </row>
    <row r="162" spans="2:7" s="11" customFormat="1" ht="15.75" customHeight="1">
      <c r="B162" s="16"/>
      <c r="C162" s="16"/>
      <c r="D162" s="17">
        <v>4440</v>
      </c>
      <c r="E162" s="18" t="s">
        <v>40</v>
      </c>
      <c r="F162" s="19"/>
      <c r="G162" s="19">
        <v>1100</v>
      </c>
    </row>
    <row r="163" spans="2:7" s="11" customFormat="1" ht="20.25" customHeight="1">
      <c r="B163" s="297" t="s">
        <v>70</v>
      </c>
      <c r="C163" s="298"/>
      <c r="D163" s="298"/>
      <c r="E163" s="299"/>
      <c r="F163" s="10">
        <f>SUM(F6,F10,F25,F58,F73,F78,F116,F120,F149,)</f>
        <v>10828838</v>
      </c>
      <c r="G163" s="10">
        <f>SUM(G6,G10,G25,G58,G73,G78,G116,G120,G149,)</f>
        <v>10828838</v>
      </c>
    </row>
  </sheetData>
  <sheetProtection password="CCFE" sheet="1" objects="1" scenarios="1" formatColumns="0" formatRows="0"/>
  <mergeCells count="2">
    <mergeCell ref="B3:G3"/>
    <mergeCell ref="B163:E163"/>
  </mergeCells>
  <printOptions/>
  <pageMargins left="0.2755905511811024" right="0.4330708661417323" top="1.0236220472440944" bottom="0.31496062992125984" header="0.35433070866141736" footer="0.1968503937007874"/>
  <pageSetup horizontalDpi="600" verticalDpi="600" orientation="portrait" paperSize="9" r:id="rId1"/>
  <headerFooter differentFirst="1">
    <firstHeader>&amp;R&amp;10Tabela Nr 4
do uchwały Nr 71/X/11
Rady Powiatu w Otwocku
z dnia 25 sierpnia 2011 r.</firstHeader>
  </headerFooter>
  <rowBreaks count="5" manualBreakCount="5">
    <brk id="32" max="255" man="1"/>
    <brk id="65" max="255" man="1"/>
    <brk id="92" max="255" man="1"/>
    <brk id="122" max="255" man="1"/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L44"/>
  <sheetViews>
    <sheetView view="pageLayout" workbookViewId="0" topLeftCell="A1">
      <selection activeCell="G13" sqref="G13"/>
    </sheetView>
  </sheetViews>
  <sheetFormatPr defaultColWidth="8.796875" defaultRowHeight="14.25"/>
  <cols>
    <col min="1" max="1" width="3.69921875" style="2" customWidth="1"/>
    <col min="2" max="2" width="5.8984375" style="226" customWidth="1"/>
    <col min="3" max="3" width="7" style="226" customWidth="1"/>
    <col min="4" max="4" width="7.8984375" style="226" customWidth="1"/>
    <col min="5" max="5" width="29.59765625" style="2" customWidth="1"/>
    <col min="6" max="6" width="12.8984375" style="2" customWidth="1"/>
    <col min="7" max="7" width="12.69921875" style="2" customWidth="1"/>
    <col min="8" max="16384" width="9" style="2" customWidth="1"/>
  </cols>
  <sheetData>
    <row r="2" spans="2:7" ht="31.5" customHeight="1">
      <c r="B2" s="303" t="s">
        <v>292</v>
      </c>
      <c r="C2" s="303"/>
      <c r="D2" s="303"/>
      <c r="E2" s="303"/>
      <c r="F2" s="303"/>
      <c r="G2" s="303"/>
    </row>
    <row r="4" spans="2:7" s="11" customFormat="1" ht="25.5" customHeight="1">
      <c r="B4" s="21" t="s">
        <v>1</v>
      </c>
      <c r="C4" s="21" t="s">
        <v>5</v>
      </c>
      <c r="D4" s="21" t="s">
        <v>6</v>
      </c>
      <c r="E4" s="21" t="s">
        <v>7</v>
      </c>
      <c r="F4" s="21" t="s">
        <v>3</v>
      </c>
      <c r="G4" s="21" t="s">
        <v>4</v>
      </c>
    </row>
    <row r="5" spans="2:7" s="114" customFormat="1" ht="21.75" customHeight="1">
      <c r="B5" s="8">
        <v>750</v>
      </c>
      <c r="C5" s="8"/>
      <c r="D5" s="8"/>
      <c r="E5" s="9" t="s">
        <v>43</v>
      </c>
      <c r="F5" s="10">
        <v>18000</v>
      </c>
      <c r="G5" s="10">
        <v>18000</v>
      </c>
    </row>
    <row r="6" spans="2:7" s="11" customFormat="1" ht="19.5" customHeight="1">
      <c r="B6" s="13"/>
      <c r="C6" s="13">
        <v>75011</v>
      </c>
      <c r="D6" s="13"/>
      <c r="E6" s="14" t="s">
        <v>44</v>
      </c>
      <c r="F6" s="15">
        <v>18000</v>
      </c>
      <c r="G6" s="15">
        <f>SUM(G8:G10)</f>
        <v>18000</v>
      </c>
    </row>
    <row r="7" spans="2:7" s="11" customFormat="1" ht="54.75" customHeight="1">
      <c r="B7" s="300"/>
      <c r="C7" s="300"/>
      <c r="D7" s="17">
        <v>2120</v>
      </c>
      <c r="E7" s="18" t="s">
        <v>284</v>
      </c>
      <c r="F7" s="19">
        <v>18000</v>
      </c>
      <c r="G7" s="19"/>
    </row>
    <row r="8" spans="2:7" s="11" customFormat="1" ht="16.5" customHeight="1">
      <c r="B8" s="304"/>
      <c r="C8" s="304"/>
      <c r="D8" s="17">
        <v>4010</v>
      </c>
      <c r="E8" s="18" t="s">
        <v>32</v>
      </c>
      <c r="F8" s="19"/>
      <c r="G8" s="19">
        <v>15300</v>
      </c>
    </row>
    <row r="9" spans="2:7" s="11" customFormat="1" ht="16.5" customHeight="1">
      <c r="B9" s="304"/>
      <c r="C9" s="304"/>
      <c r="D9" s="17">
        <v>4110</v>
      </c>
      <c r="E9" s="18" t="s">
        <v>16</v>
      </c>
      <c r="F9" s="19"/>
      <c r="G9" s="19">
        <v>2325</v>
      </c>
    </row>
    <row r="10" spans="2:7" s="11" customFormat="1" ht="16.5" customHeight="1">
      <c r="B10" s="305"/>
      <c r="C10" s="305"/>
      <c r="D10" s="17">
        <v>4120</v>
      </c>
      <c r="E10" s="18" t="s">
        <v>17</v>
      </c>
      <c r="F10" s="19"/>
      <c r="G10" s="19">
        <v>375</v>
      </c>
    </row>
    <row r="11" spans="2:7" s="114" customFormat="1" ht="21.75" customHeight="1">
      <c r="B11" s="8">
        <v>852</v>
      </c>
      <c r="C11" s="8"/>
      <c r="D11" s="8"/>
      <c r="E11" s="9" t="s">
        <v>62</v>
      </c>
      <c r="F11" s="10">
        <f>SUM(F12,F28)</f>
        <v>223974</v>
      </c>
      <c r="G11" s="10">
        <f>SUM(G12,G28)</f>
        <v>396446</v>
      </c>
    </row>
    <row r="12" spans="2:7" s="11" customFormat="1" ht="30" customHeight="1">
      <c r="B12" s="13"/>
      <c r="C12" s="13">
        <v>85205</v>
      </c>
      <c r="D12" s="13"/>
      <c r="E12" s="14" t="s">
        <v>285</v>
      </c>
      <c r="F12" s="15">
        <f>SUM(F13)</f>
        <v>63974</v>
      </c>
      <c r="G12" s="15">
        <f>SUM(G14,G15,G18,G21,G22,G25)</f>
        <v>105974</v>
      </c>
    </row>
    <row r="13" spans="2:7" s="11" customFormat="1" ht="54.75" customHeight="1">
      <c r="B13" s="300"/>
      <c r="C13" s="300"/>
      <c r="D13" s="17">
        <v>2120</v>
      </c>
      <c r="E13" s="18" t="s">
        <v>284</v>
      </c>
      <c r="F13" s="19">
        <v>63974</v>
      </c>
      <c r="G13" s="19"/>
    </row>
    <row r="14" spans="2:7" s="11" customFormat="1" ht="25.5" customHeight="1">
      <c r="B14" s="302"/>
      <c r="C14" s="302"/>
      <c r="D14" s="17">
        <v>4010</v>
      </c>
      <c r="E14" s="18" t="s">
        <v>286</v>
      </c>
      <c r="F14" s="19"/>
      <c r="G14" s="19">
        <v>30140</v>
      </c>
    </row>
    <row r="15" spans="2:7" s="11" customFormat="1" ht="16.5" customHeight="1">
      <c r="B15" s="302"/>
      <c r="C15" s="302"/>
      <c r="D15" s="17">
        <v>4110</v>
      </c>
      <c r="E15" s="18" t="s">
        <v>16</v>
      </c>
      <c r="F15" s="19"/>
      <c r="G15" s="19">
        <f>SUM(G16:G17)</f>
        <v>4931</v>
      </c>
    </row>
    <row r="16" spans="2:7" s="11" customFormat="1" ht="16.5" customHeight="1">
      <c r="B16" s="302"/>
      <c r="C16" s="302"/>
      <c r="D16" s="300"/>
      <c r="E16" s="227" t="s">
        <v>287</v>
      </c>
      <c r="F16" s="228"/>
      <c r="G16" s="228">
        <v>2697</v>
      </c>
    </row>
    <row r="17" spans="2:10" s="11" customFormat="1" ht="16.5" customHeight="1">
      <c r="B17" s="302"/>
      <c r="C17" s="302"/>
      <c r="D17" s="301"/>
      <c r="E17" s="227" t="s">
        <v>288</v>
      </c>
      <c r="F17" s="228"/>
      <c r="G17" s="228">
        <v>2234</v>
      </c>
      <c r="J17" s="6"/>
    </row>
    <row r="18" spans="2:7" s="11" customFormat="1" ht="16.5" customHeight="1">
      <c r="B18" s="302"/>
      <c r="C18" s="302"/>
      <c r="D18" s="17">
        <v>4120</v>
      </c>
      <c r="E18" s="18" t="s">
        <v>17</v>
      </c>
      <c r="F18" s="19"/>
      <c r="G18" s="19">
        <f>SUM(G19:G20)</f>
        <v>558</v>
      </c>
    </row>
    <row r="19" spans="2:7" s="11" customFormat="1" ht="16.5" customHeight="1">
      <c r="B19" s="302"/>
      <c r="C19" s="302"/>
      <c r="D19" s="300"/>
      <c r="E19" s="227" t="s">
        <v>287</v>
      </c>
      <c r="F19" s="228"/>
      <c r="G19" s="228">
        <v>200</v>
      </c>
    </row>
    <row r="20" spans="2:7" s="11" customFormat="1" ht="16.5" customHeight="1">
      <c r="B20" s="302"/>
      <c r="C20" s="302"/>
      <c r="D20" s="301"/>
      <c r="E20" s="227" t="s">
        <v>288</v>
      </c>
      <c r="F20" s="228"/>
      <c r="G20" s="228">
        <v>358</v>
      </c>
    </row>
    <row r="21" spans="2:7" s="11" customFormat="1" ht="25.5" customHeight="1">
      <c r="B21" s="302"/>
      <c r="C21" s="302"/>
      <c r="D21" s="17">
        <v>4170</v>
      </c>
      <c r="E21" s="18" t="s">
        <v>289</v>
      </c>
      <c r="F21" s="19"/>
      <c r="G21" s="19">
        <v>27808</v>
      </c>
    </row>
    <row r="22" spans="2:7" s="11" customFormat="1" ht="16.5" customHeight="1">
      <c r="B22" s="302"/>
      <c r="C22" s="302"/>
      <c r="D22" s="17">
        <v>4210</v>
      </c>
      <c r="E22" s="18" t="s">
        <v>19</v>
      </c>
      <c r="F22" s="19"/>
      <c r="G22" s="19">
        <f>SUM(G23:G24)</f>
        <v>13774</v>
      </c>
    </row>
    <row r="23" spans="2:7" s="11" customFormat="1" ht="16.5" customHeight="1">
      <c r="B23" s="302"/>
      <c r="C23" s="302"/>
      <c r="D23" s="300"/>
      <c r="E23" s="227" t="s">
        <v>287</v>
      </c>
      <c r="F23" s="228"/>
      <c r="G23" s="228">
        <v>2000</v>
      </c>
    </row>
    <row r="24" spans="2:7" s="11" customFormat="1" ht="16.5" customHeight="1">
      <c r="B24" s="302"/>
      <c r="C24" s="302"/>
      <c r="D24" s="301"/>
      <c r="E24" s="227" t="s">
        <v>288</v>
      </c>
      <c r="F24" s="228"/>
      <c r="G24" s="228">
        <v>11774</v>
      </c>
    </row>
    <row r="25" spans="2:7" s="11" customFormat="1" ht="16.5" customHeight="1">
      <c r="B25" s="302"/>
      <c r="C25" s="302"/>
      <c r="D25" s="17">
        <v>4300</v>
      </c>
      <c r="E25" s="18" t="s">
        <v>13</v>
      </c>
      <c r="F25" s="19"/>
      <c r="G25" s="19">
        <f>SUM(G26:G27)</f>
        <v>28763</v>
      </c>
    </row>
    <row r="26" spans="2:7" s="11" customFormat="1" ht="16.5" customHeight="1">
      <c r="B26" s="302"/>
      <c r="C26" s="302"/>
      <c r="D26" s="300"/>
      <c r="E26" s="227" t="s">
        <v>287</v>
      </c>
      <c r="F26" s="228"/>
      <c r="G26" s="228">
        <v>6963</v>
      </c>
    </row>
    <row r="27" spans="2:12" s="11" customFormat="1" ht="16.5" customHeight="1">
      <c r="B27" s="301"/>
      <c r="C27" s="301"/>
      <c r="D27" s="301"/>
      <c r="E27" s="227" t="s">
        <v>288</v>
      </c>
      <c r="F27" s="228"/>
      <c r="G27" s="228">
        <v>21800</v>
      </c>
      <c r="K27" s="229"/>
      <c r="L27" s="230"/>
    </row>
    <row r="28" spans="2:12" s="11" customFormat="1" ht="19.5" customHeight="1">
      <c r="B28" s="13"/>
      <c r="C28" s="13">
        <v>85295</v>
      </c>
      <c r="D28" s="13"/>
      <c r="E28" s="14" t="s">
        <v>209</v>
      </c>
      <c r="F28" s="15">
        <f>SUM(F29)</f>
        <v>160000</v>
      </c>
      <c r="G28" s="15">
        <f>SUM(G30,G31,G34,G37,G40,G41)</f>
        <v>290472</v>
      </c>
      <c r="K28" s="231"/>
      <c r="L28" s="230"/>
    </row>
    <row r="29" spans="2:12" s="11" customFormat="1" ht="54" customHeight="1">
      <c r="B29" s="300"/>
      <c r="C29" s="300"/>
      <c r="D29" s="17">
        <v>2120</v>
      </c>
      <c r="E29" s="18" t="s">
        <v>284</v>
      </c>
      <c r="F29" s="19">
        <v>160000</v>
      </c>
      <c r="G29" s="19"/>
      <c r="K29" s="231"/>
      <c r="L29" s="230"/>
    </row>
    <row r="30" spans="2:12" s="11" customFormat="1" ht="26.25" customHeight="1">
      <c r="B30" s="302"/>
      <c r="C30" s="302"/>
      <c r="D30" s="17">
        <v>4010</v>
      </c>
      <c r="E30" s="18" t="s">
        <v>286</v>
      </c>
      <c r="F30" s="19"/>
      <c r="G30" s="19">
        <v>42756</v>
      </c>
      <c r="K30" s="229"/>
      <c r="L30" s="229"/>
    </row>
    <row r="31" spans="2:7" s="11" customFormat="1" ht="16.5" customHeight="1">
      <c r="B31" s="302"/>
      <c r="C31" s="302"/>
      <c r="D31" s="17">
        <v>4110</v>
      </c>
      <c r="E31" s="18" t="s">
        <v>16</v>
      </c>
      <c r="F31" s="19"/>
      <c r="G31" s="19">
        <f>SUM(G32:G33)</f>
        <v>18614</v>
      </c>
    </row>
    <row r="32" spans="2:7" s="11" customFormat="1" ht="16.5" customHeight="1">
      <c r="B32" s="302"/>
      <c r="C32" s="302"/>
      <c r="D32" s="300"/>
      <c r="E32" s="227" t="s">
        <v>287</v>
      </c>
      <c r="F32" s="228"/>
      <c r="G32" s="228">
        <v>16017</v>
      </c>
    </row>
    <row r="33" spans="2:7" s="11" customFormat="1" ht="16.5" customHeight="1">
      <c r="B33" s="302"/>
      <c r="C33" s="302"/>
      <c r="D33" s="301"/>
      <c r="E33" s="227" t="s">
        <v>288</v>
      </c>
      <c r="F33" s="228"/>
      <c r="G33" s="228">
        <v>2597</v>
      </c>
    </row>
    <row r="34" spans="2:7" s="11" customFormat="1" ht="16.5" customHeight="1">
      <c r="B34" s="302"/>
      <c r="C34" s="302"/>
      <c r="D34" s="17">
        <v>4120</v>
      </c>
      <c r="E34" s="18" t="s">
        <v>17</v>
      </c>
      <c r="F34" s="19"/>
      <c r="G34" s="19">
        <f>SUM(G35:G36)</f>
        <v>2995</v>
      </c>
    </row>
    <row r="35" spans="2:7" s="11" customFormat="1" ht="16.5" customHeight="1">
      <c r="B35" s="302"/>
      <c r="C35" s="302"/>
      <c r="D35" s="300"/>
      <c r="E35" s="227" t="s">
        <v>287</v>
      </c>
      <c r="F35" s="228"/>
      <c r="G35" s="228">
        <v>2576</v>
      </c>
    </row>
    <row r="36" spans="2:7" s="11" customFormat="1" ht="16.5" customHeight="1">
      <c r="B36" s="302"/>
      <c r="C36" s="302"/>
      <c r="D36" s="301"/>
      <c r="E36" s="227" t="s">
        <v>288</v>
      </c>
      <c r="F36" s="228"/>
      <c r="G36" s="228">
        <v>419</v>
      </c>
    </row>
    <row r="37" spans="2:7" s="11" customFormat="1" ht="16.5" customHeight="1">
      <c r="B37" s="302"/>
      <c r="C37" s="302"/>
      <c r="D37" s="17">
        <v>4170</v>
      </c>
      <c r="E37" s="18" t="s">
        <v>18</v>
      </c>
      <c r="F37" s="19"/>
      <c r="G37" s="19">
        <f>SUM(G38:G39)</f>
        <v>78977</v>
      </c>
    </row>
    <row r="38" spans="2:7" s="11" customFormat="1" ht="16.5" customHeight="1">
      <c r="B38" s="302"/>
      <c r="C38" s="302"/>
      <c r="D38" s="300"/>
      <c r="E38" s="227" t="s">
        <v>287</v>
      </c>
      <c r="F38" s="228"/>
      <c r="G38" s="228">
        <v>50823</v>
      </c>
    </row>
    <row r="39" spans="2:7" s="11" customFormat="1" ht="16.5" customHeight="1">
      <c r="B39" s="302"/>
      <c r="C39" s="302"/>
      <c r="D39" s="301"/>
      <c r="E39" s="227" t="s">
        <v>288</v>
      </c>
      <c r="F39" s="228"/>
      <c r="G39" s="228">
        <v>28154</v>
      </c>
    </row>
    <row r="40" spans="2:7" s="11" customFormat="1" ht="26.25" customHeight="1">
      <c r="B40" s="302"/>
      <c r="C40" s="302"/>
      <c r="D40" s="17">
        <v>4210</v>
      </c>
      <c r="E40" s="18" t="s">
        <v>290</v>
      </c>
      <c r="F40" s="19"/>
      <c r="G40" s="19">
        <v>59680</v>
      </c>
    </row>
    <row r="41" spans="2:7" s="11" customFormat="1" ht="16.5" customHeight="1">
      <c r="B41" s="302"/>
      <c r="C41" s="302"/>
      <c r="D41" s="17">
        <v>4300</v>
      </c>
      <c r="E41" s="18" t="s">
        <v>13</v>
      </c>
      <c r="F41" s="19"/>
      <c r="G41" s="19">
        <f>SUM(G42:G43)</f>
        <v>87450</v>
      </c>
    </row>
    <row r="42" spans="2:7" s="11" customFormat="1" ht="16.5" customHeight="1">
      <c r="B42" s="302"/>
      <c r="C42" s="302"/>
      <c r="D42" s="300"/>
      <c r="E42" s="227" t="s">
        <v>287</v>
      </c>
      <c r="F42" s="228"/>
      <c r="G42" s="228">
        <v>18300</v>
      </c>
    </row>
    <row r="43" spans="2:7" s="11" customFormat="1" ht="16.5" customHeight="1">
      <c r="B43" s="301"/>
      <c r="C43" s="301"/>
      <c r="D43" s="301"/>
      <c r="E43" s="227" t="s">
        <v>288</v>
      </c>
      <c r="F43" s="228"/>
      <c r="G43" s="228">
        <v>69150</v>
      </c>
    </row>
    <row r="44" spans="2:7" s="11" customFormat="1" ht="21.75" customHeight="1">
      <c r="B44" s="297" t="s">
        <v>70</v>
      </c>
      <c r="C44" s="298"/>
      <c r="D44" s="298"/>
      <c r="E44" s="299"/>
      <c r="F44" s="10">
        <f>SUM(F5,F11)</f>
        <v>241974</v>
      </c>
      <c r="G44" s="10">
        <f>SUM(G5,G11)</f>
        <v>414446</v>
      </c>
    </row>
  </sheetData>
  <sheetProtection password="CCFE" sheet="1" objects="1" scenarios="1" formatColumns="0" formatRows="0"/>
  <mergeCells count="16">
    <mergeCell ref="B2:G2"/>
    <mergeCell ref="B44:E44"/>
    <mergeCell ref="D16:D17"/>
    <mergeCell ref="B7:B10"/>
    <mergeCell ref="C7:C10"/>
    <mergeCell ref="B13:B27"/>
    <mergeCell ref="C13:C27"/>
    <mergeCell ref="D19:D20"/>
    <mergeCell ref="D23:D24"/>
    <mergeCell ref="D26:D27"/>
    <mergeCell ref="B29:B43"/>
    <mergeCell ref="C29:C43"/>
    <mergeCell ref="D32:D33"/>
    <mergeCell ref="D35:D36"/>
    <mergeCell ref="D38:D39"/>
    <mergeCell ref="D42:D43"/>
  </mergeCells>
  <printOptions/>
  <pageMargins left="0.7086614173228347" right="0.7086614173228347" top="1.141732283464567" bottom="0.5905511811023623" header="0.4330708661417323" footer="0.1968503937007874"/>
  <pageSetup horizontalDpi="600" verticalDpi="600" orientation="portrait" paperSize="9" r:id="rId1"/>
  <headerFooter differentFirst="1">
    <firstHeader>&amp;R&amp;10Tabela Nr 5
do uchwały Nr 71/X/11
Rady Powiatu w Otwocku
z dnia 25 sierpnia 2011 r.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58"/>
  <sheetViews>
    <sheetView view="pageLayout" workbookViewId="0" topLeftCell="D1">
      <selection activeCell="J16" sqref="J16"/>
    </sheetView>
  </sheetViews>
  <sheetFormatPr defaultColWidth="8.796875" defaultRowHeight="14.25"/>
  <cols>
    <col min="1" max="1" width="2.5" style="2" customWidth="1"/>
    <col min="2" max="2" width="4.69921875" style="4" customWidth="1"/>
    <col min="3" max="3" width="7" style="4" customWidth="1"/>
    <col min="4" max="4" width="7.3984375" style="4" customWidth="1"/>
    <col min="5" max="5" width="43" style="5" customWidth="1"/>
    <col min="6" max="7" width="10.8984375" style="6" customWidth="1"/>
    <col min="8" max="16384" width="9" style="2" customWidth="1"/>
  </cols>
  <sheetData>
    <row r="1" ht="9" customHeight="1"/>
    <row r="2" spans="2:7" ht="29.25" customHeight="1">
      <c r="B2" s="306" t="s">
        <v>199</v>
      </c>
      <c r="C2" s="306"/>
      <c r="D2" s="306"/>
      <c r="E2" s="306"/>
      <c r="F2" s="306"/>
      <c r="G2" s="306"/>
    </row>
    <row r="3" spans="2:7" ht="12.75" customHeight="1">
      <c r="B3" s="202"/>
      <c r="C3" s="202"/>
      <c r="D3" s="202"/>
      <c r="E3" s="202"/>
      <c r="F3" s="202"/>
      <c r="G3" s="202"/>
    </row>
    <row r="4" spans="2:7" ht="12.75" customHeight="1">
      <c r="B4" s="111"/>
      <c r="C4" s="111"/>
      <c r="D4" s="111"/>
      <c r="E4" s="111"/>
      <c r="F4" s="111"/>
      <c r="G4" s="111"/>
    </row>
    <row r="5" spans="2:7" s="114" customFormat="1" ht="28.5" customHeight="1">
      <c r="B5" s="21" t="s">
        <v>1</v>
      </c>
      <c r="C5" s="21" t="s">
        <v>5</v>
      </c>
      <c r="D5" s="21" t="s">
        <v>6</v>
      </c>
      <c r="E5" s="22" t="s">
        <v>7</v>
      </c>
      <c r="F5" s="23" t="s">
        <v>3</v>
      </c>
      <c r="G5" s="23" t="s">
        <v>4</v>
      </c>
    </row>
    <row r="6" spans="2:7" s="114" customFormat="1" ht="17.25" customHeight="1">
      <c r="B6" s="7" t="s">
        <v>8</v>
      </c>
      <c r="C6" s="7"/>
      <c r="D6" s="8"/>
      <c r="E6" s="115" t="s">
        <v>9</v>
      </c>
      <c r="F6" s="116">
        <f>SUM(F7)</f>
        <v>25000</v>
      </c>
      <c r="G6" s="117"/>
    </row>
    <row r="7" spans="2:7" s="114" customFormat="1" ht="17.25" customHeight="1">
      <c r="B7" s="118"/>
      <c r="C7" s="12" t="s">
        <v>10</v>
      </c>
      <c r="D7" s="13"/>
      <c r="E7" s="14" t="s">
        <v>11</v>
      </c>
      <c r="F7" s="119">
        <f>SUM(F8)</f>
        <v>25000</v>
      </c>
      <c r="G7" s="120"/>
    </row>
    <row r="8" spans="2:7" s="114" customFormat="1" ht="42" customHeight="1">
      <c r="B8" s="112"/>
      <c r="C8" s="112"/>
      <c r="D8" s="17">
        <v>2710</v>
      </c>
      <c r="E8" s="18" t="s">
        <v>200</v>
      </c>
      <c r="F8" s="121">
        <v>25000</v>
      </c>
      <c r="G8" s="113"/>
    </row>
    <row r="9" spans="2:7" s="114" customFormat="1" ht="17.25" customHeight="1">
      <c r="B9" s="8">
        <v>150</v>
      </c>
      <c r="C9" s="8"/>
      <c r="D9" s="8"/>
      <c r="E9" s="9" t="s">
        <v>201</v>
      </c>
      <c r="F9" s="10"/>
      <c r="G9" s="10">
        <v>102465</v>
      </c>
    </row>
    <row r="10" spans="2:7" s="11" customFormat="1" ht="17.25" customHeight="1">
      <c r="B10" s="13"/>
      <c r="C10" s="13">
        <v>15011</v>
      </c>
      <c r="D10" s="13"/>
      <c r="E10" s="14" t="s">
        <v>202</v>
      </c>
      <c r="F10" s="15"/>
      <c r="G10" s="15">
        <v>102465</v>
      </c>
    </row>
    <row r="11" spans="2:7" s="11" customFormat="1" ht="54.75" customHeight="1">
      <c r="B11" s="17"/>
      <c r="C11" s="17"/>
      <c r="D11" s="17">
        <v>6639</v>
      </c>
      <c r="E11" s="18" t="s">
        <v>203</v>
      </c>
      <c r="F11" s="19"/>
      <c r="G11" s="19">
        <v>102465</v>
      </c>
    </row>
    <row r="12" spans="2:7" s="114" customFormat="1" ht="17.25" customHeight="1">
      <c r="B12" s="8">
        <v>600</v>
      </c>
      <c r="C12" s="8"/>
      <c r="D12" s="8"/>
      <c r="E12" s="9" t="s">
        <v>204</v>
      </c>
      <c r="F12" s="10">
        <f>SUM(F13,F15)</f>
        <v>705000</v>
      </c>
      <c r="G12" s="10">
        <f>SUM(G13,G15)</f>
        <v>892500</v>
      </c>
    </row>
    <row r="13" spans="2:7" s="11" customFormat="1" ht="17.25" customHeight="1">
      <c r="B13" s="13"/>
      <c r="C13" s="13">
        <v>60004</v>
      </c>
      <c r="D13" s="13"/>
      <c r="E13" s="14" t="s">
        <v>205</v>
      </c>
      <c r="F13" s="15"/>
      <c r="G13" s="15">
        <v>542500</v>
      </c>
    </row>
    <row r="14" spans="2:7" s="11" customFormat="1" ht="42.75" customHeight="1">
      <c r="B14" s="17"/>
      <c r="C14" s="17"/>
      <c r="D14" s="17">
        <v>2310</v>
      </c>
      <c r="E14" s="18" t="s">
        <v>206</v>
      </c>
      <c r="F14" s="19"/>
      <c r="G14" s="19">
        <v>542500</v>
      </c>
    </row>
    <row r="15" spans="2:7" s="11" customFormat="1" ht="17.25" customHeight="1">
      <c r="B15" s="13"/>
      <c r="C15" s="13">
        <v>60014</v>
      </c>
      <c r="D15" s="13"/>
      <c r="E15" s="14" t="s">
        <v>207</v>
      </c>
      <c r="F15" s="15">
        <f>SUM(F16:F17)</f>
        <v>705000</v>
      </c>
      <c r="G15" s="15">
        <f>SUM(G18)</f>
        <v>350000</v>
      </c>
    </row>
    <row r="16" spans="2:7" s="11" customFormat="1" ht="66" customHeight="1">
      <c r="B16" s="17"/>
      <c r="C16" s="17"/>
      <c r="D16" s="17">
        <v>6300</v>
      </c>
      <c r="E16" s="18" t="s">
        <v>295</v>
      </c>
      <c r="F16" s="19">
        <v>647000</v>
      </c>
      <c r="G16" s="19"/>
    </row>
    <row r="17" spans="2:7" s="11" customFormat="1" ht="53.25" customHeight="1">
      <c r="B17" s="17"/>
      <c r="C17" s="17"/>
      <c r="D17" s="17">
        <v>6630</v>
      </c>
      <c r="E17" s="223" t="s">
        <v>252</v>
      </c>
      <c r="F17" s="19">
        <v>58000</v>
      </c>
      <c r="G17" s="19"/>
    </row>
    <row r="18" spans="2:7" s="11" customFormat="1" ht="43.5" customHeight="1">
      <c r="B18" s="17"/>
      <c r="C18" s="17"/>
      <c r="D18" s="17">
        <v>6610</v>
      </c>
      <c r="E18" s="223" t="s">
        <v>280</v>
      </c>
      <c r="F18" s="19"/>
      <c r="G18" s="19">
        <v>350000</v>
      </c>
    </row>
    <row r="19" spans="2:7" s="114" customFormat="1" ht="17.25" customHeight="1">
      <c r="B19" s="8">
        <v>710</v>
      </c>
      <c r="C19" s="8"/>
      <c r="D19" s="8"/>
      <c r="E19" s="9" t="s">
        <v>27</v>
      </c>
      <c r="F19" s="10">
        <v>44849</v>
      </c>
      <c r="G19" s="10"/>
    </row>
    <row r="20" spans="2:7" s="11" customFormat="1" ht="17.25" customHeight="1">
      <c r="B20" s="13"/>
      <c r="C20" s="13">
        <v>71015</v>
      </c>
      <c r="D20" s="13"/>
      <c r="E20" s="14" t="s">
        <v>30</v>
      </c>
      <c r="F20" s="15">
        <v>44849</v>
      </c>
      <c r="G20" s="15"/>
    </row>
    <row r="21" spans="2:7" s="11" customFormat="1" ht="42" customHeight="1">
      <c r="B21" s="17"/>
      <c r="C21" s="17"/>
      <c r="D21" s="17">
        <v>2710</v>
      </c>
      <c r="E21" s="18" t="s">
        <v>200</v>
      </c>
      <c r="F21" s="19">
        <v>44849</v>
      </c>
      <c r="G21" s="19"/>
    </row>
    <row r="22" spans="2:7" s="114" customFormat="1" ht="17.25" customHeight="1">
      <c r="B22" s="8">
        <v>750</v>
      </c>
      <c r="C22" s="8"/>
      <c r="D22" s="8"/>
      <c r="E22" s="9" t="s">
        <v>43</v>
      </c>
      <c r="F22" s="10">
        <f>SUM(F23,F25)</f>
        <v>144840</v>
      </c>
      <c r="G22" s="10">
        <f>SUM(G23,G25)</f>
        <v>18382</v>
      </c>
    </row>
    <row r="23" spans="2:7" s="11" customFormat="1" ht="17.25" customHeight="1">
      <c r="B23" s="13"/>
      <c r="C23" s="13">
        <v>75020</v>
      </c>
      <c r="D23" s="13"/>
      <c r="E23" s="14" t="s">
        <v>208</v>
      </c>
      <c r="F23" s="15">
        <f>SUM(F24)</f>
        <v>144840</v>
      </c>
      <c r="G23" s="15"/>
    </row>
    <row r="24" spans="2:7" s="11" customFormat="1" ht="40.5" customHeight="1">
      <c r="B24" s="17"/>
      <c r="C24" s="17"/>
      <c r="D24" s="17">
        <v>2710</v>
      </c>
      <c r="E24" s="18" t="s">
        <v>200</v>
      </c>
      <c r="F24" s="19">
        <v>144840</v>
      </c>
      <c r="G24" s="19"/>
    </row>
    <row r="25" spans="2:7" s="11" customFormat="1" ht="17.25" customHeight="1">
      <c r="B25" s="13"/>
      <c r="C25" s="13">
        <v>75095</v>
      </c>
      <c r="D25" s="13"/>
      <c r="E25" s="14" t="s">
        <v>209</v>
      </c>
      <c r="F25" s="15"/>
      <c r="G25" s="15">
        <v>18382</v>
      </c>
    </row>
    <row r="26" spans="2:7" s="11" customFormat="1" ht="51.75" customHeight="1">
      <c r="B26" s="17"/>
      <c r="C26" s="17"/>
      <c r="D26" s="17">
        <v>6639</v>
      </c>
      <c r="E26" s="18" t="s">
        <v>203</v>
      </c>
      <c r="F26" s="19"/>
      <c r="G26" s="19">
        <v>18382</v>
      </c>
    </row>
    <row r="27" spans="2:7" s="11" customFormat="1" ht="17.25" customHeight="1">
      <c r="B27" s="8">
        <v>754</v>
      </c>
      <c r="C27" s="8"/>
      <c r="D27" s="8"/>
      <c r="E27" s="9" t="s">
        <v>48</v>
      </c>
      <c r="F27" s="10">
        <f>SUM(F28)</f>
        <v>30000</v>
      </c>
      <c r="G27" s="10"/>
    </row>
    <row r="28" spans="2:7" s="11" customFormat="1" ht="17.25" customHeight="1">
      <c r="B28" s="13"/>
      <c r="C28" s="13">
        <v>75411</v>
      </c>
      <c r="D28" s="13"/>
      <c r="E28" s="14" t="s">
        <v>49</v>
      </c>
      <c r="F28" s="15">
        <f>SUM(F29:F30)</f>
        <v>30000</v>
      </c>
      <c r="G28" s="15"/>
    </row>
    <row r="29" spans="2:7" s="11" customFormat="1" ht="40.5" customHeight="1">
      <c r="B29" s="17"/>
      <c r="C29" s="17"/>
      <c r="D29" s="17">
        <v>2710</v>
      </c>
      <c r="E29" s="18" t="s">
        <v>200</v>
      </c>
      <c r="F29" s="19">
        <v>15000</v>
      </c>
      <c r="G29" s="19"/>
    </row>
    <row r="30" spans="2:7" s="11" customFormat="1" ht="50.25" customHeight="1">
      <c r="B30" s="17"/>
      <c r="C30" s="17"/>
      <c r="D30" s="17">
        <v>6300</v>
      </c>
      <c r="E30" s="18" t="s">
        <v>210</v>
      </c>
      <c r="F30" s="19">
        <v>15000</v>
      </c>
      <c r="G30" s="19"/>
    </row>
    <row r="31" spans="2:7" s="114" customFormat="1" ht="17.25" customHeight="1">
      <c r="B31" s="8">
        <v>851</v>
      </c>
      <c r="C31" s="8"/>
      <c r="D31" s="8"/>
      <c r="E31" s="9" t="s">
        <v>59</v>
      </c>
      <c r="F31" s="10">
        <f>SUM(F32,F34)</f>
        <v>56000</v>
      </c>
      <c r="G31" s="10"/>
    </row>
    <row r="32" spans="2:7" s="11" customFormat="1" ht="17.25" customHeight="1">
      <c r="B32" s="13"/>
      <c r="C32" s="13">
        <v>85154</v>
      </c>
      <c r="D32" s="13"/>
      <c r="E32" s="14" t="s">
        <v>243</v>
      </c>
      <c r="F32" s="15">
        <f>SUM(F33)</f>
        <v>36000</v>
      </c>
      <c r="G32" s="15"/>
    </row>
    <row r="33" spans="2:7" s="11" customFormat="1" ht="41.25" customHeight="1">
      <c r="B33" s="195"/>
      <c r="C33" s="195"/>
      <c r="D33" s="195">
        <v>2710</v>
      </c>
      <c r="E33" s="18" t="s">
        <v>200</v>
      </c>
      <c r="F33" s="196">
        <v>36000</v>
      </c>
      <c r="G33" s="196"/>
    </row>
    <row r="34" spans="2:7" s="11" customFormat="1" ht="17.25" customHeight="1">
      <c r="B34" s="13"/>
      <c r="C34" s="13">
        <v>85195</v>
      </c>
      <c r="D34" s="13"/>
      <c r="E34" s="14" t="s">
        <v>209</v>
      </c>
      <c r="F34" s="15">
        <f>SUM(F35)</f>
        <v>20000</v>
      </c>
      <c r="G34" s="15"/>
    </row>
    <row r="35" spans="2:7" s="11" customFormat="1" ht="42" customHeight="1">
      <c r="B35" s="17"/>
      <c r="C35" s="17"/>
      <c r="D35" s="17">
        <v>2710</v>
      </c>
      <c r="E35" s="18" t="s">
        <v>200</v>
      </c>
      <c r="F35" s="19">
        <v>20000</v>
      </c>
      <c r="G35" s="19"/>
    </row>
    <row r="36" spans="2:7" s="114" customFormat="1" ht="17.25" customHeight="1">
      <c r="B36" s="8">
        <v>852</v>
      </c>
      <c r="C36" s="8"/>
      <c r="D36" s="8"/>
      <c r="E36" s="9" t="s">
        <v>62</v>
      </c>
      <c r="F36" s="10">
        <f>SUM(F37,F40)</f>
        <v>1325963</v>
      </c>
      <c r="G36" s="10">
        <f>SUM(G37,G40)</f>
        <v>369245</v>
      </c>
    </row>
    <row r="37" spans="2:7" s="11" customFormat="1" ht="17.25" customHeight="1">
      <c r="B37" s="13"/>
      <c r="C37" s="13">
        <v>85201</v>
      </c>
      <c r="D37" s="13"/>
      <c r="E37" s="14" t="s">
        <v>211</v>
      </c>
      <c r="F37" s="15">
        <v>1154078</v>
      </c>
      <c r="G37" s="15">
        <v>180000</v>
      </c>
    </row>
    <row r="38" spans="2:7" s="11" customFormat="1" ht="39.75" customHeight="1">
      <c r="B38" s="17"/>
      <c r="C38" s="17"/>
      <c r="D38" s="17">
        <v>2320</v>
      </c>
      <c r="E38" s="18" t="s">
        <v>212</v>
      </c>
      <c r="F38" s="19"/>
      <c r="G38" s="19">
        <v>180000</v>
      </c>
    </row>
    <row r="39" spans="2:7" s="11" customFormat="1" ht="41.25" customHeight="1">
      <c r="B39" s="17"/>
      <c r="C39" s="17"/>
      <c r="D39" s="17">
        <v>2320</v>
      </c>
      <c r="E39" s="18" t="s">
        <v>213</v>
      </c>
      <c r="F39" s="19">
        <v>1154078</v>
      </c>
      <c r="G39" s="19"/>
    </row>
    <row r="40" spans="2:7" s="11" customFormat="1" ht="17.25" customHeight="1">
      <c r="B40" s="13"/>
      <c r="C40" s="13">
        <v>85204</v>
      </c>
      <c r="D40" s="13"/>
      <c r="E40" s="14" t="s">
        <v>214</v>
      </c>
      <c r="F40" s="15">
        <v>171885</v>
      </c>
      <c r="G40" s="15">
        <v>189245</v>
      </c>
    </row>
    <row r="41" spans="2:7" s="11" customFormat="1" ht="39" customHeight="1">
      <c r="B41" s="17"/>
      <c r="C41" s="17"/>
      <c r="D41" s="17">
        <v>2320</v>
      </c>
      <c r="E41" s="18" t="s">
        <v>212</v>
      </c>
      <c r="F41" s="19"/>
      <c r="G41" s="19">
        <v>189245</v>
      </c>
    </row>
    <row r="42" spans="2:7" s="11" customFormat="1" ht="42.75" customHeight="1">
      <c r="B42" s="17"/>
      <c r="C42" s="17"/>
      <c r="D42" s="17">
        <v>2320</v>
      </c>
      <c r="E42" s="18" t="s">
        <v>213</v>
      </c>
      <c r="F42" s="19">
        <v>171885</v>
      </c>
      <c r="G42" s="19"/>
    </row>
    <row r="43" spans="2:7" s="114" customFormat="1" ht="17.25" customHeight="1">
      <c r="B43" s="8">
        <v>853</v>
      </c>
      <c r="C43" s="8"/>
      <c r="D43" s="8"/>
      <c r="E43" s="9" t="s">
        <v>68</v>
      </c>
      <c r="F43" s="10">
        <f>SUM(F44)</f>
        <v>4932</v>
      </c>
      <c r="G43" s="10"/>
    </row>
    <row r="44" spans="2:7" s="11" customFormat="1" ht="17.25" customHeight="1">
      <c r="B44" s="13"/>
      <c r="C44" s="13">
        <v>85311</v>
      </c>
      <c r="D44" s="13"/>
      <c r="E44" s="14" t="s">
        <v>215</v>
      </c>
      <c r="F44" s="15">
        <f>SUM(F45)</f>
        <v>4932</v>
      </c>
      <c r="G44" s="15"/>
    </row>
    <row r="45" spans="2:7" s="11" customFormat="1" ht="43.5" customHeight="1">
      <c r="B45" s="17"/>
      <c r="C45" s="17"/>
      <c r="D45" s="17">
        <v>2310</v>
      </c>
      <c r="E45" s="18" t="s">
        <v>216</v>
      </c>
      <c r="F45" s="19">
        <v>4932</v>
      </c>
      <c r="G45" s="19"/>
    </row>
    <row r="46" spans="2:7" s="114" customFormat="1" ht="17.25" customHeight="1">
      <c r="B46" s="8">
        <v>854</v>
      </c>
      <c r="C46" s="8"/>
      <c r="D46" s="8"/>
      <c r="E46" s="9" t="s">
        <v>217</v>
      </c>
      <c r="F46" s="10">
        <f>SUM(F47)</f>
        <v>8000</v>
      </c>
      <c r="G46" s="10"/>
    </row>
    <row r="47" spans="2:7" s="11" customFormat="1" ht="17.25" customHeight="1">
      <c r="B47" s="13"/>
      <c r="C47" s="13">
        <v>85403</v>
      </c>
      <c r="D47" s="13"/>
      <c r="E47" s="14" t="s">
        <v>218</v>
      </c>
      <c r="F47" s="15">
        <f>SUM(F48)</f>
        <v>8000</v>
      </c>
      <c r="G47" s="15"/>
    </row>
    <row r="48" spans="2:7" s="11" customFormat="1" ht="40.5" customHeight="1">
      <c r="B48" s="17"/>
      <c r="C48" s="17"/>
      <c r="D48" s="17">
        <v>2710</v>
      </c>
      <c r="E48" s="18" t="s">
        <v>200</v>
      </c>
      <c r="F48" s="19">
        <v>8000</v>
      </c>
      <c r="G48" s="19"/>
    </row>
    <row r="49" spans="2:7" s="114" customFormat="1" ht="17.25" customHeight="1">
      <c r="B49" s="8">
        <v>900</v>
      </c>
      <c r="C49" s="8"/>
      <c r="D49" s="8"/>
      <c r="E49" s="9" t="s">
        <v>219</v>
      </c>
      <c r="F49" s="10"/>
      <c r="G49" s="10">
        <f>SUM(G50)</f>
        <v>5000</v>
      </c>
    </row>
    <row r="50" spans="2:7" s="11" customFormat="1" ht="17.25" customHeight="1">
      <c r="B50" s="13"/>
      <c r="C50" s="13">
        <v>90095</v>
      </c>
      <c r="D50" s="13"/>
      <c r="E50" s="14" t="s">
        <v>209</v>
      </c>
      <c r="F50" s="15"/>
      <c r="G50" s="15">
        <f>SUM(G51)</f>
        <v>5000</v>
      </c>
    </row>
    <row r="51" spans="2:7" s="11" customFormat="1" ht="41.25" customHeight="1">
      <c r="B51" s="17"/>
      <c r="C51" s="17"/>
      <c r="D51" s="17">
        <v>2710</v>
      </c>
      <c r="E51" s="18" t="s">
        <v>220</v>
      </c>
      <c r="F51" s="19"/>
      <c r="G51" s="19">
        <v>5000</v>
      </c>
    </row>
    <row r="52" spans="2:7" s="114" customFormat="1" ht="17.25" customHeight="1">
      <c r="B52" s="8">
        <v>921</v>
      </c>
      <c r="C52" s="8"/>
      <c r="D52" s="8"/>
      <c r="E52" s="9" t="s">
        <v>221</v>
      </c>
      <c r="F52" s="10"/>
      <c r="G52" s="10">
        <f>SUM(G53,G55)</f>
        <v>134500</v>
      </c>
    </row>
    <row r="53" spans="2:7" s="11" customFormat="1" ht="17.25" customHeight="1">
      <c r="B53" s="13"/>
      <c r="C53" s="13">
        <v>92105</v>
      </c>
      <c r="D53" s="13"/>
      <c r="E53" s="14" t="s">
        <v>222</v>
      </c>
      <c r="F53" s="15"/>
      <c r="G53" s="15">
        <f>SUM(G54)</f>
        <v>84500</v>
      </c>
    </row>
    <row r="54" spans="2:7" s="11" customFormat="1" ht="41.25" customHeight="1">
      <c r="B54" s="17"/>
      <c r="C54" s="17"/>
      <c r="D54" s="17">
        <v>2710</v>
      </c>
      <c r="E54" s="18" t="s">
        <v>220</v>
      </c>
      <c r="F54" s="19"/>
      <c r="G54" s="19">
        <v>84500</v>
      </c>
    </row>
    <row r="55" spans="2:7" s="11" customFormat="1" ht="17.25" customHeight="1">
      <c r="B55" s="13"/>
      <c r="C55" s="13">
        <v>92116</v>
      </c>
      <c r="D55" s="13"/>
      <c r="E55" s="14" t="s">
        <v>223</v>
      </c>
      <c r="F55" s="15"/>
      <c r="G55" s="15">
        <f>SUM(G56:G57)</f>
        <v>50000</v>
      </c>
    </row>
    <row r="56" spans="2:7" s="11" customFormat="1" ht="41.25" customHeight="1">
      <c r="B56" s="17"/>
      <c r="C56" s="17"/>
      <c r="D56" s="17">
        <v>2310</v>
      </c>
      <c r="E56" s="18" t="s">
        <v>224</v>
      </c>
      <c r="F56" s="19"/>
      <c r="G56" s="19">
        <v>33500</v>
      </c>
    </row>
    <row r="57" spans="2:7" s="11" customFormat="1" ht="41.25" customHeight="1">
      <c r="B57" s="17"/>
      <c r="C57" s="17"/>
      <c r="D57" s="17">
        <v>2710</v>
      </c>
      <c r="E57" s="18" t="s">
        <v>220</v>
      </c>
      <c r="F57" s="19"/>
      <c r="G57" s="19">
        <v>16500</v>
      </c>
    </row>
    <row r="58" spans="2:7" s="11" customFormat="1" ht="22.5" customHeight="1">
      <c r="B58" s="297" t="s">
        <v>70</v>
      </c>
      <c r="C58" s="298"/>
      <c r="D58" s="298"/>
      <c r="E58" s="299"/>
      <c r="F58" s="10">
        <f>SUM(F6,F9,F12,F19,F22,F27,F31,F36,F43,F46,F49,F52)</f>
        <v>2344584</v>
      </c>
      <c r="G58" s="10">
        <f>SUM(G6,G9,G12,G19,G22,G27,G31,G36,G43,G46,G49,G52)</f>
        <v>1522092</v>
      </c>
    </row>
  </sheetData>
  <sheetProtection password="CCFE" sheet="1" objects="1" scenarios="1" formatColumns="0" formatRows="0"/>
  <mergeCells count="2">
    <mergeCell ref="B2:G2"/>
    <mergeCell ref="B58:E58"/>
  </mergeCells>
  <printOptions/>
  <pageMargins left="0.31496062992125984" right="0.5511811023622047" top="1.12" bottom="0.31" header="0.33" footer="0.19"/>
  <pageSetup horizontalDpi="600" verticalDpi="600" orientation="portrait" paperSize="9" r:id="rId1"/>
  <headerFooter differentFirst="1">
    <firstHeader>&amp;R&amp;10Tabela Nr 6
do uchwały Nr 71/X/11
Rady Powiatu w Otwocku
z dnia 25 sierpnia 2011 r.</firstHeader>
  </headerFooter>
  <rowBreaks count="2" manualBreakCount="2">
    <brk id="26" max="255" man="1"/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workbookViewId="0" topLeftCell="D1">
      <selection activeCell="J19" sqref="J19"/>
    </sheetView>
  </sheetViews>
  <sheetFormatPr defaultColWidth="8.796875" defaultRowHeight="14.25"/>
  <cols>
    <col min="1" max="1" width="2.19921875" style="24" customWidth="1"/>
    <col min="2" max="2" width="2.5" style="24" hidden="1" customWidth="1"/>
    <col min="3" max="4" width="8.59765625" style="24" customWidth="1"/>
    <col min="5" max="5" width="35.69921875" style="24" customWidth="1"/>
    <col min="6" max="6" width="11.3984375" style="24" customWidth="1"/>
    <col min="7" max="7" width="13.09765625" style="24" customWidth="1"/>
    <col min="8" max="8" width="11.8984375" style="24" customWidth="1"/>
    <col min="9" max="16384" width="9" style="24" customWidth="1"/>
  </cols>
  <sheetData>
    <row r="1" spans="7:8" ht="14.25" customHeight="1">
      <c r="G1" s="122"/>
      <c r="H1" s="122"/>
    </row>
    <row r="2" spans="7:8" ht="14.25" customHeight="1">
      <c r="G2" s="122"/>
      <c r="H2" s="122"/>
    </row>
    <row r="3" spans="3:10" ht="36.75" customHeight="1">
      <c r="C3" s="311" t="s">
        <v>225</v>
      </c>
      <c r="D3" s="311"/>
      <c r="E3" s="311"/>
      <c r="F3" s="311"/>
      <c r="G3" s="311"/>
      <c r="H3" s="311"/>
      <c r="I3" s="123"/>
      <c r="J3" s="124"/>
    </row>
    <row r="4" ht="13.5" thickBot="1"/>
    <row r="5" spans="3:8" ht="19.5" customHeight="1" thickBot="1">
      <c r="C5" s="312" t="s">
        <v>1</v>
      </c>
      <c r="D5" s="312" t="s">
        <v>5</v>
      </c>
      <c r="E5" s="314" t="s">
        <v>163</v>
      </c>
      <c r="F5" s="315" t="s">
        <v>226</v>
      </c>
      <c r="G5" s="316"/>
      <c r="H5" s="317"/>
    </row>
    <row r="6" spans="3:8" ht="19.5" customHeight="1" thickBot="1">
      <c r="C6" s="313"/>
      <c r="D6" s="313"/>
      <c r="E6" s="313"/>
      <c r="F6" s="125" t="s">
        <v>227</v>
      </c>
      <c r="G6" s="126" t="s">
        <v>228</v>
      </c>
      <c r="H6" s="127" t="s">
        <v>229</v>
      </c>
    </row>
    <row r="7" spans="3:8" ht="15.75" customHeight="1" thickBot="1">
      <c r="C7" s="128">
        <v>1</v>
      </c>
      <c r="D7" s="128">
        <v>2</v>
      </c>
      <c r="E7" s="128">
        <v>3</v>
      </c>
      <c r="F7" s="128">
        <v>4</v>
      </c>
      <c r="G7" s="129">
        <v>5</v>
      </c>
      <c r="H7" s="130">
        <v>6</v>
      </c>
    </row>
    <row r="8" spans="3:8" ht="39" customHeight="1" thickBot="1">
      <c r="C8" s="318" t="s">
        <v>230</v>
      </c>
      <c r="D8" s="319"/>
      <c r="E8" s="131" t="s">
        <v>231</v>
      </c>
      <c r="F8" s="131"/>
      <c r="G8" s="132"/>
      <c r="H8" s="133"/>
    </row>
    <row r="9" spans="3:8" s="134" customFormat="1" ht="60" customHeight="1" thickBot="1">
      <c r="C9" s="135">
        <v>150</v>
      </c>
      <c r="D9" s="135">
        <v>15011</v>
      </c>
      <c r="E9" s="136" t="s">
        <v>245</v>
      </c>
      <c r="F9" s="137"/>
      <c r="G9" s="137"/>
      <c r="H9" s="138">
        <v>102465</v>
      </c>
    </row>
    <row r="10" spans="1:8" s="134" customFormat="1" ht="57.75" customHeight="1" thickBot="1">
      <c r="A10" s="139"/>
      <c r="C10" s="135">
        <v>600</v>
      </c>
      <c r="D10" s="135">
        <v>60004</v>
      </c>
      <c r="E10" s="136" t="s">
        <v>224</v>
      </c>
      <c r="F10" s="137"/>
      <c r="G10" s="137"/>
      <c r="H10" s="138">
        <v>542500</v>
      </c>
    </row>
    <row r="11" spans="1:8" s="134" customFormat="1" ht="60" customHeight="1" thickBot="1">
      <c r="A11" s="166"/>
      <c r="C11" s="135">
        <v>600</v>
      </c>
      <c r="D11" s="135">
        <v>60014</v>
      </c>
      <c r="E11" s="225" t="s">
        <v>280</v>
      </c>
      <c r="F11" s="137"/>
      <c r="G11" s="137"/>
      <c r="H11" s="138">
        <v>350000</v>
      </c>
    </row>
    <row r="12" spans="3:8" s="134" customFormat="1" ht="59.25" customHeight="1" thickBot="1">
      <c r="C12" s="224">
        <v>750</v>
      </c>
      <c r="D12" s="140">
        <v>75095</v>
      </c>
      <c r="E12" s="136" t="s">
        <v>245</v>
      </c>
      <c r="F12" s="141"/>
      <c r="G12" s="142"/>
      <c r="H12" s="143">
        <v>18382</v>
      </c>
    </row>
    <row r="13" spans="3:8" s="134" customFormat="1" ht="46.5" customHeight="1" thickBot="1">
      <c r="C13" s="140">
        <v>754</v>
      </c>
      <c r="D13" s="140">
        <v>75404</v>
      </c>
      <c r="E13" s="144" t="s">
        <v>232</v>
      </c>
      <c r="F13" s="140"/>
      <c r="G13" s="145"/>
      <c r="H13" s="146">
        <v>35000</v>
      </c>
    </row>
    <row r="14" spans="3:8" s="134" customFormat="1" ht="58.5" customHeight="1" thickBot="1">
      <c r="C14" s="147">
        <v>851</v>
      </c>
      <c r="D14" s="147">
        <v>85111</v>
      </c>
      <c r="E14" s="148" t="s">
        <v>233</v>
      </c>
      <c r="F14" s="149"/>
      <c r="G14" s="150"/>
      <c r="H14" s="151">
        <v>886153</v>
      </c>
    </row>
    <row r="15" spans="3:8" s="134" customFormat="1" ht="58.5" customHeight="1" thickBot="1">
      <c r="C15" s="147">
        <v>851</v>
      </c>
      <c r="D15" s="147">
        <v>85154</v>
      </c>
      <c r="E15" s="197" t="s">
        <v>244</v>
      </c>
      <c r="F15" s="149">
        <v>22000</v>
      </c>
      <c r="G15" s="150"/>
      <c r="H15" s="151"/>
    </row>
    <row r="16" spans="3:13" s="134" customFormat="1" ht="48" customHeight="1" thickBot="1">
      <c r="C16" s="147">
        <v>852</v>
      </c>
      <c r="D16" s="147">
        <v>85201</v>
      </c>
      <c r="E16" s="152" t="s">
        <v>234</v>
      </c>
      <c r="F16" s="153"/>
      <c r="G16" s="154"/>
      <c r="H16" s="155">
        <v>180000</v>
      </c>
      <c r="I16" s="156"/>
      <c r="J16" s="156"/>
      <c r="K16" s="156"/>
      <c r="L16" s="156"/>
      <c r="M16" s="156"/>
    </row>
    <row r="17" spans="3:13" s="134" customFormat="1" ht="47.25" customHeight="1" thickBot="1">
      <c r="C17" s="157">
        <v>852</v>
      </c>
      <c r="D17" s="158">
        <v>85204</v>
      </c>
      <c r="E17" s="152" t="s">
        <v>234</v>
      </c>
      <c r="F17" s="159"/>
      <c r="G17" s="160"/>
      <c r="H17" s="161">
        <v>189245</v>
      </c>
      <c r="I17" s="156"/>
      <c r="J17" s="156"/>
      <c r="K17" s="156"/>
      <c r="L17" s="156"/>
      <c r="M17" s="156"/>
    </row>
    <row r="18" spans="3:13" s="134" customFormat="1" ht="48.75" customHeight="1" thickBot="1">
      <c r="C18" s="162">
        <v>900</v>
      </c>
      <c r="D18" s="162">
        <v>90095</v>
      </c>
      <c r="E18" s="163" t="s">
        <v>235</v>
      </c>
      <c r="F18" s="164"/>
      <c r="G18" s="164"/>
      <c r="H18" s="165">
        <v>5000</v>
      </c>
      <c r="I18" s="156"/>
      <c r="J18" s="156"/>
      <c r="K18" s="156"/>
      <c r="L18" s="156"/>
      <c r="M18" s="156"/>
    </row>
    <row r="19" spans="1:13" s="134" customFormat="1" ht="48" customHeight="1" thickBot="1">
      <c r="A19" s="166"/>
      <c r="C19" s="162">
        <v>921</v>
      </c>
      <c r="D19" s="162">
        <v>92105</v>
      </c>
      <c r="E19" s="167" t="s">
        <v>235</v>
      </c>
      <c r="F19" s="164"/>
      <c r="G19" s="164"/>
      <c r="H19" s="165">
        <v>84500</v>
      </c>
      <c r="I19" s="156"/>
      <c r="J19" s="156"/>
      <c r="K19" s="156"/>
      <c r="L19" s="156"/>
      <c r="M19" s="156"/>
    </row>
    <row r="20" spans="3:8" s="134" customFormat="1" ht="60.75" customHeight="1" thickBot="1">
      <c r="C20" s="162">
        <v>921</v>
      </c>
      <c r="D20" s="162">
        <v>92116</v>
      </c>
      <c r="E20" s="167" t="s">
        <v>224</v>
      </c>
      <c r="F20" s="162"/>
      <c r="G20" s="162"/>
      <c r="H20" s="168">
        <v>33500</v>
      </c>
    </row>
    <row r="21" spans="3:8" s="134" customFormat="1" ht="47.25" customHeight="1" thickBot="1">
      <c r="C21" s="162">
        <v>921</v>
      </c>
      <c r="D21" s="162">
        <v>92116</v>
      </c>
      <c r="E21" s="167" t="s">
        <v>235</v>
      </c>
      <c r="F21" s="221"/>
      <c r="G21" s="221"/>
      <c r="H21" s="222">
        <v>16500</v>
      </c>
    </row>
    <row r="22" spans="3:12" s="134" customFormat="1" ht="57.75" customHeight="1" thickBot="1">
      <c r="C22" s="307" t="s">
        <v>236</v>
      </c>
      <c r="D22" s="307"/>
      <c r="E22" s="198" t="s">
        <v>76</v>
      </c>
      <c r="F22" s="199" t="s">
        <v>71</v>
      </c>
      <c r="G22" s="199" t="s">
        <v>71</v>
      </c>
      <c r="H22" s="199" t="s">
        <v>71</v>
      </c>
      <c r="J22" s="169"/>
      <c r="L22" s="170"/>
    </row>
    <row r="23" spans="3:8" s="134" customFormat="1" ht="50.25" customHeight="1" thickBot="1">
      <c r="C23" s="140">
        <v>750</v>
      </c>
      <c r="D23" s="140">
        <v>75075</v>
      </c>
      <c r="E23" s="144" t="s">
        <v>237</v>
      </c>
      <c r="F23" s="140"/>
      <c r="G23" s="140"/>
      <c r="H23" s="200">
        <v>1000</v>
      </c>
    </row>
    <row r="24" spans="3:13" s="134" customFormat="1" ht="61.5" customHeight="1" thickBot="1">
      <c r="C24" s="140">
        <v>754</v>
      </c>
      <c r="D24" s="140">
        <v>75495</v>
      </c>
      <c r="E24" s="144" t="s">
        <v>238</v>
      </c>
      <c r="F24" s="171"/>
      <c r="G24" s="171"/>
      <c r="H24" s="201">
        <v>5000</v>
      </c>
      <c r="I24" s="156"/>
      <c r="J24" s="156"/>
      <c r="K24" s="156"/>
      <c r="L24" s="156"/>
      <c r="M24" s="156"/>
    </row>
    <row r="25" spans="3:8" s="134" customFormat="1" ht="33.75" customHeight="1" thickBot="1">
      <c r="C25" s="172">
        <v>801</v>
      </c>
      <c r="D25" s="173">
        <v>80120</v>
      </c>
      <c r="E25" s="174" t="s">
        <v>239</v>
      </c>
      <c r="F25" s="175">
        <v>604750</v>
      </c>
      <c r="G25" s="176"/>
      <c r="H25" s="177"/>
    </row>
    <row r="26" spans="3:8" s="134" customFormat="1" ht="45" customHeight="1" thickBot="1">
      <c r="C26" s="178">
        <v>852</v>
      </c>
      <c r="D26" s="162">
        <v>85201</v>
      </c>
      <c r="E26" s="179" t="s">
        <v>237</v>
      </c>
      <c r="F26" s="164"/>
      <c r="G26" s="180"/>
      <c r="H26" s="181">
        <v>30000</v>
      </c>
    </row>
    <row r="27" spans="3:8" s="134" customFormat="1" ht="47.25" customHeight="1" thickBot="1">
      <c r="C27" s="178">
        <v>852</v>
      </c>
      <c r="D27" s="162">
        <v>85202</v>
      </c>
      <c r="E27" s="182" t="s">
        <v>237</v>
      </c>
      <c r="F27" s="164"/>
      <c r="G27" s="180"/>
      <c r="H27" s="181">
        <v>293496</v>
      </c>
    </row>
    <row r="28" spans="3:8" s="134" customFormat="1" ht="48" customHeight="1" thickBot="1">
      <c r="C28" s="178">
        <v>852</v>
      </c>
      <c r="D28" s="162">
        <v>85220</v>
      </c>
      <c r="E28" s="182" t="s">
        <v>237</v>
      </c>
      <c r="F28" s="164"/>
      <c r="G28" s="180"/>
      <c r="H28" s="181">
        <v>50000</v>
      </c>
    </row>
    <row r="29" spans="3:8" s="134" customFormat="1" ht="35.25" customHeight="1" thickBot="1">
      <c r="C29" s="178">
        <v>853</v>
      </c>
      <c r="D29" s="162">
        <v>85311</v>
      </c>
      <c r="E29" s="182" t="s">
        <v>240</v>
      </c>
      <c r="F29" s="183">
        <v>157824</v>
      </c>
      <c r="G29" s="180"/>
      <c r="H29" s="181"/>
    </row>
    <row r="30" spans="3:8" s="134" customFormat="1" ht="46.5" customHeight="1" thickBot="1">
      <c r="C30" s="178">
        <v>921</v>
      </c>
      <c r="D30" s="162">
        <v>92105</v>
      </c>
      <c r="E30" s="182" t="s">
        <v>237</v>
      </c>
      <c r="F30" s="183"/>
      <c r="G30" s="164"/>
      <c r="H30" s="183">
        <v>4900</v>
      </c>
    </row>
    <row r="31" spans="3:8" s="134" customFormat="1" ht="47.25" customHeight="1" thickBot="1">
      <c r="C31" s="178">
        <v>926</v>
      </c>
      <c r="D31" s="162">
        <v>92605</v>
      </c>
      <c r="E31" s="182" t="s">
        <v>237</v>
      </c>
      <c r="F31" s="184"/>
      <c r="G31" s="185"/>
      <c r="H31" s="186">
        <v>18000</v>
      </c>
    </row>
    <row r="32" spans="3:8" ht="20.25" customHeight="1" thickBot="1">
      <c r="C32" s="308" t="s">
        <v>241</v>
      </c>
      <c r="D32" s="309"/>
      <c r="E32" s="310"/>
      <c r="F32" s="187">
        <f>SUM(F8:F31)</f>
        <v>784574</v>
      </c>
      <c r="G32" s="188"/>
      <c r="H32" s="189">
        <f>SUM(H9:H31)</f>
        <v>2845641</v>
      </c>
    </row>
    <row r="33" spans="3:8" ht="30.75" customHeight="1" thickBot="1">
      <c r="C33" s="190"/>
      <c r="D33" s="191"/>
      <c r="E33" s="191" t="s">
        <v>242</v>
      </c>
      <c r="F33" s="192"/>
      <c r="G33" s="193"/>
      <c r="H33" s="194">
        <f>F32+H32</f>
        <v>3630215</v>
      </c>
    </row>
  </sheetData>
  <sheetProtection password="CCFE" sheet="1" objects="1" scenarios="1" formatColumns="0" formatRows="0"/>
  <mergeCells count="8">
    <mergeCell ref="C22:D22"/>
    <mergeCell ref="C32:E32"/>
    <mergeCell ref="C3:H3"/>
    <mergeCell ref="C5:C6"/>
    <mergeCell ref="D5:D6"/>
    <mergeCell ref="E5:E6"/>
    <mergeCell ref="F5:H5"/>
    <mergeCell ref="C8:D8"/>
  </mergeCells>
  <printOptions/>
  <pageMargins left="0.34" right="0.31496062992125984" top="1.09" bottom="0.51" header="0.38" footer="0.35"/>
  <pageSetup horizontalDpi="600" verticalDpi="600" orientation="portrait" paperSize="9" scale="95" r:id="rId1"/>
  <headerFooter differentFirst="1" alignWithMargins="0">
    <firstHeader>&amp;R&amp;10Załącznik Nr 2 
do uchwały Nr 71/X/11
Rady Powiatu w Otwocku
z dnia 25 sierpnia 2011 r.</firstHeader>
  </headerFooter>
  <rowBreaks count="2" manualBreakCount="2">
    <brk id="19" max="7" man="1"/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2011-08-26T12:38:02Z</cp:lastPrinted>
  <dcterms:created xsi:type="dcterms:W3CDTF">2011-03-16T13:03:18Z</dcterms:created>
  <dcterms:modified xsi:type="dcterms:W3CDTF">2011-08-26T12:39:00Z</dcterms:modified>
  <cp:category/>
  <cp:version/>
  <cp:contentType/>
  <cp:contentStatus/>
</cp:coreProperties>
</file>