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95" activeTab="1"/>
  </bookViews>
  <sheets>
    <sheet name="Tab.1" sheetId="1" r:id="rId1"/>
    <sheet name="Tab.2" sheetId="2" r:id="rId2"/>
    <sheet name="Zał.1" sheetId="3" r:id="rId3"/>
    <sheet name="Zał.2" sheetId="4" r:id="rId4"/>
  </sheets>
  <definedNames>
    <definedName name="__xlnm.Print_Area_1" localSheetId="0">'Tab.1'!$A$1:$M$137</definedName>
    <definedName name="__xlnm.Print_Area_1" localSheetId="1">#REF!</definedName>
    <definedName name="__xlnm.Print_Area_1" localSheetId="2">#REF!</definedName>
    <definedName name="__xlnm.Print_Area_1" localSheetId="3">#REF!</definedName>
    <definedName name="__xlnm.Print_Area_1">#REF!</definedName>
    <definedName name="_xlnm.Print_Area" localSheetId="0">'Tab.1'!$A$1:$J$126</definedName>
    <definedName name="_xlnm.Print_Area" localSheetId="3">'Zał.2'!$A$1:$H$43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<sst xmlns="http://schemas.openxmlformats.org/spreadsheetml/2006/main" count="514" uniqueCount="381">
  <si>
    <t>Tabela Nr 1</t>
  </si>
  <si>
    <t xml:space="preserve"> </t>
  </si>
  <si>
    <t>Rady Powiatu w Otwocku</t>
  </si>
  <si>
    <t xml:space="preserve">Plan wydatków majątkowych na 2010 rok </t>
  </si>
  <si>
    <t>L.p.</t>
  </si>
  <si>
    <t>Dział</t>
  </si>
  <si>
    <t>Rozdz.</t>
  </si>
  <si>
    <t>Nazwa zadania</t>
  </si>
  <si>
    <t>Plan</t>
  </si>
  <si>
    <t>z tego:</t>
  </si>
  <si>
    <t>dochody własne</t>
  </si>
  <si>
    <t>kredyty, pożyczki, obligacje</t>
  </si>
  <si>
    <t>środki o których mowa w art. 5 ust. 1 pkt 2 i 3 uofp</t>
  </si>
  <si>
    <t>dotacje</t>
  </si>
  <si>
    <t>inne</t>
  </si>
  <si>
    <t>1.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</si>
  <si>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</si>
  <si>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</si>
  <si>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>2.</t>
  </si>
  <si>
    <t>Opracowanie dokumentacji przebudowy skrzyżowania ulic Batorego, Matejki, Karczewska w Otwocku</t>
  </si>
  <si>
    <t>3.</t>
  </si>
  <si>
    <t>Opracowanie dokumentacji przebudowy drogi powiatowej Nr 2756W - ul. Świderska w Otwocku i częściowe ułożenie nakładki asfaltowej na ul. Świderskiej</t>
  </si>
  <si>
    <t>B. 25 000</t>
  </si>
  <si>
    <t>4.</t>
  </si>
  <si>
    <t>Opracowanie dokumentacji budowy drogi powiatowej Nr 2737W Sępochów - Borków - Rudno w Borkowie</t>
  </si>
  <si>
    <t>4A</t>
  </si>
  <si>
    <t>Modernizacja drogi powiatowej Nr 2737W Sępochów - Rudno w miejscowości Sępochów - wykonanie nakładki z masy bitumicznej</t>
  </si>
  <si>
    <t>B. 50 000</t>
  </si>
  <si>
    <t xml:space="preserve">5. </t>
  </si>
  <si>
    <t>Przebudowa ciągu drogowego drogi powiatowej Nr 2722W i Nr 2715W w Starej Wsi i Pogorzeli, gm. Celestynów, powiat otwocki (opracowanie dokumentacji)</t>
  </si>
  <si>
    <t>6.</t>
  </si>
  <si>
    <t>Przebudowa i budowa drogi powiatowej Nr 2724W na odcinku od km 0+000 do km 1+960 w miejscowościach Karczew i Janów, gmina Karczew, powiat otwocki</t>
  </si>
  <si>
    <t>6A</t>
  </si>
  <si>
    <t>Wykup gruntu na budowę drogi powiatowej Nr 2724W na odcinku od km 0+000 do km 1+960 w miejscowościach Karczew i Janów, gmina Karczew, powiat otwocki (odszkodowania za zajęcie pasa drogowego)</t>
  </si>
  <si>
    <t>7.</t>
  </si>
  <si>
    <t>Przebudowa drogi powiatowej Nr 2713W Regut - Celestynów - Dąbrówka - Glina - Wola Karczewska obejmująca wykonanie chodnika oraz przebudowę na rondo skrzyżowania z drogą powiatową Nr 2714W Dąbrówka - Celestynów - Kołbiel w m. Dąbrówka, gm. Celestynów, na odcinku od km 7+928 do km 8+757</t>
  </si>
  <si>
    <t>A. 313 500       B. 156 750</t>
  </si>
  <si>
    <t>8.</t>
  </si>
  <si>
    <t>Przebudowa ciągu drogowego ul. Batorego (od wjazdu do ZP ZOZ) oraz skrzyżowania na rondo ul. Batorego, ul. Warsztatowa, ul. Kraszewskiego wraz z ul. Kraszewskiego do ronda przy ul. Mieszka I w Otwocku</t>
  </si>
  <si>
    <t>A. 2 520 930       B. 1 260 466</t>
  </si>
  <si>
    <t>9.</t>
  </si>
  <si>
    <t>Budowa drogi powiatowej Nr 1311W Wola Władysławowska - Łucznica - Pilawa w Natolinie, gmina Osieck, powiat otwocki (doziarnianie podbudowy + nawierzchnia asfaltowa), na odcinku od km 2+226 do km 2+476</t>
  </si>
  <si>
    <t>B. 150 000</t>
  </si>
  <si>
    <t>10.</t>
  </si>
  <si>
    <t>Budowa drogi powiatowej Nr 2706W Glinianka - Poręby w Porębach na odcinku od km 3+445 do km 3+550</t>
  </si>
  <si>
    <t>11.</t>
  </si>
  <si>
    <t>Budowa drogi powiatowej Nr 2712W Wola Karczewska - Kruszówiec w Woli Karczewskiej (doziarnianie podbudowy + ułożenie krawężnika po jednej stronie drogi + nawierzchnia asfaltowa), na odcinku od km 0+386 do km 0+553</t>
  </si>
  <si>
    <t>12.</t>
  </si>
  <si>
    <t>Przebudowa drogi powiatowej Nr 2709W w Gliniance</t>
  </si>
  <si>
    <t>13.</t>
  </si>
  <si>
    <t>14.</t>
  </si>
  <si>
    <t>Przebudowa ronda im. Sybiraków w Otwocku</t>
  </si>
  <si>
    <t>15.</t>
  </si>
  <si>
    <t>Przebudowa drogi powiatowej Nr 2724W Karczew - Janów - Brzezinka - Całowanie w Brzezince, na odcinku od km 3+292 do km 3+768</t>
  </si>
  <si>
    <t>16.</t>
  </si>
  <si>
    <t>Przebudowa drogi powiatowej nr 2729W Kępa Gliniecka - Otwock Wielki - Otwock Mały - Karczew w Otwocku Wielkim,na odcinku od km 4+265 do km 4+900</t>
  </si>
  <si>
    <t>17.</t>
  </si>
  <si>
    <t>Przebudowa drogi powiatowej Nr 2772W - ul. Kard. Wyszyńskiego w Karczewie, na odcinku od km 0+655 do km 1+290</t>
  </si>
  <si>
    <t>18.</t>
  </si>
  <si>
    <t>Przebudowa drogi powiatowej Nr 2775W - ul. Stare Miasto w Karczewie (zagęszczenie podbudowy + nawierzchnia asfaltowa), na odcinku od km 0+000 do km 0+150</t>
  </si>
  <si>
    <t>19.</t>
  </si>
  <si>
    <t xml:space="preserve">Przebudowa drogi powiatowej Nr 2713W - ul. Lubelska w Glinie, na odcinku od km 4+245 do km 4+784                                    </t>
  </si>
  <si>
    <t>20.</t>
  </si>
  <si>
    <t xml:space="preserve">Przebudowa drogi powiatowej Nr 2722W Pogorzel - Świerk w Pogorzeli  (warstwa ścieralna na dł. 330 mb oraz warstwa wyrównawcza i ścieralna na dł. 287 mb) na odcinku od km 0+093 do km 0+710              </t>
  </si>
  <si>
    <t>21.</t>
  </si>
  <si>
    <t>Przebudowa drogi powiatowej Nr 2715W Celestynów - Dyzin - Glina - Pogorzel - Otwock w Dyzinie, na odcinku od km 6+048 do km 6+524</t>
  </si>
  <si>
    <t>22.</t>
  </si>
  <si>
    <t>Przebudowa drogi powiatowej Nr 2742W Stara Wieś – Gózd, na odcinku od km 5+133 do km 5+790</t>
  </si>
  <si>
    <t>23.</t>
  </si>
  <si>
    <t xml:space="preserve">Przebudowa drogi powiatowej Nr 2743W Człekówka - Kąty - Antoninek w Chrośnie na odcinku od km 1+697 do km 1+ 870 i na odcinku od km 2+200 do km 2+373            </t>
  </si>
  <si>
    <t>24.</t>
  </si>
  <si>
    <t>Przebudowa drogi powiatowej Nr 2743W Człekówka - Kąty - Antoninek w Chrząszczówce na odcinku od km 3+543 do km 3+860</t>
  </si>
  <si>
    <t>25.</t>
  </si>
  <si>
    <t>Przebudowa drogi powiatowej Nr 2741W Kołbiel - Wola Sufczyńska - Sufczyn w Kołbieli, na odcinku od km 0+000 do km 0+230</t>
  </si>
  <si>
    <t>26.</t>
  </si>
  <si>
    <t>Przebudowa drogi powiatowej Nr 2709W Żanęcin - Glinianka - Dobrzyniec w Dobrzyńcu na odcinku od km 10+965 do km 11+600</t>
  </si>
  <si>
    <t>27.</t>
  </si>
  <si>
    <t>Przebudowa drogi powiatowej Nr 2739W Gadka - Sufczyn - Huta Radachowska w Sufczynie, na odcinku od km 3+544 do km 3+844 i od km 4+577 do 4+733</t>
  </si>
  <si>
    <t>28.</t>
  </si>
  <si>
    <t>Przebudowa drogi powiatowej Nr 2747W Osieck - Natolin - Kościeliska w Wójtowiźnie, na odcinku od km 1+652 do km 2+171</t>
  </si>
  <si>
    <t>29.</t>
  </si>
  <si>
    <t>Przebudowa drogi powiatowej Nr 1302W Piwonin - Wysoczyn – Szymanowice, na odcinku od km 5+300 do km 5+810</t>
  </si>
  <si>
    <t>30.</t>
  </si>
  <si>
    <t>Przebudowa drogi powiatowej Nr 2750W Warszawice - Radwanków Szlachecki w Warszawicach, na odcinku od km 15+900 do km 16+376</t>
  </si>
  <si>
    <t>31.</t>
  </si>
  <si>
    <t>Przebudowa drogi powiatowej Nr 2709W Żanęcin - Glinianka - Dobrzyniec w Lipowie,na odcinku od km 5+489 do km 5+965</t>
  </si>
  <si>
    <t>32.</t>
  </si>
  <si>
    <t>Przebudowa drogi powiatowej Nr 2774W - ul. Wiślana w Karczewie, na odcinku od km 0+000 do km 0+272</t>
  </si>
  <si>
    <t>33.</t>
  </si>
  <si>
    <t>Budowa mostu przez rzekę Świder w km 0+933,36 wraz z dojazdami, łączącego ul. Jana Pawła II w Otwocku z ul. Sikorskiego w Józefowie (Etap I), gmina Otwock, powiat otwocki (opracowanie dokumentacji)</t>
  </si>
  <si>
    <t>B. 500 000</t>
  </si>
  <si>
    <t>34.</t>
  </si>
  <si>
    <t>Opracowanie dokumentacji przebudowy mostu na rzece Świder w ciągu drogi powiatowej Nr 2737W Sępochów - Borków - Rudno w km 2+722 w Borkowie</t>
  </si>
  <si>
    <t>35.</t>
  </si>
  <si>
    <t>Dokumentacja projektowa awaryjnego zabezpieczenia podpór mostu na rzece Świder w ciągu drogi powiatowej Nr 2765W - ul. Kołłątaja w Otwocku</t>
  </si>
  <si>
    <t>36.</t>
  </si>
  <si>
    <t>Przebudowa mostu na rzece Świder w ciągu drogi powiatowej Nr 2710W w km 2+436 w Woli Karczewskiej, gmina Wiązowna, powiat otwocki</t>
  </si>
  <si>
    <t>36A</t>
  </si>
  <si>
    <r>
      <t xml:space="preserve">Wykonanie robót dodatkowych niezbędnych do zakończenia zadania inwestycyjnego: </t>
    </r>
    <r>
      <rPr>
        <i/>
        <sz val="10"/>
        <color indexed="8"/>
        <rFont val="Czcionka tekstu podstawowego"/>
        <family val="0"/>
      </rPr>
      <t>Przebudowa mostu na rzece Świder w ciągu drogi powiatowej Nr 2710W w km 2+436 w Woli Karczewskiej, gmina Wiązowna, powiat otwocki</t>
    </r>
  </si>
  <si>
    <t>37.</t>
  </si>
  <si>
    <t>Budowa chodnika przy drodze powiatowej w Otwocku  na ul. Samorządowej</t>
  </si>
  <si>
    <t>38.</t>
  </si>
  <si>
    <t xml:space="preserve">Przebudowa drogi powiatowej Nr 2715W  -  ul. Wawerska w Otwocku              </t>
  </si>
  <si>
    <t>39.</t>
  </si>
  <si>
    <t>Przebudowa drogi powiatowej Nr 2715W- ul. Armii Krajowej w Otwocku</t>
  </si>
  <si>
    <t>39A</t>
  </si>
  <si>
    <t>Wykonanie dokumentacji przebudowy skrzyżowania na rondo w drogach Nr 2715W - ul. Armii Krajowej i Nr 2759W - ul. Narutowicza w Otwocku</t>
  </si>
  <si>
    <t>40.</t>
  </si>
  <si>
    <t>Przebudowa drogi powiatowej Nr 2705W Wiązowna - Kąck w Wiązownie, ul. Kącka</t>
  </si>
  <si>
    <t>41.</t>
  </si>
  <si>
    <t>Przebudowa dróg powiatowych Nr 2762W - ul. Kraszewskiego i Nr 2770W - ul. Nadwislańskiej w Józefowie</t>
  </si>
  <si>
    <t>42.</t>
  </si>
  <si>
    <t>Przebudowa drogi powiatowej Nr 2751W Sobienie Kiełczowskie - Zuzanów - Czarnowiec w Zuzanowie</t>
  </si>
  <si>
    <t>B. 100 000</t>
  </si>
  <si>
    <t>43.</t>
  </si>
  <si>
    <t>Przebudowa mostu na rzece Świder w ciągu drogi powiatowej Nr 2762W - ul. Kraszewskiego w Otwocku i drogi Nr 2770W - ul. Nadwiślańskiej w Otwocku</t>
  </si>
  <si>
    <t>44.</t>
  </si>
  <si>
    <t>Wykonanie chodnika przy drodze powiatowej Nr 2743W w miejscowości Chrosna</t>
  </si>
  <si>
    <t>B. 10 000</t>
  </si>
  <si>
    <t>45.</t>
  </si>
  <si>
    <t>Zakupy inwestycyjne:                                                                       1.piaskarka                                                                                                                              2.pług odśnieżny                                                                                                                       3.układarka do mas bitumicznych                                                                                                                                                   4.poboczarka                                                                                                                                                                                         5.samochód ciężarowy                                                                                                                                                                              6.samochód dostawczy</t>
  </si>
  <si>
    <t>Razem  Rozdział 60014</t>
  </si>
  <si>
    <t>46.</t>
  </si>
  <si>
    <t xml:space="preserve">Zakupy inwestycyjne: 2 kopiarki cyfrowe, osprzęt sieciowy i części zamienne                                                                                                                                                                                                                  </t>
  </si>
  <si>
    <t xml:space="preserve">  Razem Rozdział 75011</t>
  </si>
  <si>
    <t>47.</t>
  </si>
  <si>
    <t>Zakup drukarki laserowej dla Biura Rady</t>
  </si>
  <si>
    <t>Razem Rozdział 75019</t>
  </si>
  <si>
    <t>48.</t>
  </si>
  <si>
    <t>49.</t>
  </si>
  <si>
    <t>Budowa wspólnej siedziby Starostwa i Powiatowego Urzędu Pracy wraz z wyposażeniem i zagospodarowaniem terenu przy ul. Wąskiej 11 w Otwocku - opracowanie koncepcji</t>
  </si>
  <si>
    <t xml:space="preserve">  Razem Rozdział 75020</t>
  </si>
  <si>
    <t>50.</t>
  </si>
  <si>
    <t xml:space="preserve">Dotacja celowa przekazana do Samorządu Województwa na inwestycje i zakupy inwestycyjne "Rozwój elektronicznej administracji w samorządach województwa mazowieckiego wspomagającej niwelowanie dwudzielności potencjału województwa" </t>
  </si>
  <si>
    <t>Razem  Rozdział 75095</t>
  </si>
  <si>
    <t>51.</t>
  </si>
  <si>
    <t>Dotacja na zakup samochodu dla KP Policji w Otwocku</t>
  </si>
  <si>
    <t xml:space="preserve"> Razem  Rozdział  75404</t>
  </si>
  <si>
    <t>52.</t>
  </si>
  <si>
    <t>Realizacja projektu "Wsparcie techniczne systemu ratowniczo-gaśniczego w zakresie ratownictwa ekologicznego i chemicznego na terenie Powiatu Otwockiego" współfinansowanego z Europejskiego Funduszu Rozwoju Regionalnego w ramach Priorytetu IV "Środowisko, Zapobieganie Zagrożeniom i Energetyka", Działania 4.4 "Ochrona Przyrody, Zagrożenia, Systemy Monitoringu" Regionalnego Programu Operacyjnego Województwa Mazowieckiego 2007-2013 (zakup samochodów i sprzętu dla KPPSP w Otwocku)</t>
  </si>
  <si>
    <t>B.   50 000                              C.  250 000</t>
  </si>
  <si>
    <t>53.</t>
  </si>
  <si>
    <t>Zakup pakowarki do worków z piaskiem dla Komendy Powiatowej Państwowej Straży Pożarnej w Otwocku</t>
  </si>
  <si>
    <t>54.</t>
  </si>
  <si>
    <t>Zakup i wymiana sprzętu oraz systemów teleinformatycznych</t>
  </si>
  <si>
    <t>A. 18 000</t>
  </si>
  <si>
    <t>Razem Rozdział 75411</t>
  </si>
  <si>
    <t>55.</t>
  </si>
  <si>
    <t>Dotacja celowa na pomoc finansową udzielaną między j.s.t. na dofinansowanie własnych zadań inwestycyjnych i zakupów inwestycyjnych (dofinansowanie zabudowy samochodu gaśniczego Toyota Hilux dla OSP w Rudzienku)</t>
  </si>
  <si>
    <t>Razem Rozdział 75412</t>
  </si>
  <si>
    <t>56.</t>
  </si>
  <si>
    <t>Zakup sprzętu komputerowego dla Wydziału Zarządzania Kryzysowego - laptop i zestaw komputerowy</t>
  </si>
  <si>
    <t>57.</t>
  </si>
  <si>
    <t>Zakup systemu zdalnego sterowania radiotelefonami DZS 360 dla Wydziału Zarządzania Kryzysowego</t>
  </si>
  <si>
    <t>Razem Rozdział  75421</t>
  </si>
  <si>
    <t>58.</t>
  </si>
  <si>
    <t>Termomodernizacja budynku Zespołu Szkół Ogólnokształcących im. K. I. Gałczyńskiego w Otwocku przy ul. Filipowicza 9 - wymiana okien</t>
  </si>
  <si>
    <t>Razem  Rozdział  80120</t>
  </si>
  <si>
    <t>59.</t>
  </si>
  <si>
    <t>Zakup kserokopiarki dla Zespołu Szkół Ekonomiczno-Gastronomicznych</t>
  </si>
  <si>
    <t>60.</t>
  </si>
  <si>
    <t>Wykonanie oświetlenia boiska w Zespole Szkół Nr 2 w Otwocku, ul. Pułaskiego 7 (dokumentacja wraz z realizacją)</t>
  </si>
  <si>
    <t>61.</t>
  </si>
  <si>
    <t xml:space="preserve">Budowa boiska wielofunkcyjnego w Zespole Szkół Nr 2 w Otwocku, ul. Pułaskiego 7 </t>
  </si>
  <si>
    <t>C. 150 000</t>
  </si>
  <si>
    <t>62.</t>
  </si>
  <si>
    <t>Zakup zbiorników do ciepłej wody w Zespole Szkół Nr 2 w Otwocku, ul. Pułaskiego 7</t>
  </si>
  <si>
    <t>Razem  Rozdział  80130</t>
  </si>
  <si>
    <t>63.</t>
  </si>
  <si>
    <t>64.</t>
  </si>
  <si>
    <t>Dotacja celowa z budżetu dla samodzielnego publicznego zakładu opieki zdrowotnej utworzonego przez jst (zakup mammografu dla ZPZOZ)</t>
  </si>
  <si>
    <t>65.</t>
  </si>
  <si>
    <t>Wykonanie dokumentacji projektowej zadania: "Budowa Powiatowego Centrum Rehabilitacji Dzieci i Młodzieży"</t>
  </si>
  <si>
    <t>Razem Rozdział 85111</t>
  </si>
  <si>
    <t>66.</t>
  </si>
  <si>
    <t>Utworzenie jednego Rodzinnego Domu Dziecka wraz z wyposażeniem</t>
  </si>
  <si>
    <t>67.</t>
  </si>
  <si>
    <t xml:space="preserve">Remont elewacji budynku wraz z dociepleniem ścian zewnętrznych i zwiększeniem grubości ścian o 12 cm budynku Rodzinnego Domu Dziecka ul. Ujejskiego 14 w Otwocku </t>
  </si>
  <si>
    <t>68.</t>
  </si>
  <si>
    <t>Zagospodarowanie placu zabaw przy Ognisku Wychowawczym "Świder" im. K. Lisieckiego "Dziadka" w Otwocku przy ul. Mickiewicza 43/47</t>
  </si>
  <si>
    <t>B. 75 000</t>
  </si>
  <si>
    <t>69.</t>
  </si>
  <si>
    <t>Wydzielenie pożarowe klatki schodowej z jednoczesnym wyposażeniem jej w urządzenia oddymiające uruchamiane automatycznie i zdalnie, wyposażenie budynku w instalację wodociągową przeciwpożarową z hydrantami 25 oraz wykonanie systemu sygnalizacji pożarowej wraz z podłączeniem do stacji monitoringu pożarowego PSP w Ośrodku Wsparcia Dziecka i Rodziny w Józefowie przy ul. Piłsudskiego 22</t>
  </si>
  <si>
    <t>A. 60 241</t>
  </si>
  <si>
    <t>Razem  Rozdział  85201</t>
  </si>
  <si>
    <t>70.</t>
  </si>
  <si>
    <t>Wykonanie ogrodzenia terenu Domu Pomocy Społecznej w Karczewie ul. Anielin 1</t>
  </si>
  <si>
    <t>71.</t>
  </si>
  <si>
    <t>Razem  Rozdział  85202</t>
  </si>
  <si>
    <t>72.</t>
  </si>
  <si>
    <t>Razem Rozdział 85333</t>
  </si>
  <si>
    <t>73.</t>
  </si>
  <si>
    <t>Projekt "Sprawni i Samodzielni", Poddziałanie 7.1.2. Rozwój i upowszechnianie aktywnej integracji przez powiatowe centra pomocy rodzinie, Priorytet VII Promocja integracji społecznej, Program Operacyjny Kapitał Ludzki</t>
  </si>
  <si>
    <t>A. 1 290</t>
  </si>
  <si>
    <t>Razem  Rozdział  85395</t>
  </si>
  <si>
    <t>74.</t>
  </si>
  <si>
    <t xml:space="preserve">Termomodernizacja obiektu Specjalnego Ośrodka Szkolno-Wychowawczego dla dzieci z upośledzeniem umysłowym w Otwocku ul. Majowa 17/19 </t>
  </si>
  <si>
    <t>Razem Rozdział 85403</t>
  </si>
  <si>
    <t>75.</t>
  </si>
  <si>
    <t>Zakup kserokopiarki dla Powiatowej Poradni Psychologiczno-Pedagogicznej</t>
  </si>
  <si>
    <t>Razem  Rozdział   85406</t>
  </si>
  <si>
    <t>76.</t>
  </si>
  <si>
    <t>Zakup pieca c.o. dla Młodzieżowego Ośrodka Wychowawczego</t>
  </si>
  <si>
    <t>Razem  Rozdział  85420</t>
  </si>
  <si>
    <t>77.</t>
  </si>
  <si>
    <t>Zakup pieca kondensacyjnego dla Młodzieżowego Ośrodka Socjoterapii</t>
  </si>
  <si>
    <t>Razem Rozdział  85421</t>
  </si>
  <si>
    <t>Ogółem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</si>
  <si>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</si>
  <si>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</si>
  <si>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</si>
  <si>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Wykonanie instalacji hydrantowej wewnątrz budynku i na zewnątrz budynku Domu Dziecka Nr 14 w Otwocku, ul. Myśliwska 2 - montaż hydrantów wewnętrznych 25 i budowa sieci do hydrantu zewnętrznego z montażem hydrantu zewnętrznego</t>
  </si>
  <si>
    <t>Zakup sprzętu komputerowego dla Powiatowego Centrum Pomocy Rodzinie w Otwocku, ul. Komunardów 10</t>
  </si>
  <si>
    <t>Razem  Rozdział  85218</t>
  </si>
  <si>
    <t>Przychody i rozchody budżetu w 2010 r.</t>
  </si>
  <si>
    <t>w złotych</t>
  </si>
  <si>
    <t>Lp.</t>
  </si>
  <si>
    <t>Treść</t>
  </si>
  <si>
    <t>Klasyfikacja
§</t>
  </si>
  <si>
    <t>Kwota 2010 r</t>
  </si>
  <si>
    <t>Dochody</t>
  </si>
  <si>
    <t>Wydatki</t>
  </si>
  <si>
    <t>Wynik budżetu /deficyt/</t>
  </si>
  <si>
    <t>Przychody ogółem:</t>
  </si>
  <si>
    <t>Kredyty</t>
  </si>
  <si>
    <t>§ 952</t>
  </si>
  <si>
    <t>Pożyczki</t>
  </si>
  <si>
    <t>Kredyty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</si>
  <si>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</si>
  <si>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</si>
  <si>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</si>
  <si>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</si>
  <si>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</si>
  <si>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944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</si>
  <si>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</si>
  <si>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</si>
  <si>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</si>
  <si>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</si>
  <si>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</si>
  <si>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</si>
  <si>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</si>
  <si>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</si>
  <si>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</si>
  <si>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</si>
  <si>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</si>
  <si>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</si>
  <si>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</si>
  <si>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</si>
  <si>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</si>
  <si>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</si>
  <si>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</si>
  <si>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</si>
  <si>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</si>
  <si>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</si>
  <si>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1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</si>
  <si>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</si>
  <si>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</si>
  <si>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</si>
  <si>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</si>
  <si>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</si>
  <si>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w tym:</t>
  </si>
  <si>
    <t>Planowane wydatki</t>
  </si>
  <si>
    <t>Środki z budżetu krajowego</t>
  </si>
  <si>
    <t>Środki z budżetu UE</t>
  </si>
  <si>
    <t>2010 r.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</si>
  <si>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</si>
  <si>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</si>
  <si>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</si>
  <si>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</si>
  <si>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</si>
  <si>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</si>
  <si>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</si>
  <si>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</si>
  <si>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</si>
  <si>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</si>
  <si>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</si>
  <si>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</si>
  <si>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</si>
  <si>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</si>
  <si>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Regionalny Program Operacyjny Województwa Mazowieckiego</t>
  </si>
  <si>
    <t>Priorytet:</t>
  </si>
  <si>
    <t>Priorytet III Regionalny system transportowy</t>
  </si>
  <si>
    <t>Działanie:</t>
  </si>
  <si>
    <t>Działanie : 3.1 Infrastruktura drogowa</t>
  </si>
  <si>
    <t>Nazwa Projektu:</t>
  </si>
  <si>
    <t>Przebudowa i budowa drogi powiatowej Nr 2724W na odcinku od km 0+000 do km 1+960 w miejscowości Karczew i Janów, Gmina Karczew, Powiat Otwocki.</t>
  </si>
  <si>
    <t>Razem Wydatki:</t>
  </si>
  <si>
    <t>23 Drogi regionalne/lokalne</t>
  </si>
  <si>
    <t>600, 60014, 6057, 6059, 6050</t>
  </si>
  <si>
    <t>z tego 2009 r.</t>
  </si>
  <si>
    <t>2011 r.</t>
  </si>
  <si>
    <t>1.2</t>
  </si>
  <si>
    <t>Przebudowa mostu na rzece Świder w ciągu drogi powiatowej Nr 2710W w km 2+436 w Woli Karczewskiej, Gmina Wiązowna, Powiat Otwocki.</t>
  </si>
  <si>
    <t>1.3</t>
  </si>
  <si>
    <t>Priorytet IV Środowisko, zapobieganie zagrożeniom i energetyka.</t>
  </si>
  <si>
    <t xml:space="preserve">Działanie : 4.4 Ochrona przyrody, zagrożenia, systemy monitoringu. </t>
  </si>
  <si>
    <t>Wsparcie techniczne systemu ratowniczo-gaśniczego w zakresie ratownictwa ekologicznego i chemicznego na terenie powiatu otwockiego - zakup samochodów pożarniczych i sprzętu ratowniczego dla KPPSP w Otwocku.</t>
  </si>
  <si>
    <t>48.Zintegr.system zapob.i kontroli zaniecz.</t>
  </si>
  <si>
    <t>754, 75411, 6067, 6069</t>
  </si>
  <si>
    <t>1.4</t>
  </si>
  <si>
    <t>Program Operacyjny Kapitał Ludzki</t>
  </si>
  <si>
    <t>Priorytet VII Promocja integracji społecznej</t>
  </si>
  <si>
    <t>7.1.2 Rozwój i upowszechnianie aktywnej integracji przez powiatowe centra pomocy rodzinie</t>
  </si>
  <si>
    <t>Sprawni i Samodzielni</t>
  </si>
  <si>
    <t>853, 85395, 6067, 6069</t>
  </si>
  <si>
    <t>Wydatki bieżące razem:</t>
  </si>
  <si>
    <t>2.1</t>
  </si>
  <si>
    <t xml:space="preserve">Priorytet IX: Rozwój wykształcenia i kompetencji w regionach </t>
  </si>
  <si>
    <t>9.4 Wysoko wykwalifikowane kadry systemu oświaty</t>
  </si>
  <si>
    <t>Przez angielski do wyższych kwalifikacji</t>
  </si>
  <si>
    <t xml:space="preserve">801, 80146, 4117, 4119, 4127, 4177, 4179, 4217, 4219, 4247, 4249, 4307, </t>
  </si>
  <si>
    <t>2.2</t>
  </si>
  <si>
    <t>9.2 Podniesienie atrakcyjności i jakości szkolnictwa zawodowego</t>
  </si>
  <si>
    <t>"Znajomość języka obcego ważnym atutem zawodowym" oraz "Nauka i współpraca z pracodawcą to przyszły sukces"</t>
  </si>
  <si>
    <t xml:space="preserve">801, 80195, 4117,4119, 4127, 4129, 4177, 4179, 4217, 4219, 4247, 4249, 4307, 4309, </t>
  </si>
  <si>
    <t>2.3</t>
  </si>
  <si>
    <t>DG Edukacja i Kultura Program "Uczenie się przez całe życie" Leonardo da Vinci</t>
  </si>
  <si>
    <t>Praca w nowoczesnej turystyce</t>
  </si>
  <si>
    <t xml:space="preserve">801, 80195, 4117, 4127, 4177, 4217, 4247, 4307, 4437  </t>
  </si>
  <si>
    <t>2.4</t>
  </si>
  <si>
    <t>Priorytet VI. Rynek pracy otwarty dla wszystkich</t>
  </si>
  <si>
    <t>6.1.2. Wsparcie powiatowych i wojewódzkich urzędów pracy w realizacji zadań na rzecz aktywizacji zawodowej osób bezrobotnych w regionie</t>
  </si>
  <si>
    <t>Nowe perspektywy - Nowa jakość</t>
  </si>
  <si>
    <t>853, 85333, 4017, 4019, 4047, 4049,  4117, 4119, 4127, 4129, 4417, 4419, 4447, 4449, 4707, 4709</t>
  </si>
  <si>
    <t>2.5</t>
  </si>
  <si>
    <t>6.1. Poprawa dostępu do zatrudnienia oraz wspieranie aktywności zawodowej w regionie</t>
  </si>
  <si>
    <t>Większy dostęp - Lepsza skuteczność</t>
  </si>
  <si>
    <t>853, 85333, 4017, 4019, 4117, 4119, 4127, 4129, 4447, 4449</t>
  </si>
  <si>
    <t>2012 r.</t>
  </si>
  <si>
    <t>2013 r.</t>
  </si>
  <si>
    <t>2.6</t>
  </si>
  <si>
    <t>853, 85395, 4017, 4117, 4127, 4177, 4217, 4267, 4307, 4309, 4357, 4377, 4747, 4757, 3119</t>
  </si>
  <si>
    <t>Ogółem (1+2)</t>
  </si>
  <si>
    <t>* wydatki obejmują wydatki bieżące i majątkowe (dotyczące inwestycji rocznych i ujętych w wieloletnim programie inwestycyjnym)</t>
  </si>
  <si>
    <t>** środki własne jst, współfinansowane z budżetu państwa oraz inne</t>
  </si>
  <si>
    <t>Dotacje udzielone w 2010 roku z budżetu podmiotom należącym i  nie należącym do sektora finansów publicznych</t>
  </si>
  <si>
    <t>Rozdział</t>
  </si>
  <si>
    <t>Kwota dotacji / w zł /</t>
  </si>
  <si>
    <t>Podmiotowej</t>
  </si>
  <si>
    <t>Przedmiotowej</t>
  </si>
  <si>
    <t>Celowej</t>
  </si>
  <si>
    <t>Jednostki sektora finansów publicznych</t>
  </si>
  <si>
    <t>Nazwa jednostki</t>
  </si>
  <si>
    <t>Dotacja celowa przekazana do samorządu województwa na inwestycje i zakupy inwestycyjne realizowane na podstawie porozumień (umów) między jst</t>
  </si>
  <si>
    <t>Dotacje celowe przekazane gminie na zadania bieżące realizowane na podstawie porozumień (umów) między jednostkami samorządu terytorialnego</t>
  </si>
  <si>
    <t>Dotacja celowa na pomoc finansową udzielaną między j.s.t. na dofinansowanie własnych zadań bieżących (dotacja dla Gminy Karczew dla orkiestry OSP)</t>
  </si>
  <si>
    <t>Dotacja celowa przekazana do samorządu województwa realizowana na podst. porozumień (umów) między jst</t>
  </si>
  <si>
    <t xml:space="preserve">Wpłaty jednostek na państwowy fundusz celowy </t>
  </si>
  <si>
    <t>Wpłaty jednostek na fundusz celowy na finansowanie lub dofinansowanie zadań inwestycyjnych</t>
  </si>
  <si>
    <t>Dotacja celowa na pomoc finansową udzielaną między j.s.t. na dofinansowanie własnych zadań inwestycyjnych i zakupów inwestycyjnych</t>
  </si>
  <si>
    <t xml:space="preserve">Dotacja celowa na pomoc finansową udzielaną między j.s.t. na dofinansowanie własnych zadań bieżących </t>
  </si>
  <si>
    <t xml:space="preserve">Dotacja podmiotowa z budżetu dla samodzielnego publicznego zakładu opieki zdrowotnej   </t>
  </si>
  <si>
    <t>Dotacje celowe z budżetu na finansowanie lub dofinansowanie kosztów realizacji inwestycji i zakupów inwestycyjnych innych jednostek sektora finansów publicznych</t>
  </si>
  <si>
    <t xml:space="preserve">Dotacja podmiotowa z budżetu dla samodzielnego publicznego zakładu opieki zdrowotnej utworzonego przez j.s.t.  </t>
  </si>
  <si>
    <t>Dotacje celowe przekazane dla powiatu na zadania bieżące realizowane na podstawie porozumień</t>
  </si>
  <si>
    <t>Zwrot dotacji oraz płatności, w tym wykorzystanych niezgodnie z przeznaczeniem lub wykorzystaniem z naruszeniem procedur, o których mowa w art. 184 ustawy, pobranych nienależnie lub w nadmiernej wysokości</t>
  </si>
  <si>
    <t>Dotacja celowa na pomoc finansową udzielaną między j.s.t. na dofinansowanie własnych zadań bieżących (pomoc dla powodzian w ramach usuwania skutków klęsk żywiołowych)</t>
  </si>
  <si>
    <t>Dotacja celowa na pomoc finansową udzielaną między j.s.t. na dofinansowanie własnych zadań bieżących (w tym: 1.500 zł dla Gminy Józefów i 4.000 zł dla Województwa Mazowieckiego)</t>
  </si>
  <si>
    <t>Dotacja celowa na pomoc finansową udzielaną między j.s.t. na dofinansowanie własnych zadań bieżących</t>
  </si>
  <si>
    <t>Dotacje celowe przekazane gminie na zadania bieżące</t>
  </si>
  <si>
    <t>Jednostki nie należące do sektora finansów publicznych</t>
  </si>
  <si>
    <t>Dotacja celowa z budżetu na finansowanie lub dofinansowanie zadań zleconych do realizacji stowarzyszeniom</t>
  </si>
  <si>
    <t>Dotacja celowa z budżetu na finansowanie lub dofinansowanie zadan zleconych do realizacji pozostałym jednostkom nie zaliczanym do sektora finansów publicznych</t>
  </si>
  <si>
    <t>Dotacja podmiotowa z budżetu dla niepublicznej jednostki oświaty</t>
  </si>
  <si>
    <t>Dotacja podmiotowa z budżetu dla jednostek nie zaliczanych do sektora finansów publicznych</t>
  </si>
  <si>
    <t xml:space="preserve">Razem </t>
  </si>
  <si>
    <t>Ogółem plan dotacji na 2010 rok</t>
  </si>
  <si>
    <t>78.</t>
  </si>
  <si>
    <t>79.</t>
  </si>
  <si>
    <t>Zakupy inwestycyjne:                                                                                        1. regały metalowe przesuwne do pomieszczenia składnicy akt - 20.000 zł                                                                      2. kserokopiarka - 6.000 zł</t>
  </si>
  <si>
    <t xml:space="preserve">Zakupy inwestycyjne:                                                                                         1. zmywarka (6.000 zł) i kuchnia elektryczna z piekarnikiem (10.000 zł) do Domu Pomocy Społecznej "Wrzos" w Otwocku ul. Zagłoby 8/10,                                           2. zestaw do ćwiczeń usprawniających różne partii mięśni (5.000 zł) i chłodziarka dwukomorowa (4.300 zł) do Domu Pomocy Społecznej w Karczewie, ul. Anielin 1,                                                                                              3. kuchnia gazowa przemysłowa z piekarnikiem (20.000 zł) do Domu Pomocy Społecznej w Otwocku, ul. Konopnickiej 17  </t>
  </si>
  <si>
    <t>Termomodernizacja Przychodni na ul. Armii Krajowej w Otwocku - 220.000 zł,                                                 Wykonanie przyłącza do budynku filii Przychodni Rejonowej ZPZOZ  przy ul. Mickiewicza w Otwocku - 10.000 zł</t>
  </si>
  <si>
    <t>Przebudowa drogi powiatowej Nr 2767W - Piłsudskiego w Józefowie, na odcinku od ul. Polnej do ul. Długiej oraz ul. Generała Sikorskiego od ul. Reymonta do ul. Mickiewicza</t>
  </si>
  <si>
    <t xml:space="preserve">Zakupy inwestycyjne:  Skaner, 3 laptopy, centrala telefoniczna, kontener magazynowy, program komputerowy "Wizja", klimatyzacja dla Wydziału Komunikacji i Transportu </t>
  </si>
  <si>
    <t>Budowa przyłączy sieci wodociągowej w Specjalnym Ośrodku Szkolno-Wychowawczym Nr 1 przy ul. Majowej 17/19 w Otwocku</t>
  </si>
  <si>
    <t>Budowa przyłączy sieci wodociągowej w Powiatowej Poradni Psychologiczno-Pedagogicznej przy ul. Majowej 17/19 w Otwocku</t>
  </si>
  <si>
    <t>80.</t>
  </si>
  <si>
    <t>81.</t>
  </si>
  <si>
    <t>600, 60014, 6057, 6067, 6059, 6069, 6050</t>
  </si>
  <si>
    <t>do uchwały Nr 302/XLIX/10</t>
  </si>
  <si>
    <t>z dnia 9 listopada 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</si>
</sst>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i/>
      <sz val="10"/>
      <color indexed="8"/>
      <name val="Czcionka tekstu podstawowego"/>
      <family val="0"/>
    </font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sz val="6"/>
      <name val="Arial CE"/>
      <family val="0"/>
    </font>
    <font>
      <sz val="9"/>
      <name val="Arial CE"/>
      <family val="2"/>
    </font>
    <font>
      <b/>
      <sz val="9"/>
      <name val="Arial CE"/>
      <family val="0"/>
    </font>
    <font>
      <sz val="5"/>
      <name val="Arial CE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95D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/>
      <right style="medium"/>
      <top style="medium">
        <color indexed="8"/>
      </top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>
      <alignment/>
      <protection/>
    </xf>
    <xf numFmtId="44" fontId="2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2" fillId="0" borderId="0" xfId="53">
      <alignment/>
      <protection/>
    </xf>
    <xf numFmtId="0" fontId="3" fillId="0" borderId="0" xfId="53" applyFont="1" applyAlignment="1">
      <alignment/>
      <protection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4" fillId="34" borderId="13" xfId="53" applyFont="1" applyFill="1" applyBorder="1" applyAlignment="1">
      <alignment horizontal="center"/>
      <protection/>
    </xf>
    <xf numFmtId="0" fontId="54" fillId="34" borderId="13" xfId="53" applyFont="1" applyFill="1" applyBorder="1" applyAlignment="1">
      <alignment horizontal="center" wrapText="1"/>
      <protection/>
    </xf>
    <xf numFmtId="0" fontId="55" fillId="34" borderId="13" xfId="53" applyFont="1" applyFill="1" applyBorder="1" applyAlignment="1">
      <alignment wrapText="1"/>
      <protection/>
    </xf>
    <xf numFmtId="3" fontId="54" fillId="34" borderId="13" xfId="53" applyNumberFormat="1" applyFont="1" applyFill="1" applyBorder="1" applyAlignment="1">
      <alignment horizontal="right" wrapText="1"/>
      <protection/>
    </xf>
    <xf numFmtId="0" fontId="4" fillId="34" borderId="13" xfId="53" applyFont="1" applyFill="1" applyBorder="1" applyAlignment="1">
      <alignment horizontal="center" vertical="center" wrapText="1"/>
      <protection/>
    </xf>
    <xf numFmtId="3" fontId="5" fillId="31" borderId="13" xfId="53" applyNumberFormat="1" applyFont="1" applyFill="1" applyBorder="1" applyAlignment="1">
      <alignment horizontal="right" wrapText="1"/>
      <protection/>
    </xf>
    <xf numFmtId="0" fontId="4" fillId="31" borderId="13" xfId="53" applyFont="1" applyFill="1" applyBorder="1" applyAlignment="1">
      <alignment horizontal="center" vertical="center" wrapText="1"/>
      <protection/>
    </xf>
    <xf numFmtId="0" fontId="2" fillId="0" borderId="0" xfId="53" applyFill="1">
      <alignment/>
      <protection/>
    </xf>
    <xf numFmtId="0" fontId="4" fillId="0" borderId="14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wrapText="1"/>
      <protection/>
    </xf>
    <xf numFmtId="0" fontId="2" fillId="0" borderId="14" xfId="53" applyFont="1" applyBorder="1" applyAlignment="1">
      <alignment wrapText="1"/>
      <protection/>
    </xf>
    <xf numFmtId="3" fontId="2" fillId="0" borderId="14" xfId="53" applyNumberFormat="1" applyFont="1" applyBorder="1" applyAlignment="1">
      <alignment wrapText="1"/>
      <protection/>
    </xf>
    <xf numFmtId="3" fontId="2" fillId="0" borderId="14" xfId="53" applyNumberFormat="1" applyFont="1" applyBorder="1">
      <alignment/>
      <protection/>
    </xf>
    <xf numFmtId="0" fontId="2" fillId="0" borderId="14" xfId="53" applyFont="1" applyBorder="1" applyAlignment="1">
      <alignment horizontal="right" wrapText="1"/>
      <protection/>
    </xf>
    <xf numFmtId="0" fontId="54" fillId="0" borderId="14" xfId="53" applyFont="1" applyBorder="1" applyAlignment="1">
      <alignment horizontal="left" wrapText="1"/>
      <protection/>
    </xf>
    <xf numFmtId="0" fontId="2" fillId="0" borderId="11" xfId="53" applyBorder="1">
      <alignment/>
      <protection/>
    </xf>
    <xf numFmtId="3" fontId="2" fillId="0" borderId="14" xfId="53" applyNumberFormat="1" applyFont="1" applyBorder="1" applyAlignment="1">
      <alignment horizontal="right" wrapText="1"/>
      <protection/>
    </xf>
    <xf numFmtId="0" fontId="55" fillId="0" borderId="14" xfId="53" applyFont="1" applyBorder="1" applyAlignment="1">
      <alignment horizontal="left" wrapText="1"/>
      <protection/>
    </xf>
    <xf numFmtId="0" fontId="4" fillId="0" borderId="14" xfId="53" applyFont="1" applyFill="1" applyBorder="1" applyAlignment="1">
      <alignment horizontal="center"/>
      <protection/>
    </xf>
    <xf numFmtId="0" fontId="2" fillId="0" borderId="10" xfId="53" applyFont="1" applyBorder="1" applyAlignment="1">
      <alignment horizontal="center" wrapText="1"/>
      <protection/>
    </xf>
    <xf numFmtId="0" fontId="55" fillId="0" borderId="12" xfId="53" applyFont="1" applyBorder="1" applyAlignment="1">
      <alignment horizontal="left" wrapText="1"/>
      <protection/>
    </xf>
    <xf numFmtId="0" fontId="2" fillId="0" borderId="14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54" fillId="0" borderId="14" xfId="53" applyFont="1" applyBorder="1" applyAlignment="1">
      <alignment horizontal="center" wrapText="1"/>
      <protection/>
    </xf>
    <xf numFmtId="0" fontId="54" fillId="0" borderId="12" xfId="53" applyFont="1" applyBorder="1" applyAlignment="1">
      <alignment horizontal="left" wrapText="1"/>
      <protection/>
    </xf>
    <xf numFmtId="0" fontId="2" fillId="0" borderId="14" xfId="53" applyBorder="1">
      <alignment/>
      <protection/>
    </xf>
    <xf numFmtId="3" fontId="4" fillId="31" borderId="14" xfId="53" applyNumberFormat="1" applyFont="1" applyFill="1" applyBorder="1" applyAlignment="1">
      <alignment wrapText="1"/>
      <protection/>
    </xf>
    <xf numFmtId="0" fontId="2" fillId="31" borderId="14" xfId="53" applyFont="1" applyFill="1" applyBorder="1" applyAlignment="1">
      <alignment wrapText="1"/>
      <protection/>
    </xf>
    <xf numFmtId="3" fontId="2" fillId="0" borderId="15" xfId="53" applyNumberFormat="1" applyFont="1" applyBorder="1" applyAlignment="1">
      <alignment wrapText="1"/>
      <protection/>
    </xf>
    <xf numFmtId="0" fontId="2" fillId="0" borderId="15" xfId="53" applyFont="1" applyBorder="1" applyAlignment="1">
      <alignment wrapText="1"/>
      <protection/>
    </xf>
    <xf numFmtId="3" fontId="4" fillId="35" borderId="16" xfId="53" applyNumberFormat="1" applyFont="1" applyFill="1" applyBorder="1" applyAlignment="1">
      <alignment wrapText="1"/>
      <protection/>
    </xf>
    <xf numFmtId="0" fontId="2" fillId="35" borderId="16" xfId="53" applyFont="1" applyFill="1" applyBorder="1" applyAlignment="1">
      <alignment wrapText="1"/>
      <protection/>
    </xf>
    <xf numFmtId="0" fontId="4" fillId="0" borderId="14" xfId="53" applyFont="1" applyFill="1" applyBorder="1" applyAlignment="1">
      <alignment horizontal="center" wrapText="1"/>
      <protection/>
    </xf>
    <xf numFmtId="0" fontId="2" fillId="0" borderId="14" xfId="53" applyFont="1" applyFill="1" applyBorder="1" applyAlignment="1">
      <alignment horizontal="center" wrapText="1"/>
      <protection/>
    </xf>
    <xf numFmtId="3" fontId="2" fillId="0" borderId="14" xfId="53" applyNumberFormat="1" applyFont="1" applyFill="1" applyBorder="1" applyAlignment="1">
      <alignment wrapText="1"/>
      <protection/>
    </xf>
    <xf numFmtId="0" fontId="2" fillId="0" borderId="14" xfId="53" applyFont="1" applyFill="1" applyBorder="1" applyAlignment="1">
      <alignment wrapText="1"/>
      <protection/>
    </xf>
    <xf numFmtId="0" fontId="4" fillId="0" borderId="13" xfId="53" applyFont="1" applyBorder="1" applyAlignment="1">
      <alignment horizontal="center"/>
      <protection/>
    </xf>
    <xf numFmtId="0" fontId="54" fillId="0" borderId="13" xfId="53" applyFont="1" applyBorder="1" applyAlignment="1">
      <alignment horizontal="center" wrapText="1"/>
      <protection/>
    </xf>
    <xf numFmtId="0" fontId="2" fillId="0" borderId="17" xfId="53" applyFont="1" applyBorder="1" applyAlignment="1">
      <alignment horizontal="center" wrapText="1"/>
      <protection/>
    </xf>
    <xf numFmtId="0" fontId="54" fillId="0" borderId="13" xfId="53" applyFont="1" applyBorder="1" applyAlignment="1">
      <alignment horizontal="left" wrapText="1"/>
      <protection/>
    </xf>
    <xf numFmtId="3" fontId="2" fillId="0" borderId="18" xfId="53" applyNumberFormat="1" applyFont="1" applyBorder="1" applyAlignment="1">
      <alignment wrapText="1"/>
      <protection/>
    </xf>
    <xf numFmtId="0" fontId="2" fillId="0" borderId="18" xfId="53" applyFont="1" applyBorder="1" applyAlignment="1">
      <alignment wrapText="1"/>
      <protection/>
    </xf>
    <xf numFmtId="0" fontId="54" fillId="0" borderId="19" xfId="53" applyFont="1" applyBorder="1" applyAlignment="1">
      <alignment horizontal="left" wrapText="1"/>
      <protection/>
    </xf>
    <xf numFmtId="3" fontId="2" fillId="0" borderId="20" xfId="53" applyNumberFormat="1" applyFont="1" applyBorder="1" applyAlignment="1">
      <alignment wrapText="1"/>
      <protection/>
    </xf>
    <xf numFmtId="0" fontId="2" fillId="0" borderId="20" xfId="53" applyFont="1" applyBorder="1" applyAlignment="1">
      <alignment wrapText="1"/>
      <protection/>
    </xf>
    <xf numFmtId="3" fontId="4" fillId="35" borderId="21" xfId="53" applyNumberFormat="1" applyFont="1" applyFill="1" applyBorder="1" applyAlignment="1">
      <alignment wrapText="1"/>
      <protection/>
    </xf>
    <xf numFmtId="0" fontId="2" fillId="35" borderId="21" xfId="53" applyFont="1" applyFill="1" applyBorder="1" applyAlignment="1">
      <alignment wrapText="1"/>
      <protection/>
    </xf>
    <xf numFmtId="0" fontId="54" fillId="0" borderId="14" xfId="53" applyFont="1" applyBorder="1" applyAlignment="1">
      <alignment wrapText="1"/>
      <protection/>
    </xf>
    <xf numFmtId="3" fontId="54" fillId="0" borderId="22" xfId="53" applyNumberFormat="1" applyFont="1" applyBorder="1" applyAlignment="1">
      <alignment wrapText="1"/>
      <protection/>
    </xf>
    <xf numFmtId="3" fontId="2" fillId="0" borderId="13" xfId="53" applyNumberFormat="1" applyFont="1" applyBorder="1" applyAlignment="1">
      <alignment wrapText="1"/>
      <protection/>
    </xf>
    <xf numFmtId="0" fontId="2" fillId="0" borderId="13" xfId="53" applyFont="1" applyBorder="1" applyAlignment="1">
      <alignment wrapText="1"/>
      <protection/>
    </xf>
    <xf numFmtId="0" fontId="4" fillId="36" borderId="14" xfId="53" applyFont="1" applyFill="1" applyBorder="1" applyAlignment="1">
      <alignment horizontal="center" wrapText="1"/>
      <protection/>
    </xf>
    <xf numFmtId="0" fontId="2" fillId="36" borderId="14" xfId="53" applyFont="1" applyFill="1" applyBorder="1" applyAlignment="1">
      <alignment horizontal="center" wrapText="1"/>
      <protection/>
    </xf>
    <xf numFmtId="0" fontId="2" fillId="36" borderId="14" xfId="53" applyFont="1" applyFill="1" applyBorder="1" applyAlignment="1">
      <alignment horizontal="left" wrapText="1"/>
      <protection/>
    </xf>
    <xf numFmtId="3" fontId="2" fillId="36" borderId="14" xfId="53" applyNumberFormat="1" applyFont="1" applyFill="1" applyBorder="1" applyAlignment="1">
      <alignment wrapText="1"/>
      <protection/>
    </xf>
    <xf numFmtId="0" fontId="2" fillId="36" borderId="14" xfId="53" applyFont="1" applyFill="1" applyBorder="1" applyAlignment="1">
      <alignment horizontal="right" wrapText="1"/>
      <protection/>
    </xf>
    <xf numFmtId="0" fontId="2" fillId="36" borderId="14" xfId="53" applyFont="1" applyFill="1" applyBorder="1" applyAlignment="1">
      <alignment wrapText="1"/>
      <protection/>
    </xf>
    <xf numFmtId="3" fontId="4" fillId="31" borderId="18" xfId="53" applyNumberFormat="1" applyFont="1" applyFill="1" applyBorder="1" applyAlignment="1">
      <alignment wrapText="1"/>
      <protection/>
    </xf>
    <xf numFmtId="0" fontId="2" fillId="31" borderId="18" xfId="53" applyFont="1" applyFill="1" applyBorder="1" applyAlignment="1">
      <alignment wrapText="1"/>
      <protection/>
    </xf>
    <xf numFmtId="0" fontId="4" fillId="36" borderId="20" xfId="53" applyFont="1" applyFill="1" applyBorder="1" applyAlignment="1">
      <alignment horizontal="center" wrapText="1"/>
      <protection/>
    </xf>
    <xf numFmtId="0" fontId="2" fillId="36" borderId="20" xfId="53" applyFont="1" applyFill="1" applyBorder="1" applyAlignment="1">
      <alignment horizontal="center" wrapText="1"/>
      <protection/>
    </xf>
    <xf numFmtId="0" fontId="2" fillId="36" borderId="12" xfId="53" applyFont="1" applyFill="1" applyBorder="1" applyAlignment="1">
      <alignment horizontal="left" wrapText="1"/>
      <protection/>
    </xf>
    <xf numFmtId="3" fontId="2" fillId="0" borderId="15" xfId="53" applyNumberFormat="1" applyFont="1" applyFill="1" applyBorder="1" applyAlignment="1">
      <alignment wrapText="1"/>
      <protection/>
    </xf>
    <xf numFmtId="3" fontId="4" fillId="0" borderId="15" xfId="53" applyNumberFormat="1" applyFont="1" applyFill="1" applyBorder="1" applyAlignment="1">
      <alignment wrapText="1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0" xfId="53" applyFont="1" applyFill="1">
      <alignment/>
      <protection/>
    </xf>
    <xf numFmtId="3" fontId="4" fillId="31" borderId="15" xfId="53" applyNumberFormat="1" applyFont="1" applyFill="1" applyBorder="1" applyAlignment="1">
      <alignment wrapText="1"/>
      <protection/>
    </xf>
    <xf numFmtId="0" fontId="2" fillId="31" borderId="15" xfId="53" applyFont="1" applyFill="1" applyBorder="1" applyAlignment="1">
      <alignment wrapText="1"/>
      <protection/>
    </xf>
    <xf numFmtId="0" fontId="54" fillId="0" borderId="23" xfId="53" applyFont="1" applyBorder="1" applyAlignment="1">
      <alignment horizontal="left" wrapText="1"/>
      <protection/>
    </xf>
    <xf numFmtId="3" fontId="2" fillId="0" borderId="16" xfId="53" applyNumberFormat="1" applyFont="1" applyBorder="1" applyAlignment="1">
      <alignment wrapText="1"/>
      <protection/>
    </xf>
    <xf numFmtId="0" fontId="2" fillId="0" borderId="16" xfId="53" applyFont="1" applyBorder="1" applyAlignment="1">
      <alignment wrapText="1"/>
      <protection/>
    </xf>
    <xf numFmtId="3" fontId="4" fillId="31" borderId="13" xfId="53" applyNumberFormat="1" applyFont="1" applyFill="1" applyBorder="1" applyAlignment="1">
      <alignment wrapText="1"/>
      <protection/>
    </xf>
    <xf numFmtId="0" fontId="2" fillId="31" borderId="13" xfId="53" applyFont="1" applyFill="1" applyBorder="1" applyAlignment="1">
      <alignment wrapText="1"/>
      <protection/>
    </xf>
    <xf numFmtId="3" fontId="54" fillId="0" borderId="14" xfId="53" applyNumberFormat="1" applyFont="1" applyBorder="1" applyAlignment="1">
      <alignment wrapText="1"/>
      <protection/>
    </xf>
    <xf numFmtId="0" fontId="55" fillId="0" borderId="14" xfId="53" applyFont="1" applyBorder="1" applyAlignment="1">
      <alignment horizontal="center" wrapText="1"/>
      <protection/>
    </xf>
    <xf numFmtId="3" fontId="4" fillId="35" borderId="14" xfId="53" applyNumberFormat="1" applyFont="1" applyFill="1" applyBorder="1" applyAlignment="1">
      <alignment wrapText="1"/>
      <protection/>
    </xf>
    <xf numFmtId="0" fontId="2" fillId="35" borderId="14" xfId="53" applyFont="1" applyFill="1" applyBorder="1" applyAlignment="1">
      <alignment wrapText="1"/>
      <protection/>
    </xf>
    <xf numFmtId="0" fontId="4" fillId="36" borderId="19" xfId="53" applyFont="1" applyFill="1" applyBorder="1" applyAlignment="1">
      <alignment horizontal="center" wrapText="1"/>
      <protection/>
    </xf>
    <xf numFmtId="3" fontId="2" fillId="36" borderId="13" xfId="53" applyNumberFormat="1" applyFont="1" applyFill="1" applyBorder="1" applyAlignment="1">
      <alignment wrapText="1"/>
      <protection/>
    </xf>
    <xf numFmtId="0" fontId="2" fillId="36" borderId="13" xfId="53" applyFont="1" applyFill="1" applyBorder="1" applyAlignment="1">
      <alignment wrapText="1"/>
      <protection/>
    </xf>
    <xf numFmtId="0" fontId="4" fillId="0" borderId="15" xfId="53" applyFont="1" applyBorder="1" applyAlignment="1">
      <alignment horizontal="center"/>
      <protection/>
    </xf>
    <xf numFmtId="0" fontId="55" fillId="0" borderId="15" xfId="53" applyFont="1" applyBorder="1" applyAlignment="1">
      <alignment horizontal="center" wrapText="1"/>
      <protection/>
    </xf>
    <xf numFmtId="3" fontId="54" fillId="0" borderId="15" xfId="53" applyNumberFormat="1" applyFont="1" applyBorder="1" applyAlignment="1">
      <alignment wrapText="1"/>
      <protection/>
    </xf>
    <xf numFmtId="0" fontId="2" fillId="0" borderId="0" xfId="53" applyBorder="1">
      <alignment/>
      <protection/>
    </xf>
    <xf numFmtId="0" fontId="4" fillId="0" borderId="20" xfId="53" applyFont="1" applyBorder="1" applyAlignment="1">
      <alignment horizontal="center"/>
      <protection/>
    </xf>
    <xf numFmtId="0" fontId="55" fillId="0" borderId="20" xfId="53" applyFont="1" applyBorder="1" applyAlignment="1">
      <alignment horizontal="center" wrapText="1"/>
      <protection/>
    </xf>
    <xf numFmtId="0" fontId="54" fillId="0" borderId="20" xfId="53" applyFont="1" applyBorder="1" applyAlignment="1">
      <alignment horizontal="left" wrapText="1"/>
      <protection/>
    </xf>
    <xf numFmtId="3" fontId="54" fillId="0" borderId="20" xfId="53" applyNumberFormat="1" applyFont="1" applyBorder="1" applyAlignment="1">
      <alignment wrapText="1"/>
      <protection/>
    </xf>
    <xf numFmtId="3" fontId="2" fillId="0" borderId="20" xfId="53" applyNumberFormat="1" applyFont="1" applyBorder="1" applyAlignment="1">
      <alignment horizontal="right" wrapText="1"/>
      <protection/>
    </xf>
    <xf numFmtId="0" fontId="2" fillId="0" borderId="20" xfId="53" applyBorder="1">
      <alignment/>
      <protection/>
    </xf>
    <xf numFmtId="3" fontId="4" fillId="35" borderId="22" xfId="53" applyNumberFormat="1" applyFont="1" applyFill="1" applyBorder="1" applyAlignment="1">
      <alignment wrapText="1"/>
      <protection/>
    </xf>
    <xf numFmtId="0" fontId="2" fillId="35" borderId="13" xfId="53" applyFont="1" applyFill="1" applyBorder="1" applyAlignment="1">
      <alignment wrapText="1"/>
      <protection/>
    </xf>
    <xf numFmtId="3" fontId="4" fillId="35" borderId="24" xfId="53" applyNumberFormat="1" applyFont="1" applyFill="1" applyBorder="1" applyAlignment="1">
      <alignment wrapText="1"/>
      <protection/>
    </xf>
    <xf numFmtId="0" fontId="2" fillId="35" borderId="25" xfId="53" applyFont="1" applyFill="1" applyBorder="1" applyAlignment="1">
      <alignment wrapText="1"/>
      <protection/>
    </xf>
    <xf numFmtId="0" fontId="4" fillId="0" borderId="20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center" wrapText="1"/>
      <protection/>
    </xf>
    <xf numFmtId="0" fontId="2" fillId="0" borderId="20" xfId="53" applyFont="1" applyFill="1" applyBorder="1" applyAlignment="1">
      <alignment horizontal="left" wrapText="1"/>
      <protection/>
    </xf>
    <xf numFmtId="3" fontId="2" fillId="0" borderId="22" xfId="53" applyNumberFormat="1" applyFont="1" applyFill="1" applyBorder="1" applyAlignment="1">
      <alignment wrapText="1"/>
      <protection/>
    </xf>
    <xf numFmtId="3" fontId="2" fillId="0" borderId="13" xfId="53" applyNumberFormat="1" applyFont="1" applyFill="1" applyBorder="1" applyAlignment="1">
      <alignment wrapText="1"/>
      <protection/>
    </xf>
    <xf numFmtId="0" fontId="2" fillId="0" borderId="13" xfId="53" applyFont="1" applyFill="1" applyBorder="1" applyAlignment="1">
      <alignment wrapText="1"/>
      <protection/>
    </xf>
    <xf numFmtId="3" fontId="4" fillId="0" borderId="14" xfId="53" applyNumberFormat="1" applyFont="1" applyFill="1" applyBorder="1" applyAlignment="1">
      <alignment wrapText="1"/>
      <protection/>
    </xf>
    <xf numFmtId="0" fontId="2" fillId="35" borderId="13" xfId="53" applyFont="1" applyFill="1" applyBorder="1" applyAlignment="1">
      <alignment wrapText="1"/>
      <protection/>
    </xf>
    <xf numFmtId="0" fontId="2" fillId="0" borderId="14" xfId="53" applyFont="1" applyFill="1" applyBorder="1" applyAlignment="1">
      <alignment horizontal="left" wrapText="1"/>
      <protection/>
    </xf>
    <xf numFmtId="3" fontId="2" fillId="0" borderId="14" xfId="53" applyNumberFormat="1" applyFill="1" applyBorder="1" applyAlignment="1">
      <alignment wrapText="1"/>
      <protection/>
    </xf>
    <xf numFmtId="0" fontId="2" fillId="0" borderId="14" xfId="53" applyFill="1" applyBorder="1" applyAlignment="1">
      <alignment wrapText="1"/>
      <protection/>
    </xf>
    <xf numFmtId="3" fontId="4" fillId="31" borderId="20" xfId="53" applyNumberFormat="1" applyFont="1" applyFill="1" applyBorder="1" applyAlignment="1">
      <alignment wrapText="1"/>
      <protection/>
    </xf>
    <xf numFmtId="0" fontId="2" fillId="31" borderId="20" xfId="53" applyFill="1" applyBorder="1" applyAlignment="1">
      <alignment wrapText="1"/>
      <protection/>
    </xf>
    <xf numFmtId="3" fontId="4" fillId="33" borderId="14" xfId="53" applyNumberFormat="1" applyFont="1" applyFill="1" applyBorder="1" applyAlignment="1">
      <alignment wrapText="1"/>
      <protection/>
    </xf>
    <xf numFmtId="3" fontId="2" fillId="0" borderId="0" xfId="53" applyNumberFormat="1">
      <alignment/>
      <protection/>
    </xf>
    <xf numFmtId="0" fontId="8" fillId="0" borderId="0" xfId="54" applyFont="1">
      <alignment/>
      <protection/>
    </xf>
    <xf numFmtId="3" fontId="4" fillId="35" borderId="15" xfId="53" applyNumberFormat="1" applyFont="1" applyFill="1" applyBorder="1" applyAlignment="1">
      <alignment wrapText="1"/>
      <protection/>
    </xf>
    <xf numFmtId="0" fontId="2" fillId="35" borderId="18" xfId="53" applyFont="1" applyFill="1" applyBorder="1" applyAlignment="1">
      <alignment wrapText="1"/>
      <protection/>
    </xf>
    <xf numFmtId="3" fontId="4" fillId="35" borderId="13" xfId="53" applyNumberFormat="1" applyFont="1" applyFill="1" applyBorder="1" applyAlignment="1">
      <alignment wrapText="1"/>
      <protection/>
    </xf>
    <xf numFmtId="0" fontId="4" fillId="31" borderId="10" xfId="53" applyFont="1" applyFill="1" applyBorder="1" applyAlignment="1">
      <alignment horizontal="center" vertical="center"/>
      <protection/>
    </xf>
    <xf numFmtId="0" fontId="4" fillId="31" borderId="12" xfId="53" applyFont="1" applyFill="1" applyBorder="1" applyAlignment="1">
      <alignment horizontal="center" vertical="center"/>
      <protection/>
    </xf>
    <xf numFmtId="0" fontId="7" fillId="0" borderId="0" xfId="54" applyAlignment="1">
      <alignment vertical="center"/>
      <protection/>
    </xf>
    <xf numFmtId="0" fontId="5" fillId="0" borderId="0" xfId="54" applyFont="1" applyAlignment="1">
      <alignment horizontal="left" vertical="center"/>
      <protection/>
    </xf>
    <xf numFmtId="0" fontId="8" fillId="0" borderId="0" xfId="54" applyFont="1" applyAlignment="1">
      <alignment horizontal="right" vertical="top"/>
      <protection/>
    </xf>
    <xf numFmtId="0" fontId="10" fillId="0" borderId="26" xfId="54" applyFont="1" applyFill="1" applyBorder="1" applyAlignment="1">
      <alignment horizontal="center" vertical="center"/>
      <protection/>
    </xf>
    <xf numFmtId="0" fontId="10" fillId="0" borderId="26" xfId="54" applyFont="1" applyFill="1" applyBorder="1" applyAlignment="1">
      <alignment horizontal="center" vertical="center" wrapText="1"/>
      <protection/>
    </xf>
    <xf numFmtId="0" fontId="10" fillId="0" borderId="0" xfId="54" applyFont="1" applyAlignment="1">
      <alignment vertical="center"/>
      <protection/>
    </xf>
    <xf numFmtId="0" fontId="11" fillId="0" borderId="26" xfId="54" applyFont="1" applyBorder="1" applyAlignment="1">
      <alignment horizontal="center" vertical="center"/>
      <protection/>
    </xf>
    <xf numFmtId="0" fontId="11" fillId="0" borderId="26" xfId="54" applyFont="1" applyBorder="1" applyAlignment="1">
      <alignment horizontal="left" vertical="center"/>
      <protection/>
    </xf>
    <xf numFmtId="3" fontId="12" fillId="0" borderId="26" xfId="54" applyNumberFormat="1" applyFont="1" applyBorder="1" applyAlignment="1">
      <alignment horizontal="right"/>
      <protection/>
    </xf>
    <xf numFmtId="0" fontId="13" fillId="0" borderId="0" xfId="54" applyFont="1" applyAlignment="1">
      <alignment vertical="center"/>
      <protection/>
    </xf>
    <xf numFmtId="3" fontId="12" fillId="0" borderId="26" xfId="54" applyNumberFormat="1" applyFont="1" applyBorder="1" applyAlignment="1">
      <alignment/>
      <protection/>
    </xf>
    <xf numFmtId="0" fontId="11" fillId="0" borderId="26" xfId="54" applyFont="1" applyBorder="1" applyAlignment="1">
      <alignment vertical="center"/>
      <protection/>
    </xf>
    <xf numFmtId="3" fontId="11" fillId="0" borderId="26" xfId="54" applyNumberFormat="1" applyFont="1" applyBorder="1" applyAlignment="1">
      <alignment/>
      <protection/>
    </xf>
    <xf numFmtId="0" fontId="11" fillId="10" borderId="26" xfId="54" applyFont="1" applyFill="1" applyBorder="1" applyAlignment="1">
      <alignment vertical="center"/>
      <protection/>
    </xf>
    <xf numFmtId="3" fontId="12" fillId="10" borderId="26" xfId="54" applyNumberFormat="1" applyFont="1" applyFill="1" applyBorder="1" applyAlignment="1">
      <alignment/>
      <protection/>
    </xf>
    <xf numFmtId="0" fontId="11" fillId="0" borderId="27" xfId="54" applyFont="1" applyBorder="1" applyAlignment="1">
      <alignment vertical="center"/>
      <protection/>
    </xf>
    <xf numFmtId="0" fontId="11" fillId="0" borderId="28" xfId="54" applyFont="1" applyBorder="1" applyAlignment="1">
      <alignment horizontal="center" vertical="center"/>
      <protection/>
    </xf>
    <xf numFmtId="3" fontId="11" fillId="0" borderId="28" xfId="54" applyNumberFormat="1" applyFont="1" applyBorder="1" applyAlignment="1">
      <alignment/>
      <protection/>
    </xf>
    <xf numFmtId="0" fontId="11" fillId="0" borderId="28" xfId="54" applyFont="1" applyBorder="1" applyAlignment="1">
      <alignment vertical="center" wrapText="1"/>
      <protection/>
    </xf>
    <xf numFmtId="3" fontId="11" fillId="0" borderId="29" xfId="54" applyNumberFormat="1" applyFont="1" applyBorder="1" applyAlignment="1">
      <alignment/>
      <protection/>
    </xf>
    <xf numFmtId="3" fontId="11" fillId="0" borderId="26" xfId="54" applyNumberFormat="1" applyFont="1" applyBorder="1" applyAlignment="1">
      <alignment/>
      <protection/>
    </xf>
    <xf numFmtId="0" fontId="11" fillId="0" borderId="29" xfId="54" applyFont="1" applyBorder="1" applyAlignment="1">
      <alignment vertical="center"/>
      <protection/>
    </xf>
    <xf numFmtId="0" fontId="11" fillId="10" borderId="26" xfId="54" applyFont="1" applyFill="1" applyBorder="1" applyAlignment="1">
      <alignment horizontal="center" vertical="center"/>
      <protection/>
    </xf>
    <xf numFmtId="0" fontId="11" fillId="0" borderId="28" xfId="54" applyFont="1" applyBorder="1" applyAlignment="1">
      <alignment vertical="center"/>
      <protection/>
    </xf>
    <xf numFmtId="3" fontId="11" fillId="0" borderId="28" xfId="54" applyNumberFormat="1" applyFont="1" applyBorder="1" applyAlignment="1">
      <alignment/>
      <protection/>
    </xf>
    <xf numFmtId="0" fontId="11" fillId="0" borderId="26" xfId="54" applyFont="1" applyBorder="1" applyAlignment="1">
      <alignment vertical="center" wrapText="1"/>
      <protection/>
    </xf>
    <xf numFmtId="0" fontId="11" fillId="0" borderId="29" xfId="54" applyFont="1" applyBorder="1" applyAlignment="1">
      <alignment horizontal="center" vertical="center"/>
      <protection/>
    </xf>
    <xf numFmtId="0" fontId="11" fillId="0" borderId="30" xfId="54" applyFont="1" applyBorder="1" applyAlignment="1">
      <alignment horizontal="center" vertical="center"/>
      <protection/>
    </xf>
    <xf numFmtId="3" fontId="14" fillId="0" borderId="26" xfId="54" applyNumberFormat="1" applyFont="1" applyBorder="1" applyAlignment="1">
      <alignment/>
      <protection/>
    </xf>
    <xf numFmtId="0" fontId="2" fillId="0" borderId="0" xfId="54" applyFont="1" applyAlignment="1">
      <alignment vertical="center"/>
      <protection/>
    </xf>
    <xf numFmtId="0" fontId="7" fillId="0" borderId="0" xfId="54">
      <alignment/>
      <protection/>
    </xf>
    <xf numFmtId="0" fontId="7" fillId="0" borderId="0" xfId="54" applyAlignment="1">
      <alignment/>
      <protection/>
    </xf>
    <xf numFmtId="0" fontId="7" fillId="0" borderId="0" xfId="54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5" fillId="37" borderId="26" xfId="54" applyFont="1" applyFill="1" applyBorder="1">
      <alignment/>
      <protection/>
    </xf>
    <xf numFmtId="0" fontId="5" fillId="37" borderId="26" xfId="54" applyFont="1" applyFill="1" applyBorder="1" applyAlignment="1">
      <alignment horizontal="center" vertical="center" wrapText="1"/>
      <protection/>
    </xf>
    <xf numFmtId="0" fontId="5" fillId="37" borderId="26" xfId="54" applyFont="1" applyFill="1" applyBorder="1" applyAlignment="1">
      <alignment horizontal="center" vertical="center"/>
      <protection/>
    </xf>
    <xf numFmtId="0" fontId="7" fillId="0" borderId="26" xfId="54" applyBorder="1" applyAlignment="1">
      <alignment horizontal="center"/>
      <protection/>
    </xf>
    <xf numFmtId="0" fontId="5" fillId="38" borderId="26" xfId="54" applyFont="1" applyFill="1" applyBorder="1">
      <alignment/>
      <protection/>
    </xf>
    <xf numFmtId="0" fontId="12" fillId="38" borderId="26" xfId="54" applyFont="1" applyFill="1" applyBorder="1">
      <alignment/>
      <protection/>
    </xf>
    <xf numFmtId="3" fontId="5" fillId="38" borderId="26" xfId="54" applyNumberFormat="1" applyFont="1" applyFill="1" applyBorder="1">
      <alignment/>
      <protection/>
    </xf>
    <xf numFmtId="0" fontId="7" fillId="0" borderId="26" xfId="54" applyBorder="1">
      <alignment/>
      <protection/>
    </xf>
    <xf numFmtId="0" fontId="8" fillId="0" borderId="26" xfId="54" applyFont="1" applyBorder="1" applyAlignment="1">
      <alignment wrapText="1"/>
      <protection/>
    </xf>
    <xf numFmtId="3" fontId="7" fillId="0" borderId="26" xfId="54" applyNumberFormat="1" applyBorder="1">
      <alignment/>
      <protection/>
    </xf>
    <xf numFmtId="0" fontId="7" fillId="0" borderId="0" xfId="54" applyBorder="1">
      <alignment/>
      <protection/>
    </xf>
    <xf numFmtId="3" fontId="7" fillId="0" borderId="0" xfId="54" applyNumberFormat="1" applyBorder="1">
      <alignment/>
      <protection/>
    </xf>
    <xf numFmtId="3" fontId="7" fillId="0" borderId="31" xfId="54" applyNumberFormat="1" applyBorder="1">
      <alignment/>
      <protection/>
    </xf>
    <xf numFmtId="0" fontId="7" fillId="0" borderId="32" xfId="54" applyBorder="1">
      <alignment/>
      <protection/>
    </xf>
    <xf numFmtId="0" fontId="7" fillId="0" borderId="33" xfId="54" applyBorder="1">
      <alignment/>
      <protection/>
    </xf>
    <xf numFmtId="3" fontId="7" fillId="0" borderId="33" xfId="54" applyNumberFormat="1" applyBorder="1">
      <alignment/>
      <protection/>
    </xf>
    <xf numFmtId="3" fontId="7" fillId="0" borderId="34" xfId="54" applyNumberFormat="1" applyBorder="1">
      <alignment/>
      <protection/>
    </xf>
    <xf numFmtId="0" fontId="8" fillId="0" borderId="35" xfId="54" applyFont="1" applyBorder="1" applyAlignment="1">
      <alignment wrapText="1"/>
      <protection/>
    </xf>
    <xf numFmtId="0" fontId="7" fillId="0" borderId="35" xfId="54" applyBorder="1">
      <alignment/>
      <protection/>
    </xf>
    <xf numFmtId="0" fontId="7" fillId="0" borderId="29" xfId="54" applyBorder="1" applyAlignment="1">
      <alignment horizontal="center" vertical="center"/>
      <protection/>
    </xf>
    <xf numFmtId="4" fontId="7" fillId="0" borderId="26" xfId="54" applyNumberFormat="1" applyBorder="1">
      <alignment/>
      <protection/>
    </xf>
    <xf numFmtId="0" fontId="7" fillId="0" borderId="36" xfId="54" applyBorder="1">
      <alignment/>
      <protection/>
    </xf>
    <xf numFmtId="0" fontId="7" fillId="0" borderId="26" xfId="54" applyBorder="1" applyAlignment="1">
      <alignment horizontal="center" vertical="center"/>
      <protection/>
    </xf>
    <xf numFmtId="3" fontId="5" fillId="16" borderId="26" xfId="54" applyNumberFormat="1" applyFont="1" applyFill="1" applyBorder="1">
      <alignment/>
      <protection/>
    </xf>
    <xf numFmtId="0" fontId="2" fillId="0" borderId="0" xfId="53" applyAlignment="1">
      <alignment/>
      <protection/>
    </xf>
    <xf numFmtId="0" fontId="2" fillId="0" borderId="0" xfId="53" applyAlignment="1">
      <alignment horizontal="right"/>
      <protection/>
    </xf>
    <xf numFmtId="0" fontId="16" fillId="0" borderId="0" xfId="53" applyFont="1" applyAlignment="1">
      <alignment vertical="center" wrapText="1"/>
      <protection/>
    </xf>
    <xf numFmtId="0" fontId="17" fillId="0" borderId="0" xfId="53" applyFont="1">
      <alignment/>
      <protection/>
    </xf>
    <xf numFmtId="0" fontId="4" fillId="31" borderId="20" xfId="53" applyFont="1" applyFill="1" applyBorder="1" applyAlignment="1">
      <alignment horizontal="center" vertical="center"/>
      <protection/>
    </xf>
    <xf numFmtId="0" fontId="4" fillId="39" borderId="18" xfId="53" applyFont="1" applyFill="1" applyBorder="1" applyAlignment="1">
      <alignment horizontal="center" vertical="center"/>
      <protection/>
    </xf>
    <xf numFmtId="0" fontId="4" fillId="39" borderId="37" xfId="53" applyFont="1" applyFill="1" applyBorder="1" applyAlignment="1">
      <alignment horizontal="center" vertical="center"/>
      <protection/>
    </xf>
    <xf numFmtId="0" fontId="4" fillId="39" borderId="38" xfId="53" applyFont="1" applyFill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4" fillId="0" borderId="39" xfId="53" applyFont="1" applyBorder="1" applyAlignment="1">
      <alignment horizontal="center" vertical="center"/>
      <protection/>
    </xf>
    <xf numFmtId="3" fontId="4" fillId="0" borderId="39" xfId="53" applyNumberFormat="1" applyFont="1" applyBorder="1" applyAlignment="1">
      <alignment horizontal="center" vertical="center"/>
      <protection/>
    </xf>
    <xf numFmtId="0" fontId="2" fillId="0" borderId="20" xfId="53" applyFont="1" applyBorder="1" applyAlignment="1">
      <alignment horizontal="right" vertical="center" wrapText="1"/>
      <protection/>
    </xf>
    <xf numFmtId="0" fontId="2" fillId="0" borderId="20" xfId="53" applyFont="1" applyBorder="1" applyAlignment="1">
      <alignment horizontal="left" wrapText="1"/>
      <protection/>
    </xf>
    <xf numFmtId="0" fontId="4" fillId="0" borderId="20" xfId="53" applyFont="1" applyBorder="1" applyAlignment="1">
      <alignment horizontal="center" vertical="center"/>
      <protection/>
    </xf>
    <xf numFmtId="3" fontId="2" fillId="0" borderId="20" xfId="53" applyNumberFormat="1" applyFont="1" applyBorder="1" applyAlignment="1">
      <alignment horizontal="right" vertical="center"/>
      <protection/>
    </xf>
    <xf numFmtId="0" fontId="2" fillId="0" borderId="38" xfId="53" applyBorder="1">
      <alignment/>
      <protection/>
    </xf>
    <xf numFmtId="0" fontId="2" fillId="0" borderId="40" xfId="53" applyFont="1" applyBorder="1" applyAlignment="1">
      <alignment horizontal="right" vertical="center" wrapText="1"/>
      <protection/>
    </xf>
    <xf numFmtId="0" fontId="2" fillId="0" borderId="16" xfId="53" applyFont="1" applyBorder="1" applyAlignment="1">
      <alignment horizontal="right" vertical="center" wrapText="1"/>
      <protection/>
    </xf>
    <xf numFmtId="0" fontId="2" fillId="0" borderId="14" xfId="53" applyBorder="1" applyAlignment="1">
      <alignment vertical="center"/>
      <protection/>
    </xf>
    <xf numFmtId="0" fontId="2" fillId="0" borderId="18" xfId="53" applyBorder="1">
      <alignment/>
      <protection/>
    </xf>
    <xf numFmtId="0" fontId="2" fillId="0" borderId="37" xfId="53" applyBorder="1">
      <alignment/>
      <protection/>
    </xf>
    <xf numFmtId="3" fontId="2" fillId="0" borderId="38" xfId="53" applyNumberFormat="1" applyBorder="1" applyAlignment="1">
      <alignment vertical="center"/>
      <protection/>
    </xf>
    <xf numFmtId="0" fontId="2" fillId="0" borderId="12" xfId="53" applyBorder="1">
      <alignment/>
      <protection/>
    </xf>
    <xf numFmtId="3" fontId="2" fillId="0" borderId="12" xfId="53" applyNumberFormat="1" applyBorder="1" applyAlignment="1">
      <alignment vertical="center"/>
      <protection/>
    </xf>
    <xf numFmtId="0" fontId="2" fillId="0" borderId="14" xfId="53" applyBorder="1" applyAlignment="1">
      <alignment wrapText="1"/>
      <protection/>
    </xf>
    <xf numFmtId="0" fontId="2" fillId="0" borderId="12" xfId="53" applyBorder="1" applyAlignment="1">
      <alignment wrapText="1"/>
      <protection/>
    </xf>
    <xf numFmtId="3" fontId="2" fillId="0" borderId="12" xfId="53" applyNumberFormat="1" applyBorder="1" applyAlignment="1">
      <alignment vertical="center" wrapText="1"/>
      <protection/>
    </xf>
    <xf numFmtId="0" fontId="2" fillId="0" borderId="15" xfId="53" applyBorder="1" applyAlignment="1">
      <alignment vertical="center"/>
      <protection/>
    </xf>
    <xf numFmtId="0" fontId="2" fillId="0" borderId="39" xfId="53" applyFont="1" applyBorder="1" applyAlignment="1">
      <alignment wrapText="1"/>
      <protection/>
    </xf>
    <xf numFmtId="0" fontId="2" fillId="0" borderId="15" xfId="53" applyBorder="1" applyAlignment="1">
      <alignment wrapText="1"/>
      <protection/>
    </xf>
    <xf numFmtId="0" fontId="2" fillId="0" borderId="39" xfId="53" applyBorder="1" applyAlignment="1">
      <alignment wrapText="1"/>
      <protection/>
    </xf>
    <xf numFmtId="3" fontId="2" fillId="0" borderId="14" xfId="53" applyNumberFormat="1" applyBorder="1" applyAlignment="1">
      <alignment vertical="center" wrapText="1"/>
      <protection/>
    </xf>
    <xf numFmtId="3" fontId="2" fillId="0" borderId="15" xfId="53" applyNumberFormat="1" applyBorder="1" applyAlignment="1">
      <alignment vertical="center" wrapText="1"/>
      <protection/>
    </xf>
    <xf numFmtId="3" fontId="2" fillId="0" borderId="41" xfId="53" applyNumberFormat="1" applyBorder="1" applyAlignment="1">
      <alignment horizontal="right" vertical="center" wrapText="1"/>
      <protection/>
    </xf>
    <xf numFmtId="0" fontId="2" fillId="0" borderId="0" xfId="53" applyAlignment="1">
      <alignment wrapText="1"/>
      <protection/>
    </xf>
    <xf numFmtId="3" fontId="2" fillId="0" borderId="14" xfId="53" applyNumberFormat="1" applyBorder="1" applyAlignment="1">
      <alignment horizontal="right" vertical="center" wrapText="1"/>
      <protection/>
    </xf>
    <xf numFmtId="3" fontId="2" fillId="0" borderId="39" xfId="53" applyNumberFormat="1" applyBorder="1" applyAlignment="1">
      <alignment horizontal="right" vertical="center" wrapText="1"/>
      <protection/>
    </xf>
    <xf numFmtId="0" fontId="2" fillId="0" borderId="42" xfId="53" applyBorder="1" applyAlignment="1">
      <alignment vertical="center"/>
      <protection/>
    </xf>
    <xf numFmtId="0" fontId="2" fillId="0" borderId="43" xfId="53" applyBorder="1" applyAlignment="1">
      <alignment vertical="center"/>
      <protection/>
    </xf>
    <xf numFmtId="0" fontId="2" fillId="0" borderId="43" xfId="53" applyFont="1" applyBorder="1" applyAlignment="1">
      <alignment wrapText="1"/>
      <protection/>
    </xf>
    <xf numFmtId="0" fontId="2" fillId="0" borderId="43" xfId="53" applyBorder="1" applyAlignment="1">
      <alignment wrapText="1"/>
      <protection/>
    </xf>
    <xf numFmtId="0" fontId="2" fillId="0" borderId="44" xfId="53" applyBorder="1" applyAlignment="1">
      <alignment wrapText="1"/>
      <protection/>
    </xf>
    <xf numFmtId="3" fontId="2" fillId="0" borderId="45" xfId="53" applyNumberFormat="1" applyBorder="1" applyAlignment="1">
      <alignment horizontal="right" vertical="center" wrapText="1"/>
      <protection/>
    </xf>
    <xf numFmtId="0" fontId="2" fillId="0" borderId="20" xfId="53" applyBorder="1" applyAlignment="1">
      <alignment vertical="center"/>
      <protection/>
    </xf>
    <xf numFmtId="0" fontId="2" fillId="0" borderId="20" xfId="53" applyBorder="1" applyAlignment="1">
      <alignment wrapText="1"/>
      <protection/>
    </xf>
    <xf numFmtId="3" fontId="2" fillId="0" borderId="20" xfId="53" applyNumberFormat="1" applyBorder="1" applyAlignment="1">
      <alignment horizontal="right" vertical="center" wrapText="1"/>
      <protection/>
    </xf>
    <xf numFmtId="0" fontId="2" fillId="0" borderId="16" xfId="53" applyBorder="1" applyAlignment="1">
      <alignment vertical="center"/>
      <protection/>
    </xf>
    <xf numFmtId="0" fontId="2" fillId="0" borderId="16" xfId="53" applyBorder="1" applyAlignment="1">
      <alignment wrapText="1"/>
      <protection/>
    </xf>
    <xf numFmtId="3" fontId="2" fillId="0" borderId="16" xfId="53" applyNumberFormat="1" applyBorder="1" applyAlignment="1">
      <alignment horizontal="right" vertical="center" wrapText="1"/>
      <protection/>
    </xf>
    <xf numFmtId="3" fontId="2" fillId="0" borderId="20" xfId="53" applyNumberFormat="1" applyBorder="1" applyAlignment="1">
      <alignment horizontal="right" vertical="center"/>
      <protection/>
    </xf>
    <xf numFmtId="0" fontId="4" fillId="0" borderId="13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3" fontId="2" fillId="0" borderId="14" xfId="53" applyNumberFormat="1" applyBorder="1" applyAlignment="1">
      <alignment vertical="center"/>
      <protection/>
    </xf>
    <xf numFmtId="0" fontId="2" fillId="0" borderId="18" xfId="53" applyBorder="1" applyAlignment="1">
      <alignment vertical="center"/>
      <protection/>
    </xf>
    <xf numFmtId="0" fontId="2" fillId="0" borderId="18" xfId="53" applyBorder="1" applyAlignment="1">
      <alignment wrapText="1"/>
      <protection/>
    </xf>
    <xf numFmtId="0" fontId="2" fillId="0" borderId="0" xfId="53" applyBorder="1" applyAlignment="1">
      <alignment wrapText="1"/>
      <protection/>
    </xf>
    <xf numFmtId="3" fontId="2" fillId="0" borderId="25" xfId="53" applyNumberFormat="1" applyBorder="1" applyAlignment="1">
      <alignment vertical="center" wrapText="1"/>
      <protection/>
    </xf>
    <xf numFmtId="3" fontId="2" fillId="0" borderId="43" xfId="53" applyNumberFormat="1" applyBorder="1" applyAlignment="1">
      <alignment vertical="center" wrapText="1"/>
      <protection/>
    </xf>
    <xf numFmtId="3" fontId="2" fillId="0" borderId="45" xfId="53" applyNumberFormat="1" applyBorder="1" applyAlignment="1">
      <alignment vertical="center" wrapText="1"/>
      <protection/>
    </xf>
    <xf numFmtId="0" fontId="2" fillId="0" borderId="46" xfId="53" applyBorder="1" applyAlignment="1">
      <alignment vertical="center"/>
      <protection/>
    </xf>
    <xf numFmtId="0" fontId="2" fillId="0" borderId="24" xfId="53" applyFont="1" applyBorder="1" applyAlignment="1">
      <alignment wrapText="1"/>
      <protection/>
    </xf>
    <xf numFmtId="0" fontId="2" fillId="0" borderId="37" xfId="53" applyBorder="1" applyAlignment="1">
      <alignment wrapText="1"/>
      <protection/>
    </xf>
    <xf numFmtId="3" fontId="2" fillId="0" borderId="38" xfId="53" applyNumberFormat="1" applyBorder="1" applyAlignment="1">
      <alignment vertical="center" wrapText="1"/>
      <protection/>
    </xf>
    <xf numFmtId="0" fontId="2" fillId="0" borderId="46" xfId="53" applyFont="1" applyBorder="1" applyAlignment="1">
      <alignment wrapText="1"/>
      <protection/>
    </xf>
    <xf numFmtId="3" fontId="2" fillId="0" borderId="20" xfId="53" applyNumberFormat="1" applyBorder="1" applyAlignment="1">
      <alignment vertical="center" wrapText="1"/>
      <protection/>
    </xf>
    <xf numFmtId="1" fontId="2" fillId="0" borderId="20" xfId="53" applyNumberFormat="1" applyBorder="1" applyAlignment="1">
      <alignment wrapText="1"/>
      <protection/>
    </xf>
    <xf numFmtId="3" fontId="4" fillId="31" borderId="0" xfId="53" applyNumberFormat="1" applyFont="1" applyFill="1" applyBorder="1">
      <alignment/>
      <protection/>
    </xf>
    <xf numFmtId="0" fontId="2" fillId="31" borderId="47" xfId="53" applyFill="1" applyBorder="1">
      <alignment/>
      <protection/>
    </xf>
    <xf numFmtId="3" fontId="4" fillId="31" borderId="48" xfId="53" applyNumberFormat="1" applyFont="1" applyFill="1" applyBorder="1">
      <alignment/>
      <protection/>
    </xf>
    <xf numFmtId="44" fontId="18" fillId="40" borderId="46" xfId="68" applyFont="1" applyFill="1" applyBorder="1" applyAlignment="1">
      <alignment horizontal="left"/>
    </xf>
    <xf numFmtId="44" fontId="18" fillId="40" borderId="49" xfId="68" applyFont="1" applyFill="1" applyBorder="1" applyAlignment="1">
      <alignment horizontal="left"/>
    </xf>
    <xf numFmtId="3" fontId="18" fillId="40" borderId="49" xfId="53" applyNumberFormat="1" applyFont="1" applyFill="1" applyBorder="1" applyAlignment="1">
      <alignment horizontal="left"/>
      <protection/>
    </xf>
    <xf numFmtId="0" fontId="19" fillId="40" borderId="49" xfId="53" applyFont="1" applyFill="1" applyBorder="1" applyAlignment="1">
      <alignment horizontal="left"/>
      <protection/>
    </xf>
    <xf numFmtId="3" fontId="18" fillId="40" borderId="20" xfId="53" applyNumberFormat="1" applyFont="1" applyFill="1" applyBorder="1" applyAlignment="1">
      <alignment horizontal="right"/>
      <protection/>
    </xf>
    <xf numFmtId="3" fontId="4" fillId="31" borderId="16" xfId="53" applyNumberFormat="1" applyFont="1" applyFill="1" applyBorder="1" applyAlignment="1">
      <alignment wrapText="1"/>
      <protection/>
    </xf>
    <xf numFmtId="0" fontId="2" fillId="31" borderId="16" xfId="53" applyFill="1" applyBorder="1" applyAlignment="1">
      <alignment wrapText="1"/>
      <protection/>
    </xf>
    <xf numFmtId="0" fontId="4" fillId="0" borderId="15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center" wrapText="1"/>
      <protection/>
    </xf>
    <xf numFmtId="0" fontId="2" fillId="0" borderId="15" xfId="53" applyFont="1" applyFill="1" applyBorder="1" applyAlignment="1">
      <alignment horizontal="left" wrapText="1"/>
      <protection/>
    </xf>
    <xf numFmtId="3" fontId="2" fillId="0" borderId="15" xfId="53" applyNumberFormat="1" applyFill="1" applyBorder="1" applyAlignment="1">
      <alignment wrapText="1"/>
      <protection/>
    </xf>
    <xf numFmtId="0" fontId="2" fillId="0" borderId="15" xfId="53" applyFill="1" applyBorder="1" applyAlignment="1">
      <alignment wrapText="1"/>
      <protection/>
    </xf>
    <xf numFmtId="0" fontId="54" fillId="0" borderId="50" xfId="53" applyFont="1" applyBorder="1" applyAlignment="1">
      <alignment horizontal="left" wrapText="1"/>
      <protection/>
    </xf>
    <xf numFmtId="0" fontId="55" fillId="0" borderId="44" xfId="53" applyFont="1" applyBorder="1" applyAlignment="1">
      <alignment horizontal="center" wrapText="1"/>
      <protection/>
    </xf>
    <xf numFmtId="0" fontId="55" fillId="0" borderId="43" xfId="53" applyFont="1" applyBorder="1" applyAlignment="1">
      <alignment horizontal="center" wrapText="1"/>
      <protection/>
    </xf>
    <xf numFmtId="0" fontId="54" fillId="0" borderId="43" xfId="53" applyFont="1" applyBorder="1" applyAlignment="1">
      <alignment horizontal="left" wrapText="1"/>
      <protection/>
    </xf>
    <xf numFmtId="3" fontId="54" fillId="0" borderId="43" xfId="53" applyNumberFormat="1" applyFont="1" applyBorder="1" applyAlignment="1">
      <alignment wrapText="1"/>
      <protection/>
    </xf>
    <xf numFmtId="3" fontId="2" fillId="0" borderId="43" xfId="53" applyNumberFormat="1" applyFont="1" applyBorder="1" applyAlignment="1">
      <alignment wrapText="1"/>
      <protection/>
    </xf>
    <xf numFmtId="0" fontId="2" fillId="0" borderId="51" xfId="53" applyFont="1" applyBorder="1" applyAlignment="1">
      <alignment wrapText="1"/>
      <protection/>
    </xf>
    <xf numFmtId="0" fontId="4" fillId="0" borderId="20" xfId="53" applyFont="1" applyFill="1" applyBorder="1" applyAlignment="1">
      <alignment horizontal="center"/>
      <protection/>
    </xf>
    <xf numFmtId="3" fontId="2" fillId="0" borderId="20" xfId="53" applyNumberFormat="1" applyFont="1" applyFill="1" applyBorder="1" applyAlignment="1">
      <alignment wrapText="1"/>
      <protection/>
    </xf>
    <xf numFmtId="3" fontId="2" fillId="0" borderId="20" xfId="53" applyNumberFormat="1" applyFill="1" applyBorder="1" applyAlignment="1">
      <alignment wrapText="1"/>
      <protection/>
    </xf>
    <xf numFmtId="0" fontId="2" fillId="0" borderId="20" xfId="53" applyFill="1" applyBorder="1" applyAlignment="1">
      <alignment wrapText="1"/>
      <protection/>
    </xf>
    <xf numFmtId="0" fontId="4" fillId="35" borderId="10" xfId="53" applyFont="1" applyFill="1" applyBorder="1" applyAlignment="1">
      <alignment horizontal="center" wrapText="1"/>
      <protection/>
    </xf>
    <xf numFmtId="0" fontId="4" fillId="35" borderId="11" xfId="53" applyFont="1" applyFill="1" applyBorder="1" applyAlignment="1">
      <alignment horizontal="center" wrapText="1"/>
      <protection/>
    </xf>
    <xf numFmtId="0" fontId="4" fillId="35" borderId="12" xfId="53" applyFont="1" applyFill="1" applyBorder="1" applyAlignment="1">
      <alignment horizontal="center" wrapText="1"/>
      <protection/>
    </xf>
    <xf numFmtId="164" fontId="4" fillId="33" borderId="10" xfId="67" applyNumberFormat="1" applyFont="1" applyFill="1" applyBorder="1" applyAlignment="1" applyProtection="1">
      <alignment horizontal="center" wrapText="1"/>
      <protection/>
    </xf>
    <xf numFmtId="164" fontId="4" fillId="33" borderId="11" xfId="67" applyNumberFormat="1" applyFont="1" applyFill="1" applyBorder="1" applyAlignment="1" applyProtection="1">
      <alignment horizontal="center" wrapText="1"/>
      <protection/>
    </xf>
    <xf numFmtId="164" fontId="4" fillId="33" borderId="12" xfId="67" applyNumberFormat="1" applyFont="1" applyFill="1" applyBorder="1" applyAlignment="1" applyProtection="1">
      <alignment horizontal="center" wrapText="1"/>
      <protection/>
    </xf>
    <xf numFmtId="0" fontId="4" fillId="35" borderId="52" xfId="53" applyFont="1" applyFill="1" applyBorder="1" applyAlignment="1">
      <alignment horizontal="center" wrapText="1"/>
      <protection/>
    </xf>
    <xf numFmtId="0" fontId="4" fillId="35" borderId="0" xfId="53" applyFont="1" applyFill="1" applyBorder="1" applyAlignment="1">
      <alignment horizontal="center" wrapText="1"/>
      <protection/>
    </xf>
    <xf numFmtId="0" fontId="4" fillId="35" borderId="38" xfId="53" applyFont="1" applyFill="1" applyBorder="1" applyAlignment="1">
      <alignment horizontal="center" wrapText="1"/>
      <protection/>
    </xf>
    <xf numFmtId="0" fontId="4" fillId="31" borderId="53" xfId="53" applyFont="1" applyFill="1" applyBorder="1" applyAlignment="1">
      <alignment horizontal="center"/>
      <protection/>
    </xf>
    <xf numFmtId="0" fontId="4" fillId="31" borderId="54" xfId="53" applyFont="1" applyFill="1" applyBorder="1" applyAlignment="1">
      <alignment horizontal="center"/>
      <protection/>
    </xf>
    <xf numFmtId="0" fontId="4" fillId="31" borderId="48" xfId="53" applyFont="1" applyFill="1" applyBorder="1" applyAlignment="1">
      <alignment horizontal="center"/>
      <protection/>
    </xf>
    <xf numFmtId="0" fontId="4" fillId="31" borderId="14" xfId="53" applyFont="1" applyFill="1" applyBorder="1" applyAlignment="1">
      <alignment horizontal="center" wrapText="1"/>
      <protection/>
    </xf>
    <xf numFmtId="0" fontId="4" fillId="31" borderId="13" xfId="53" applyFont="1" applyFill="1" applyBorder="1" applyAlignment="1">
      <alignment horizontal="center" wrapText="1"/>
      <protection/>
    </xf>
    <xf numFmtId="0" fontId="4" fillId="35" borderId="55" xfId="53" applyFont="1" applyFill="1" applyBorder="1" applyAlignment="1">
      <alignment horizontal="center" wrapText="1"/>
      <protection/>
    </xf>
    <xf numFmtId="0" fontId="4" fillId="35" borderId="56" xfId="53" applyFont="1" applyFill="1" applyBorder="1" applyAlignment="1">
      <alignment horizontal="center" wrapText="1"/>
      <protection/>
    </xf>
    <xf numFmtId="0" fontId="4" fillId="35" borderId="57" xfId="53" applyFont="1" applyFill="1" applyBorder="1" applyAlignment="1">
      <alignment horizontal="center" wrapText="1"/>
      <protection/>
    </xf>
    <xf numFmtId="0" fontId="4" fillId="31" borderId="46" xfId="53" applyFont="1" applyFill="1" applyBorder="1" applyAlignment="1">
      <alignment horizontal="center"/>
      <protection/>
    </xf>
    <xf numFmtId="0" fontId="4" fillId="31" borderId="49" xfId="53" applyFont="1" applyFill="1" applyBorder="1" applyAlignment="1">
      <alignment horizontal="center"/>
      <protection/>
    </xf>
    <xf numFmtId="0" fontId="4" fillId="31" borderId="45" xfId="53" applyFont="1" applyFill="1" applyBorder="1" applyAlignment="1">
      <alignment horizontal="center"/>
      <protection/>
    </xf>
    <xf numFmtId="0" fontId="4" fillId="35" borderId="14" xfId="53" applyFont="1" applyFill="1" applyBorder="1" applyAlignment="1">
      <alignment horizontal="center" wrapText="1"/>
      <protection/>
    </xf>
    <xf numFmtId="0" fontId="4" fillId="31" borderId="10" xfId="53" applyFont="1" applyFill="1" applyBorder="1" applyAlignment="1">
      <alignment horizontal="center" vertical="center"/>
      <protection/>
    </xf>
    <xf numFmtId="0" fontId="4" fillId="31" borderId="11" xfId="53" applyFont="1" applyFill="1" applyBorder="1" applyAlignment="1">
      <alignment horizontal="center" vertical="center"/>
      <protection/>
    </xf>
    <xf numFmtId="0" fontId="4" fillId="31" borderId="12" xfId="53" applyFont="1" applyFill="1" applyBorder="1" applyAlignment="1">
      <alignment horizontal="center" vertical="center"/>
      <protection/>
    </xf>
    <xf numFmtId="0" fontId="4" fillId="35" borderId="15" xfId="53" applyFont="1" applyFill="1" applyBorder="1" applyAlignment="1">
      <alignment horizontal="center" wrapText="1"/>
      <protection/>
    </xf>
    <xf numFmtId="0" fontId="4" fillId="35" borderId="50" xfId="53" applyFont="1" applyFill="1" applyBorder="1" applyAlignment="1">
      <alignment horizontal="center" wrapText="1"/>
      <protection/>
    </xf>
    <xf numFmtId="0" fontId="4" fillId="31" borderId="10" xfId="53" applyFont="1" applyFill="1" applyBorder="1" applyAlignment="1">
      <alignment horizontal="center" wrapText="1"/>
      <protection/>
    </xf>
    <xf numFmtId="0" fontId="4" fillId="31" borderId="11" xfId="53" applyFont="1" applyFill="1" applyBorder="1" applyAlignment="1">
      <alignment horizontal="center" wrapText="1"/>
      <protection/>
    </xf>
    <xf numFmtId="0" fontId="4" fillId="31" borderId="12" xfId="53" applyFont="1" applyFill="1" applyBorder="1" applyAlignment="1">
      <alignment horizontal="center" wrapText="1"/>
      <protection/>
    </xf>
    <xf numFmtId="0" fontId="4" fillId="31" borderId="19" xfId="53" applyFont="1" applyFill="1" applyBorder="1" applyAlignment="1">
      <alignment horizontal="center" wrapText="1"/>
      <protection/>
    </xf>
    <xf numFmtId="0" fontId="4" fillId="31" borderId="17" xfId="53" applyFont="1" applyFill="1" applyBorder="1" applyAlignment="1">
      <alignment horizontal="center" wrapText="1"/>
      <protection/>
    </xf>
    <xf numFmtId="0" fontId="4" fillId="31" borderId="22" xfId="53" applyFont="1" applyFill="1" applyBorder="1" applyAlignment="1">
      <alignment horizontal="center" wrapText="1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 wrapText="1"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Border="1" applyAlignment="1">
      <alignment horizontal="center"/>
      <protection/>
    </xf>
    <xf numFmtId="0" fontId="12" fillId="10" borderId="36" xfId="54" applyFont="1" applyFill="1" applyBorder="1" applyAlignment="1">
      <alignment horizontal="center" vertical="center"/>
      <protection/>
    </xf>
    <xf numFmtId="0" fontId="12" fillId="10" borderId="35" xfId="54" applyFont="1" applyFill="1" applyBorder="1" applyAlignment="1">
      <alignment horizontal="center" vertical="center"/>
      <protection/>
    </xf>
    <xf numFmtId="0" fontId="9" fillId="0" borderId="0" xfId="54" applyFont="1" applyAlignment="1">
      <alignment horizontal="center" vertical="center"/>
      <protection/>
    </xf>
    <xf numFmtId="0" fontId="5" fillId="41" borderId="26" xfId="54" applyFont="1" applyFill="1" applyBorder="1" applyAlignment="1">
      <alignment horizontal="center" vertical="center"/>
      <protection/>
    </xf>
    <xf numFmtId="0" fontId="5" fillId="41" borderId="26" xfId="54" applyFont="1" applyFill="1" applyBorder="1" applyAlignment="1">
      <alignment horizontal="center" vertical="center" wrapText="1"/>
      <protection/>
    </xf>
    <xf numFmtId="0" fontId="5" fillId="37" borderId="36" xfId="54" applyFont="1" applyFill="1" applyBorder="1" applyAlignment="1">
      <alignment horizontal="center"/>
      <protection/>
    </xf>
    <xf numFmtId="0" fontId="5" fillId="37" borderId="58" xfId="54" applyFont="1" applyFill="1" applyBorder="1" applyAlignment="1">
      <alignment horizontal="center"/>
      <protection/>
    </xf>
    <xf numFmtId="0" fontId="5" fillId="37" borderId="35" xfId="54" applyFont="1" applyFill="1" applyBorder="1" applyAlignment="1">
      <alignment horizontal="center"/>
      <protection/>
    </xf>
    <xf numFmtId="0" fontId="5" fillId="37" borderId="27" xfId="54" applyFont="1" applyFill="1" applyBorder="1" applyAlignment="1">
      <alignment horizontal="center" vertical="center" wrapText="1"/>
      <protection/>
    </xf>
    <xf numFmtId="0" fontId="5" fillId="37" borderId="29" xfId="54" applyFont="1" applyFill="1" applyBorder="1" applyAlignment="1">
      <alignment horizontal="center" vertical="center" wrapText="1"/>
      <protection/>
    </xf>
    <xf numFmtId="0" fontId="7" fillId="0" borderId="0" xfId="54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7" fillId="0" borderId="59" xfId="54" applyBorder="1" applyAlignment="1">
      <alignment horizontal="left"/>
      <protection/>
    </xf>
    <xf numFmtId="0" fontId="7" fillId="0" borderId="0" xfId="54" applyBorder="1" applyAlignment="1">
      <alignment horizontal="left"/>
      <protection/>
    </xf>
    <xf numFmtId="0" fontId="7" fillId="0" borderId="31" xfId="54" applyBorder="1" applyAlignment="1">
      <alignment horizontal="left"/>
      <protection/>
    </xf>
    <xf numFmtId="0" fontId="8" fillId="0" borderId="32" xfId="54" applyFont="1" applyBorder="1" applyAlignment="1">
      <alignment horizontal="left" wrapText="1"/>
      <protection/>
    </xf>
    <xf numFmtId="0" fontId="8" fillId="0" borderId="33" xfId="54" applyFont="1" applyBorder="1" applyAlignment="1">
      <alignment horizontal="left" wrapText="1"/>
      <protection/>
    </xf>
    <xf numFmtId="0" fontId="8" fillId="0" borderId="34" xfId="54" applyFont="1" applyBorder="1" applyAlignment="1">
      <alignment horizontal="left" wrapText="1"/>
      <protection/>
    </xf>
    <xf numFmtId="0" fontId="5" fillId="37" borderId="26" xfId="54" applyFont="1" applyFill="1" applyBorder="1" applyAlignment="1">
      <alignment horizontal="center"/>
      <protection/>
    </xf>
    <xf numFmtId="0" fontId="5" fillId="37" borderId="28" xfId="54" applyFont="1" applyFill="1" applyBorder="1" applyAlignment="1">
      <alignment horizontal="center" vertical="center" wrapText="1"/>
      <protection/>
    </xf>
    <xf numFmtId="0" fontId="5" fillId="37" borderId="26" xfId="54" applyFont="1" applyFill="1" applyBorder="1" applyAlignment="1">
      <alignment horizontal="center" vertical="center" wrapText="1"/>
      <protection/>
    </xf>
    <xf numFmtId="0" fontId="7" fillId="38" borderId="36" xfId="54" applyFill="1" applyBorder="1" applyAlignment="1">
      <alignment horizontal="center"/>
      <protection/>
    </xf>
    <xf numFmtId="0" fontId="7" fillId="38" borderId="35" xfId="54" applyFill="1" applyBorder="1" applyAlignment="1">
      <alignment horizontal="center"/>
      <protection/>
    </xf>
    <xf numFmtId="0" fontId="7" fillId="0" borderId="27" xfId="54" applyBorder="1" applyAlignment="1">
      <alignment horizontal="center" vertical="center"/>
      <protection/>
    </xf>
    <xf numFmtId="0" fontId="7" fillId="0" borderId="28" xfId="54" applyBorder="1" applyAlignment="1">
      <alignment horizontal="center" vertical="center"/>
      <protection/>
    </xf>
    <xf numFmtId="0" fontId="7" fillId="0" borderId="29" xfId="54" applyBorder="1" applyAlignment="1">
      <alignment horizontal="center" vertical="center"/>
      <protection/>
    </xf>
    <xf numFmtId="0" fontId="7" fillId="0" borderId="60" xfId="54" applyBorder="1" applyAlignment="1">
      <alignment horizontal="left"/>
      <protection/>
    </xf>
    <xf numFmtId="0" fontId="7" fillId="0" borderId="61" xfId="54" applyBorder="1" applyAlignment="1">
      <alignment horizontal="left"/>
      <protection/>
    </xf>
    <xf numFmtId="0" fontId="7" fillId="0" borderId="62" xfId="54" applyBorder="1" applyAlignment="1">
      <alignment horizontal="left"/>
      <protection/>
    </xf>
    <xf numFmtId="0" fontId="7" fillId="0" borderId="32" xfId="54" applyBorder="1" applyAlignment="1">
      <alignment horizontal="left"/>
      <protection/>
    </xf>
    <xf numFmtId="0" fontId="7" fillId="0" borderId="33" xfId="54" applyBorder="1" applyAlignment="1">
      <alignment horizontal="left"/>
      <protection/>
    </xf>
    <xf numFmtId="0" fontId="7" fillId="0" borderId="34" xfId="54" applyBorder="1" applyAlignment="1">
      <alignment horizontal="left"/>
      <protection/>
    </xf>
    <xf numFmtId="0" fontId="5" fillId="38" borderId="36" xfId="54" applyFont="1" applyFill="1" applyBorder="1" applyAlignment="1">
      <alignment horizontal="center"/>
      <protection/>
    </xf>
    <xf numFmtId="0" fontId="5" fillId="38" borderId="35" xfId="54" applyFont="1" applyFill="1" applyBorder="1" applyAlignment="1">
      <alignment horizontal="center"/>
      <protection/>
    </xf>
    <xf numFmtId="0" fontId="5" fillId="16" borderId="36" xfId="54" applyFont="1" applyFill="1" applyBorder="1" applyAlignment="1">
      <alignment horizontal="center"/>
      <protection/>
    </xf>
    <xf numFmtId="0" fontId="5" fillId="16" borderId="35" xfId="54" applyFont="1" applyFill="1" applyBorder="1" applyAlignment="1">
      <alignment horizontal="center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44" fontId="4" fillId="31" borderId="46" xfId="68" applyFont="1" applyFill="1" applyBorder="1" applyAlignment="1">
      <alignment horizontal="center"/>
    </xf>
    <xf numFmtId="44" fontId="4" fillId="31" borderId="49" xfId="68" applyFont="1" applyFill="1" applyBorder="1" applyAlignment="1">
      <alignment horizontal="center"/>
    </xf>
    <xf numFmtId="44" fontId="4" fillId="31" borderId="45" xfId="68" applyFont="1" applyFill="1" applyBorder="1" applyAlignment="1">
      <alignment horizontal="center"/>
    </xf>
    <xf numFmtId="0" fontId="15" fillId="0" borderId="0" xfId="53" applyFont="1" applyAlignment="1">
      <alignment horizontal="center" vertical="center" wrapText="1"/>
      <protection/>
    </xf>
    <xf numFmtId="0" fontId="4" fillId="31" borderId="15" xfId="53" applyFont="1" applyFill="1" applyBorder="1" applyAlignment="1">
      <alignment horizontal="center" vertical="center"/>
      <protection/>
    </xf>
    <xf numFmtId="0" fontId="4" fillId="31" borderId="13" xfId="53" applyFont="1" applyFill="1" applyBorder="1" applyAlignment="1">
      <alignment horizontal="center" vertical="center"/>
      <protection/>
    </xf>
    <xf numFmtId="0" fontId="4" fillId="31" borderId="63" xfId="53" applyFont="1" applyFill="1" applyBorder="1" applyAlignment="1">
      <alignment horizontal="center" vertical="center"/>
      <protection/>
    </xf>
    <xf numFmtId="0" fontId="4" fillId="31" borderId="64" xfId="53" applyFont="1" applyFill="1" applyBorder="1" applyAlignment="1">
      <alignment horizontal="center" vertical="center"/>
      <protection/>
    </xf>
    <xf numFmtId="0" fontId="4" fillId="31" borderId="54" xfId="53" applyFont="1" applyFill="1" applyBorder="1" applyAlignment="1">
      <alignment horizontal="center" vertical="center"/>
      <protection/>
    </xf>
    <xf numFmtId="0" fontId="4" fillId="31" borderId="65" xfId="53" applyFont="1" applyFill="1" applyBorder="1" applyAlignment="1">
      <alignment horizontal="center" vertical="center"/>
      <protection/>
    </xf>
    <xf numFmtId="0" fontId="4" fillId="0" borderId="50" xfId="53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3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3 2" xfId="67"/>
    <cellStyle name="Walutowy 3 3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23"/>
  <sheetViews>
    <sheetView view="pageLayout" workbookViewId="0" topLeftCell="F1">
      <selection activeCell="K5" sqref="K5"/>
    </sheetView>
  </sheetViews>
  <sheetFormatPr defaultColWidth="8.796875" defaultRowHeight="12.75" customHeight="1"/>
  <cols>
    <col min="1" max="1" width="8" style="1" customWidth="1"/>
    <col min="2" max="3" width="8.69921875" style="1" customWidth="1"/>
    <col min="4" max="4" width="57.5" style="1" customWidth="1"/>
    <col min="5" max="5" width="10.09765625" style="1" customWidth="1"/>
    <col min="6" max="6" width="11.5" style="1" customWidth="1"/>
    <col min="7" max="7" width="11" style="1" customWidth="1"/>
    <col min="8" max="8" width="12.09765625" style="1" customWidth="1"/>
    <col min="9" max="9" width="11.09765625" style="1" customWidth="1"/>
    <col min="10" max="10" width="10.59765625" style="1" customWidth="1"/>
    <col min="11" max="16384" width="8.69921875" style="1" customWidth="1"/>
  </cols>
  <sheetData>
    <row r="2" spans="8:11" ht="12.75" customHeight="1">
      <c r="H2" s="308" t="s">
        <v>0</v>
      </c>
      <c r="I2" s="308"/>
      <c r="J2" s="308"/>
      <c r="K2" s="2"/>
    </row>
    <row r="3" spans="8:11" ht="12.75" customHeight="1">
      <c r="H3" s="308" t="s">
        <v>379</v>
      </c>
      <c r="I3" s="308"/>
      <c r="J3" s="308"/>
      <c r="K3" s="2"/>
    </row>
    <row r="4" spans="4:11" ht="12.75" customHeight="1">
      <c r="D4" s="1" t="s">
        <v>1</v>
      </c>
      <c r="H4" s="308" t="s">
        <v>2</v>
      </c>
      <c r="I4" s="308"/>
      <c r="J4" s="308"/>
      <c r="K4" s="2"/>
    </row>
    <row r="5" spans="8:11" ht="12.75" customHeight="1">
      <c r="H5" s="308" t="s">
        <v>380</v>
      </c>
      <c r="I5" s="308"/>
      <c r="J5" s="308"/>
      <c r="K5" s="2"/>
    </row>
    <row r="7" spans="1:10" ht="12.75" customHeight="1">
      <c r="A7" s="309" t="s">
        <v>3</v>
      </c>
      <c r="B7" s="309"/>
      <c r="C7" s="309"/>
      <c r="D7" s="309"/>
      <c r="E7" s="309"/>
      <c r="F7" s="309"/>
      <c r="G7" s="309"/>
      <c r="H7" s="309"/>
      <c r="I7" s="309"/>
      <c r="J7" s="309"/>
    </row>
    <row r="8" ht="13.5" customHeight="1" thickBot="1"/>
    <row r="9" spans="1:10" ht="13.5" customHeight="1" thickBot="1">
      <c r="A9" s="306" t="s">
        <v>4</v>
      </c>
      <c r="B9" s="307" t="s">
        <v>5</v>
      </c>
      <c r="C9" s="307" t="s">
        <v>6</v>
      </c>
      <c r="D9" s="307" t="s">
        <v>7</v>
      </c>
      <c r="E9" s="307" t="s">
        <v>8</v>
      </c>
      <c r="F9" s="3" t="s">
        <v>9</v>
      </c>
      <c r="G9" s="4"/>
      <c r="H9" s="4"/>
      <c r="I9" s="4"/>
      <c r="J9" s="5"/>
    </row>
    <row r="10" spans="1:10" ht="86.25" customHeight="1" thickBot="1">
      <c r="A10" s="306"/>
      <c r="B10" s="307"/>
      <c r="C10" s="307"/>
      <c r="D10" s="307"/>
      <c r="E10" s="307"/>
      <c r="F10" s="6" t="s">
        <v>10</v>
      </c>
      <c r="G10" s="6" t="s">
        <v>11</v>
      </c>
      <c r="H10" s="6" t="s">
        <v>12</v>
      </c>
      <c r="I10" s="6" t="s">
        <v>13</v>
      </c>
      <c r="J10" s="6" t="s">
        <v>14</v>
      </c>
    </row>
    <row r="11" spans="1:10" ht="57" customHeight="1" thickBot="1">
      <c r="A11" s="7" t="s">
        <v>15</v>
      </c>
      <c r="B11" s="8">
        <v>150</v>
      </c>
      <c r="C11" s="8">
        <v>15011</v>
      </c>
      <c r="D11" s="9" t="s">
        <v>16</v>
      </c>
      <c r="E11" s="10">
        <v>17925</v>
      </c>
      <c r="F11" s="10"/>
      <c r="G11" s="10">
        <v>17925</v>
      </c>
      <c r="H11" s="11"/>
      <c r="I11" s="11"/>
      <c r="J11" s="11"/>
    </row>
    <row r="12" spans="1:10" s="14" customFormat="1" ht="25.5" customHeight="1" thickBot="1">
      <c r="A12" s="295" t="s">
        <v>17</v>
      </c>
      <c r="B12" s="296"/>
      <c r="C12" s="296"/>
      <c r="D12" s="297"/>
      <c r="E12" s="12">
        <f>E11</f>
        <v>17925</v>
      </c>
      <c r="F12" s="12"/>
      <c r="G12" s="12">
        <f>G11</f>
        <v>17925</v>
      </c>
      <c r="H12" s="13"/>
      <c r="I12" s="13"/>
      <c r="J12" s="13"/>
    </row>
    <row r="13" spans="1:10" ht="30" customHeight="1" thickBot="1">
      <c r="A13" s="15" t="s">
        <v>18</v>
      </c>
      <c r="B13" s="16">
        <v>600</v>
      </c>
      <c r="C13" s="16">
        <v>60014</v>
      </c>
      <c r="D13" s="17" t="s">
        <v>19</v>
      </c>
      <c r="E13" s="18">
        <v>100000</v>
      </c>
      <c r="F13" s="19"/>
      <c r="G13" s="18">
        <v>100000</v>
      </c>
      <c r="H13" s="17"/>
      <c r="I13" s="17"/>
      <c r="J13" s="17"/>
    </row>
    <row r="14" spans="1:10" ht="42.75" customHeight="1" thickBot="1">
      <c r="A14" s="15" t="s">
        <v>20</v>
      </c>
      <c r="B14" s="16">
        <v>600</v>
      </c>
      <c r="C14" s="16">
        <v>60014</v>
      </c>
      <c r="D14" s="17" t="s">
        <v>21</v>
      </c>
      <c r="E14" s="18">
        <v>175000</v>
      </c>
      <c r="F14" s="19"/>
      <c r="G14" s="18">
        <v>150000</v>
      </c>
      <c r="H14" s="17"/>
      <c r="I14" s="20" t="s">
        <v>22</v>
      </c>
      <c r="J14" s="17"/>
    </row>
    <row r="15" spans="1:10" ht="30" customHeight="1" thickBot="1">
      <c r="A15" s="15" t="s">
        <v>23</v>
      </c>
      <c r="B15" s="16">
        <v>600</v>
      </c>
      <c r="C15" s="16">
        <v>60014</v>
      </c>
      <c r="D15" s="17" t="s">
        <v>24</v>
      </c>
      <c r="E15" s="18">
        <v>115290</v>
      </c>
      <c r="F15" s="19"/>
      <c r="G15" s="18">
        <v>115290</v>
      </c>
      <c r="H15" s="17"/>
      <c r="I15" s="17"/>
      <c r="J15" s="17"/>
    </row>
    <row r="16" spans="1:10" ht="30.75" customHeight="1" thickBot="1">
      <c r="A16" s="15" t="s">
        <v>25</v>
      </c>
      <c r="B16" s="16">
        <v>600</v>
      </c>
      <c r="C16" s="16">
        <v>60014</v>
      </c>
      <c r="D16" s="17" t="s">
        <v>26</v>
      </c>
      <c r="E16" s="18">
        <v>50000</v>
      </c>
      <c r="F16" s="19"/>
      <c r="G16" s="18"/>
      <c r="H16" s="17"/>
      <c r="I16" s="20" t="s">
        <v>27</v>
      </c>
      <c r="J16" s="17"/>
    </row>
    <row r="17" spans="1:10" ht="45" customHeight="1" thickBot="1">
      <c r="A17" s="15" t="s">
        <v>28</v>
      </c>
      <c r="B17" s="16">
        <v>600</v>
      </c>
      <c r="C17" s="16">
        <v>60014</v>
      </c>
      <c r="D17" s="17" t="s">
        <v>29</v>
      </c>
      <c r="E17" s="18">
        <f>SUM(F17:J17)</f>
        <v>139690</v>
      </c>
      <c r="F17" s="19"/>
      <c r="G17" s="18">
        <v>139690</v>
      </c>
      <c r="H17" s="17"/>
      <c r="I17" s="17"/>
      <c r="J17" s="17"/>
    </row>
    <row r="18" spans="1:10" ht="44.25" customHeight="1" thickBot="1">
      <c r="A18" s="15" t="s">
        <v>30</v>
      </c>
      <c r="B18" s="16">
        <v>600</v>
      </c>
      <c r="C18" s="16">
        <v>60014</v>
      </c>
      <c r="D18" s="21" t="s">
        <v>31</v>
      </c>
      <c r="E18" s="18">
        <f>SUM(F18:H18)</f>
        <v>2555395</v>
      </c>
      <c r="F18" s="19"/>
      <c r="G18" s="18">
        <v>357384</v>
      </c>
      <c r="H18" s="18">
        <v>2198011</v>
      </c>
      <c r="I18" s="17"/>
      <c r="J18" s="17"/>
    </row>
    <row r="19" spans="1:10" ht="45" customHeight="1" thickBot="1">
      <c r="A19" s="15" t="s">
        <v>32</v>
      </c>
      <c r="B19" s="16">
        <v>600</v>
      </c>
      <c r="C19" s="16">
        <v>60014</v>
      </c>
      <c r="D19" s="21" t="s">
        <v>33</v>
      </c>
      <c r="E19" s="18">
        <f>SUM(F19:H19)</f>
        <v>209714</v>
      </c>
      <c r="F19" s="19"/>
      <c r="G19" s="18">
        <v>209714</v>
      </c>
      <c r="H19" s="18"/>
      <c r="I19" s="17"/>
      <c r="J19" s="17"/>
    </row>
    <row r="20" spans="1:10" ht="69.75" customHeight="1" thickBot="1">
      <c r="A20" s="15" t="s">
        <v>34</v>
      </c>
      <c r="B20" s="16">
        <v>600</v>
      </c>
      <c r="C20" s="16">
        <v>60014</v>
      </c>
      <c r="D20" s="21" t="s">
        <v>35</v>
      </c>
      <c r="E20" s="18">
        <v>635540</v>
      </c>
      <c r="F20" s="19"/>
      <c r="G20" s="18">
        <v>165290</v>
      </c>
      <c r="H20" s="17"/>
      <c r="I20" s="20" t="s">
        <v>36</v>
      </c>
      <c r="J20" s="17"/>
    </row>
    <row r="21" spans="1:10" ht="45.75" customHeight="1" thickBot="1">
      <c r="A21" s="15" t="s">
        <v>37</v>
      </c>
      <c r="B21" s="16">
        <v>600</v>
      </c>
      <c r="C21" s="16">
        <v>60014</v>
      </c>
      <c r="D21" s="21" t="s">
        <v>38</v>
      </c>
      <c r="E21" s="18">
        <v>5054062</v>
      </c>
      <c r="F21" s="22"/>
      <c r="G21" s="18">
        <v>1272666</v>
      </c>
      <c r="H21" s="17"/>
      <c r="I21" s="20" t="s">
        <v>39</v>
      </c>
      <c r="J21" s="17"/>
    </row>
    <row r="22" spans="1:10" ht="44.25" customHeight="1" thickBot="1">
      <c r="A22" s="15" t="s">
        <v>40</v>
      </c>
      <c r="B22" s="16">
        <v>600</v>
      </c>
      <c r="C22" s="16">
        <v>60014</v>
      </c>
      <c r="D22" s="21" t="s">
        <v>41</v>
      </c>
      <c r="E22" s="18">
        <v>300000</v>
      </c>
      <c r="F22" s="19"/>
      <c r="G22" s="18">
        <v>150000</v>
      </c>
      <c r="H22" s="17"/>
      <c r="I22" s="23" t="s">
        <v>42</v>
      </c>
      <c r="J22" s="17"/>
    </row>
    <row r="23" spans="1:10" ht="31.5" customHeight="1" thickBot="1">
      <c r="A23" s="15" t="s">
        <v>43</v>
      </c>
      <c r="B23" s="16">
        <v>600</v>
      </c>
      <c r="C23" s="16">
        <v>60014</v>
      </c>
      <c r="D23" s="24" t="s">
        <v>44</v>
      </c>
      <c r="E23" s="18">
        <v>30000</v>
      </c>
      <c r="F23" s="19"/>
      <c r="G23" s="18">
        <v>30000</v>
      </c>
      <c r="H23" s="17"/>
      <c r="I23" s="17"/>
      <c r="J23" s="17"/>
    </row>
    <row r="24" spans="1:10" ht="57" customHeight="1" thickBot="1">
      <c r="A24" s="25" t="s">
        <v>45</v>
      </c>
      <c r="B24" s="16">
        <v>600</v>
      </c>
      <c r="C24" s="16">
        <v>60014</v>
      </c>
      <c r="D24" s="24" t="s">
        <v>46</v>
      </c>
      <c r="E24" s="18">
        <v>100000</v>
      </c>
      <c r="F24" s="19"/>
      <c r="G24" s="18">
        <v>100000</v>
      </c>
      <c r="H24" s="17"/>
      <c r="I24" s="17"/>
      <c r="J24" s="17"/>
    </row>
    <row r="25" spans="1:10" ht="19.5" customHeight="1" thickBot="1">
      <c r="A25" s="15" t="s">
        <v>47</v>
      </c>
      <c r="B25" s="16">
        <v>600</v>
      </c>
      <c r="C25" s="16">
        <v>60014</v>
      </c>
      <c r="D25" s="21" t="s">
        <v>48</v>
      </c>
      <c r="E25" s="18">
        <v>165000</v>
      </c>
      <c r="F25" s="19"/>
      <c r="G25" s="18">
        <v>165000</v>
      </c>
      <c r="H25" s="17"/>
      <c r="I25" s="17"/>
      <c r="J25" s="17"/>
    </row>
    <row r="26" spans="1:10" ht="44.25" customHeight="1" thickBot="1">
      <c r="A26" s="15" t="s">
        <v>49</v>
      </c>
      <c r="B26" s="16">
        <v>600</v>
      </c>
      <c r="C26" s="16">
        <v>60014</v>
      </c>
      <c r="D26" s="21" t="s">
        <v>372</v>
      </c>
      <c r="E26" s="18">
        <v>300000</v>
      </c>
      <c r="F26" s="19"/>
      <c r="G26" s="18">
        <v>300000</v>
      </c>
      <c r="H26" s="17"/>
      <c r="I26" s="17"/>
      <c r="J26" s="17"/>
    </row>
    <row r="27" spans="1:10" ht="21" customHeight="1" thickBot="1">
      <c r="A27" s="15" t="s">
        <v>50</v>
      </c>
      <c r="B27" s="16">
        <v>600</v>
      </c>
      <c r="C27" s="16">
        <v>60014</v>
      </c>
      <c r="D27" s="24" t="s">
        <v>51</v>
      </c>
      <c r="E27" s="18">
        <v>150000</v>
      </c>
      <c r="F27" s="19"/>
      <c r="G27" s="18">
        <v>150000</v>
      </c>
      <c r="H27" s="17"/>
      <c r="I27" s="17"/>
      <c r="J27" s="17"/>
    </row>
    <row r="28" spans="1:10" ht="33" customHeight="1" thickBot="1">
      <c r="A28" s="15" t="s">
        <v>52</v>
      </c>
      <c r="B28" s="16">
        <v>600</v>
      </c>
      <c r="C28" s="16">
        <v>60014</v>
      </c>
      <c r="D28" s="24" t="s">
        <v>53</v>
      </c>
      <c r="E28" s="18">
        <v>150000</v>
      </c>
      <c r="F28" s="19"/>
      <c r="G28" s="18">
        <v>150000</v>
      </c>
      <c r="H28" s="17"/>
      <c r="I28" s="17"/>
      <c r="J28" s="17"/>
    </row>
    <row r="29" spans="1:10" ht="45" customHeight="1" thickBot="1">
      <c r="A29" s="15" t="s">
        <v>54</v>
      </c>
      <c r="B29" s="16">
        <v>600</v>
      </c>
      <c r="C29" s="16">
        <v>60014</v>
      </c>
      <c r="D29" s="24" t="s">
        <v>55</v>
      </c>
      <c r="E29" s="18">
        <v>200000</v>
      </c>
      <c r="F29" s="19"/>
      <c r="G29" s="18">
        <v>200000</v>
      </c>
      <c r="H29" s="17"/>
      <c r="I29" s="17"/>
      <c r="J29" s="17"/>
    </row>
    <row r="30" spans="1:10" ht="32.25" customHeight="1" thickBot="1">
      <c r="A30" s="15" t="s">
        <v>56</v>
      </c>
      <c r="B30" s="16">
        <v>600</v>
      </c>
      <c r="C30" s="16">
        <v>60014</v>
      </c>
      <c r="D30" s="24" t="s">
        <v>57</v>
      </c>
      <c r="E30" s="18">
        <v>200000</v>
      </c>
      <c r="F30" s="19"/>
      <c r="G30" s="18">
        <v>200000</v>
      </c>
      <c r="H30" s="17"/>
      <c r="I30" s="17"/>
      <c r="J30" s="17"/>
    </row>
    <row r="31" spans="1:10" ht="44.25" customHeight="1" thickBot="1">
      <c r="A31" s="15" t="s">
        <v>58</v>
      </c>
      <c r="B31" s="26">
        <v>600</v>
      </c>
      <c r="C31" s="16">
        <v>60014</v>
      </c>
      <c r="D31" s="27" t="s">
        <v>59</v>
      </c>
      <c r="E31" s="18">
        <v>100000</v>
      </c>
      <c r="F31" s="19"/>
      <c r="G31" s="18">
        <v>100000</v>
      </c>
      <c r="H31" s="17"/>
      <c r="I31" s="17"/>
      <c r="J31" s="17"/>
    </row>
    <row r="32" spans="1:10" ht="30.75" customHeight="1" thickBot="1">
      <c r="A32" s="15" t="s">
        <v>60</v>
      </c>
      <c r="B32" s="16">
        <v>600</v>
      </c>
      <c r="C32" s="16">
        <v>60014</v>
      </c>
      <c r="D32" s="28" t="s">
        <v>61</v>
      </c>
      <c r="E32" s="18">
        <v>200000</v>
      </c>
      <c r="F32" s="19"/>
      <c r="G32" s="18">
        <v>200000</v>
      </c>
      <c r="H32" s="17"/>
      <c r="I32" s="17"/>
      <c r="J32" s="17"/>
    </row>
    <row r="33" spans="1:10" ht="44.25" customHeight="1" thickBot="1">
      <c r="A33" s="15" t="s">
        <v>62</v>
      </c>
      <c r="B33" s="16">
        <v>600</v>
      </c>
      <c r="C33" s="16">
        <v>60014</v>
      </c>
      <c r="D33" s="27" t="s">
        <v>63</v>
      </c>
      <c r="E33" s="18">
        <v>150000</v>
      </c>
      <c r="F33" s="19"/>
      <c r="G33" s="18">
        <v>150000</v>
      </c>
      <c r="H33" s="17"/>
      <c r="I33" s="17"/>
      <c r="J33" s="17"/>
    </row>
    <row r="34" spans="1:10" ht="30" customHeight="1" thickBot="1">
      <c r="A34" s="15" t="s">
        <v>64</v>
      </c>
      <c r="B34" s="16">
        <v>600</v>
      </c>
      <c r="C34" s="16">
        <v>60014</v>
      </c>
      <c r="D34" s="28" t="s">
        <v>65</v>
      </c>
      <c r="E34" s="18">
        <v>150000</v>
      </c>
      <c r="F34" s="19"/>
      <c r="G34" s="18">
        <v>150000</v>
      </c>
      <c r="H34" s="17"/>
      <c r="I34" s="17"/>
      <c r="J34" s="17"/>
    </row>
    <row r="35" spans="1:10" ht="32.25" customHeight="1" thickBot="1">
      <c r="A35" s="29" t="s">
        <v>66</v>
      </c>
      <c r="B35" s="16">
        <v>600</v>
      </c>
      <c r="C35" s="16">
        <v>60014</v>
      </c>
      <c r="D35" s="27" t="s">
        <v>67</v>
      </c>
      <c r="E35" s="18">
        <v>200000</v>
      </c>
      <c r="F35" s="19"/>
      <c r="G35" s="18">
        <v>200000</v>
      </c>
      <c r="H35" s="17"/>
      <c r="I35" s="17"/>
      <c r="J35" s="17"/>
    </row>
    <row r="36" spans="1:10" ht="42.75" customHeight="1" thickBot="1">
      <c r="A36" s="15" t="s">
        <v>68</v>
      </c>
      <c r="B36" s="16">
        <v>600</v>
      </c>
      <c r="C36" s="30">
        <v>60014</v>
      </c>
      <c r="D36" s="28" t="s">
        <v>69</v>
      </c>
      <c r="E36" s="18">
        <v>100000</v>
      </c>
      <c r="F36" s="19"/>
      <c r="G36" s="18">
        <v>100000</v>
      </c>
      <c r="H36" s="17"/>
      <c r="I36" s="17"/>
      <c r="J36" s="17"/>
    </row>
    <row r="37" spans="1:10" ht="33" customHeight="1" thickBot="1">
      <c r="A37" s="15" t="s">
        <v>70</v>
      </c>
      <c r="B37" s="16">
        <v>600</v>
      </c>
      <c r="C37" s="16">
        <v>60014</v>
      </c>
      <c r="D37" s="27" t="s">
        <v>71</v>
      </c>
      <c r="E37" s="18">
        <v>100000</v>
      </c>
      <c r="F37" s="19"/>
      <c r="G37" s="18">
        <v>100000</v>
      </c>
      <c r="H37" s="17"/>
      <c r="I37" s="17"/>
      <c r="J37" s="17"/>
    </row>
    <row r="38" spans="1:10" ht="32.25" customHeight="1" thickBot="1">
      <c r="A38" s="15" t="s">
        <v>72</v>
      </c>
      <c r="B38" s="16">
        <v>600</v>
      </c>
      <c r="C38" s="16">
        <v>60014</v>
      </c>
      <c r="D38" s="27" t="s">
        <v>73</v>
      </c>
      <c r="E38" s="18">
        <v>250000</v>
      </c>
      <c r="F38" s="19"/>
      <c r="G38" s="18">
        <v>250000</v>
      </c>
      <c r="H38" s="17"/>
      <c r="I38" s="17"/>
      <c r="J38" s="17"/>
    </row>
    <row r="39" spans="1:10" ht="33" customHeight="1" thickBot="1">
      <c r="A39" s="15" t="s">
        <v>74</v>
      </c>
      <c r="B39" s="16">
        <v>600</v>
      </c>
      <c r="C39" s="16">
        <v>60014</v>
      </c>
      <c r="D39" s="27" t="s">
        <v>75</v>
      </c>
      <c r="E39" s="18">
        <v>200000</v>
      </c>
      <c r="F39" s="19"/>
      <c r="G39" s="18">
        <v>200000</v>
      </c>
      <c r="H39" s="17"/>
      <c r="I39" s="17"/>
      <c r="J39" s="17"/>
    </row>
    <row r="40" spans="1:10" ht="43.5" customHeight="1" thickBot="1">
      <c r="A40" s="15" t="s">
        <v>76</v>
      </c>
      <c r="B40" s="16">
        <v>600</v>
      </c>
      <c r="C40" s="16">
        <v>60014</v>
      </c>
      <c r="D40" s="31" t="s">
        <v>77</v>
      </c>
      <c r="E40" s="18">
        <v>150000</v>
      </c>
      <c r="F40" s="19"/>
      <c r="G40" s="18">
        <v>150000</v>
      </c>
      <c r="H40" s="17"/>
      <c r="I40" s="17"/>
      <c r="J40" s="17"/>
    </row>
    <row r="41" spans="1:10" ht="30" customHeight="1" thickBot="1">
      <c r="A41" s="15" t="s">
        <v>78</v>
      </c>
      <c r="B41" s="16">
        <v>600</v>
      </c>
      <c r="C41" s="16">
        <v>60014</v>
      </c>
      <c r="D41" s="31" t="s">
        <v>79</v>
      </c>
      <c r="E41" s="18">
        <v>150000</v>
      </c>
      <c r="F41" s="19"/>
      <c r="G41" s="18">
        <v>150000</v>
      </c>
      <c r="H41" s="17"/>
      <c r="I41" s="17"/>
      <c r="J41" s="17"/>
    </row>
    <row r="42" spans="1:10" ht="31.5" customHeight="1" thickBot="1">
      <c r="A42" s="15" t="s">
        <v>80</v>
      </c>
      <c r="B42" s="16">
        <v>600</v>
      </c>
      <c r="C42" s="16">
        <v>60014</v>
      </c>
      <c r="D42" s="31" t="s">
        <v>81</v>
      </c>
      <c r="E42" s="18">
        <v>100000</v>
      </c>
      <c r="F42" s="19"/>
      <c r="G42" s="18">
        <v>100000</v>
      </c>
      <c r="H42" s="17"/>
      <c r="I42" s="17"/>
      <c r="J42" s="17"/>
    </row>
    <row r="43" spans="1:10" ht="32.25" customHeight="1" thickBot="1">
      <c r="A43" s="15" t="s">
        <v>82</v>
      </c>
      <c r="B43" s="16">
        <v>600</v>
      </c>
      <c r="C43" s="16">
        <v>60014</v>
      </c>
      <c r="D43" s="31" t="s">
        <v>83</v>
      </c>
      <c r="E43" s="18">
        <v>100000</v>
      </c>
      <c r="F43" s="19"/>
      <c r="G43" s="18">
        <v>100000</v>
      </c>
      <c r="H43" s="17"/>
      <c r="I43" s="17"/>
      <c r="J43" s="17"/>
    </row>
    <row r="44" spans="1:10" ht="30.75" customHeight="1" thickBot="1">
      <c r="A44" s="15" t="s">
        <v>84</v>
      </c>
      <c r="B44" s="16">
        <v>600</v>
      </c>
      <c r="C44" s="16">
        <v>60014</v>
      </c>
      <c r="D44" s="21" t="s">
        <v>85</v>
      </c>
      <c r="E44" s="18">
        <v>150000</v>
      </c>
      <c r="F44" s="32"/>
      <c r="G44" s="18">
        <v>150000</v>
      </c>
      <c r="H44" s="17"/>
      <c r="I44" s="17"/>
      <c r="J44" s="17"/>
    </row>
    <row r="45" spans="1:10" ht="31.5" customHeight="1" thickBot="1">
      <c r="A45" s="15" t="s">
        <v>86</v>
      </c>
      <c r="B45" s="16">
        <v>600</v>
      </c>
      <c r="C45" s="16">
        <v>60014</v>
      </c>
      <c r="D45" s="21" t="s">
        <v>87</v>
      </c>
      <c r="E45" s="18">
        <v>100000</v>
      </c>
      <c r="F45" s="32"/>
      <c r="G45" s="18">
        <v>100000</v>
      </c>
      <c r="H45" s="17"/>
      <c r="I45" s="17"/>
      <c r="J45" s="17"/>
    </row>
    <row r="46" spans="1:10" ht="44.25" customHeight="1" thickBot="1">
      <c r="A46" s="15" t="s">
        <v>88</v>
      </c>
      <c r="B46" s="16">
        <v>600</v>
      </c>
      <c r="C46" s="16">
        <v>60014</v>
      </c>
      <c r="D46" s="31" t="s">
        <v>89</v>
      </c>
      <c r="E46" s="18">
        <v>823000</v>
      </c>
      <c r="F46" s="18"/>
      <c r="G46" s="18">
        <v>323000</v>
      </c>
      <c r="H46" s="17"/>
      <c r="I46" s="20" t="s">
        <v>90</v>
      </c>
      <c r="J46" s="20"/>
    </row>
    <row r="47" spans="1:10" ht="32.25" customHeight="1" thickBot="1">
      <c r="A47" s="15" t="s">
        <v>91</v>
      </c>
      <c r="B47" s="16">
        <v>600</v>
      </c>
      <c r="C47" s="16">
        <v>60014</v>
      </c>
      <c r="D47" s="31" t="s">
        <v>92</v>
      </c>
      <c r="E47" s="18">
        <v>49518</v>
      </c>
      <c r="F47" s="18"/>
      <c r="G47" s="18">
        <v>49518</v>
      </c>
      <c r="H47" s="17"/>
      <c r="I47" s="17"/>
      <c r="J47" s="17"/>
    </row>
    <row r="48" spans="1:10" ht="33.75" customHeight="1" thickBot="1">
      <c r="A48" s="15" t="s">
        <v>93</v>
      </c>
      <c r="B48" s="16">
        <v>600</v>
      </c>
      <c r="C48" s="16">
        <v>60014</v>
      </c>
      <c r="D48" s="31" t="s">
        <v>94</v>
      </c>
      <c r="E48" s="18">
        <v>3660</v>
      </c>
      <c r="F48" s="18"/>
      <c r="G48" s="18">
        <v>3660</v>
      </c>
      <c r="H48" s="17"/>
      <c r="I48" s="17"/>
      <c r="J48" s="17"/>
    </row>
    <row r="49" spans="1:10" ht="31.5" customHeight="1" thickBot="1">
      <c r="A49" s="15" t="s">
        <v>95</v>
      </c>
      <c r="B49" s="16">
        <v>600</v>
      </c>
      <c r="C49" s="16">
        <v>60014</v>
      </c>
      <c r="D49" s="21" t="s">
        <v>96</v>
      </c>
      <c r="E49" s="18">
        <f>SUM(F49:I49)</f>
        <v>2108045</v>
      </c>
      <c r="F49" s="18"/>
      <c r="G49" s="18">
        <v>290282</v>
      </c>
      <c r="H49" s="18">
        <v>1817763</v>
      </c>
      <c r="I49" s="17"/>
      <c r="J49" s="17"/>
    </row>
    <row r="50" spans="1:10" ht="56.25" customHeight="1" thickBot="1">
      <c r="A50" s="15" t="s">
        <v>97</v>
      </c>
      <c r="B50" s="16">
        <v>600</v>
      </c>
      <c r="C50" s="16">
        <v>60014</v>
      </c>
      <c r="D50" s="21" t="s">
        <v>98</v>
      </c>
      <c r="E50" s="18">
        <f>SUM(F50:I50)</f>
        <v>50000</v>
      </c>
      <c r="F50" s="18"/>
      <c r="G50" s="18">
        <v>50000</v>
      </c>
      <c r="H50" s="18"/>
      <c r="I50" s="17"/>
      <c r="J50" s="17"/>
    </row>
    <row r="51" spans="1:10" ht="21" customHeight="1" thickBot="1">
      <c r="A51" s="15" t="s">
        <v>99</v>
      </c>
      <c r="B51" s="16">
        <v>600</v>
      </c>
      <c r="C51" s="16">
        <v>60014</v>
      </c>
      <c r="D51" s="21" t="s">
        <v>100</v>
      </c>
      <c r="E51" s="18">
        <v>40000</v>
      </c>
      <c r="F51" s="18"/>
      <c r="G51" s="18">
        <v>40000</v>
      </c>
      <c r="H51" s="17"/>
      <c r="I51" s="17"/>
      <c r="J51" s="17"/>
    </row>
    <row r="52" spans="1:10" ht="21" customHeight="1" thickBot="1">
      <c r="A52" s="15" t="s">
        <v>101</v>
      </c>
      <c r="B52" s="16">
        <v>600</v>
      </c>
      <c r="C52" s="16">
        <v>60014</v>
      </c>
      <c r="D52" s="31" t="s">
        <v>102</v>
      </c>
      <c r="E52" s="18">
        <v>82947</v>
      </c>
      <c r="F52" s="18"/>
      <c r="G52" s="18">
        <v>82947</v>
      </c>
      <c r="H52" s="17"/>
      <c r="I52" s="17"/>
      <c r="J52" s="17"/>
    </row>
    <row r="53" spans="1:10" ht="21.75" customHeight="1" thickBot="1">
      <c r="A53" s="15" t="s">
        <v>103</v>
      </c>
      <c r="B53" s="16">
        <v>600</v>
      </c>
      <c r="C53" s="16">
        <v>60014</v>
      </c>
      <c r="D53" s="21" t="s">
        <v>104</v>
      </c>
      <c r="E53" s="18">
        <v>200000</v>
      </c>
      <c r="F53" s="18"/>
      <c r="G53" s="18">
        <v>200000</v>
      </c>
      <c r="H53" s="17"/>
      <c r="I53" s="17"/>
      <c r="J53" s="17"/>
    </row>
    <row r="54" spans="1:10" ht="32.25" customHeight="1" thickBot="1">
      <c r="A54" s="15" t="s">
        <v>105</v>
      </c>
      <c r="B54" s="16">
        <v>600</v>
      </c>
      <c r="C54" s="16">
        <v>60014</v>
      </c>
      <c r="D54" s="21" t="s">
        <v>106</v>
      </c>
      <c r="E54" s="18">
        <f>SUM(F54:J54)</f>
        <v>79300</v>
      </c>
      <c r="F54" s="18"/>
      <c r="G54" s="18">
        <v>79300</v>
      </c>
      <c r="H54" s="17"/>
      <c r="I54" s="17"/>
      <c r="J54" s="17"/>
    </row>
    <row r="55" spans="1:10" ht="30.75" customHeight="1" thickBot="1">
      <c r="A55" s="15" t="s">
        <v>107</v>
      </c>
      <c r="B55" s="16">
        <v>600</v>
      </c>
      <c r="C55" s="16">
        <v>60014</v>
      </c>
      <c r="D55" s="21" t="s">
        <v>108</v>
      </c>
      <c r="E55" s="18">
        <v>200000</v>
      </c>
      <c r="F55" s="18"/>
      <c r="G55" s="18">
        <v>200000</v>
      </c>
      <c r="H55" s="17"/>
      <c r="I55" s="17"/>
      <c r="J55" s="17"/>
    </row>
    <row r="56" spans="1:10" ht="32.25" customHeight="1" thickBot="1">
      <c r="A56" s="15" t="s">
        <v>109</v>
      </c>
      <c r="B56" s="16">
        <v>600</v>
      </c>
      <c r="C56" s="16">
        <v>60014</v>
      </c>
      <c r="D56" s="31" t="s">
        <v>110</v>
      </c>
      <c r="E56" s="18">
        <v>100000</v>
      </c>
      <c r="F56" s="18"/>
      <c r="G56" s="18">
        <v>100000</v>
      </c>
      <c r="H56" s="17"/>
      <c r="I56" s="17"/>
      <c r="J56" s="17"/>
    </row>
    <row r="57" spans="1:10" ht="32.25" customHeight="1" thickBot="1">
      <c r="A57" s="15" t="s">
        <v>111</v>
      </c>
      <c r="B57" s="16">
        <v>600</v>
      </c>
      <c r="C57" s="16">
        <v>60014</v>
      </c>
      <c r="D57" s="31" t="s">
        <v>112</v>
      </c>
      <c r="E57" s="18">
        <v>200000</v>
      </c>
      <c r="F57" s="18"/>
      <c r="G57" s="18">
        <v>100000</v>
      </c>
      <c r="H57" s="17"/>
      <c r="I57" s="23" t="s">
        <v>113</v>
      </c>
      <c r="J57" s="17"/>
    </row>
    <row r="58" spans="1:10" ht="32.25" customHeight="1" thickBot="1">
      <c r="A58" s="15" t="s">
        <v>114</v>
      </c>
      <c r="B58" s="16">
        <v>600</v>
      </c>
      <c r="C58" s="16">
        <v>60014</v>
      </c>
      <c r="D58" s="31" t="s">
        <v>115</v>
      </c>
      <c r="E58" s="18">
        <v>246340</v>
      </c>
      <c r="F58" s="18"/>
      <c r="G58" s="18">
        <v>246340</v>
      </c>
      <c r="H58" s="17"/>
      <c r="I58" s="23"/>
      <c r="J58" s="17"/>
    </row>
    <row r="59" spans="1:10" ht="32.25" customHeight="1" thickBot="1">
      <c r="A59" s="15" t="s">
        <v>116</v>
      </c>
      <c r="B59" s="16">
        <v>600</v>
      </c>
      <c r="C59" s="16">
        <v>60014</v>
      </c>
      <c r="D59" s="31" t="s">
        <v>117</v>
      </c>
      <c r="E59" s="18">
        <v>10000</v>
      </c>
      <c r="F59" s="18"/>
      <c r="G59" s="18"/>
      <c r="H59" s="17"/>
      <c r="I59" s="23" t="s">
        <v>118</v>
      </c>
      <c r="J59" s="17"/>
    </row>
    <row r="60" spans="1:10" ht="93.75" customHeight="1" thickBot="1">
      <c r="A60" s="15" t="s">
        <v>119</v>
      </c>
      <c r="B60" s="16">
        <v>600</v>
      </c>
      <c r="C60" s="16">
        <v>60014</v>
      </c>
      <c r="D60" s="27" t="s">
        <v>120</v>
      </c>
      <c r="E60" s="18">
        <f>SUM(F60:G60)</f>
        <v>758940</v>
      </c>
      <c r="F60" s="18"/>
      <c r="G60" s="18">
        <v>758940</v>
      </c>
      <c r="H60" s="17"/>
      <c r="I60" s="17"/>
      <c r="J60" s="17"/>
    </row>
    <row r="61" spans="1:10" s="14" customFormat="1" ht="24.75" customHeight="1" thickBot="1">
      <c r="A61" s="286" t="s">
        <v>121</v>
      </c>
      <c r="B61" s="286"/>
      <c r="C61" s="286"/>
      <c r="D61" s="286"/>
      <c r="E61" s="33">
        <f>SUM(E13:E60)</f>
        <v>17781441</v>
      </c>
      <c r="F61" s="33"/>
      <c r="G61" s="33">
        <f>SUM(G13:G60)</f>
        <v>8679021</v>
      </c>
      <c r="H61" s="33">
        <f>SUM(H13:H60)</f>
        <v>4015774</v>
      </c>
      <c r="I61" s="33">
        <v>5086646</v>
      </c>
      <c r="J61" s="34"/>
    </row>
    <row r="62" spans="1:10" ht="19.5" customHeight="1" thickBot="1">
      <c r="A62" s="15" t="s">
        <v>122</v>
      </c>
      <c r="B62" s="30">
        <v>750</v>
      </c>
      <c r="C62" s="16">
        <v>75011</v>
      </c>
      <c r="D62" s="31" t="s">
        <v>123</v>
      </c>
      <c r="E62" s="35">
        <v>20673</v>
      </c>
      <c r="F62" s="35"/>
      <c r="G62" s="35">
        <v>20673</v>
      </c>
      <c r="H62" s="36"/>
      <c r="I62" s="36"/>
      <c r="J62" s="36"/>
    </row>
    <row r="63" spans="1:10" ht="24.75" customHeight="1" thickBot="1">
      <c r="A63" s="298" t="s">
        <v>124</v>
      </c>
      <c r="B63" s="298"/>
      <c r="C63" s="298"/>
      <c r="D63" s="299"/>
      <c r="E63" s="37">
        <f>SUM(E62)</f>
        <v>20673</v>
      </c>
      <c r="F63" s="37"/>
      <c r="G63" s="37">
        <f>SUM(G62)</f>
        <v>20673</v>
      </c>
      <c r="H63" s="38"/>
      <c r="I63" s="38"/>
      <c r="J63" s="38"/>
    </row>
    <row r="64" spans="1:10" ht="21" customHeight="1" thickBot="1">
      <c r="A64" s="39" t="s">
        <v>125</v>
      </c>
      <c r="B64" s="40">
        <v>750</v>
      </c>
      <c r="C64" s="40">
        <v>75019</v>
      </c>
      <c r="D64" s="21" t="s">
        <v>126</v>
      </c>
      <c r="E64" s="41">
        <v>4633</v>
      </c>
      <c r="F64" s="41"/>
      <c r="G64" s="41">
        <v>4633</v>
      </c>
      <c r="H64" s="42"/>
      <c r="I64" s="42"/>
      <c r="J64" s="42"/>
    </row>
    <row r="65" spans="1:10" ht="24.75" customHeight="1" thickBot="1">
      <c r="A65" s="300" t="s">
        <v>127</v>
      </c>
      <c r="B65" s="301"/>
      <c r="C65" s="301"/>
      <c r="D65" s="302"/>
      <c r="E65" s="33">
        <f>SUM(E64)</f>
        <v>4633</v>
      </c>
      <c r="F65" s="33"/>
      <c r="G65" s="33">
        <f>SUM(G64)</f>
        <v>4633</v>
      </c>
      <c r="H65" s="34"/>
      <c r="I65" s="34"/>
      <c r="J65" s="34"/>
    </row>
    <row r="66" spans="1:10" ht="43.5" customHeight="1" thickBot="1">
      <c r="A66" s="43" t="s">
        <v>128</v>
      </c>
      <c r="B66" s="44">
        <v>750</v>
      </c>
      <c r="C66" s="45">
        <v>75020</v>
      </c>
      <c r="D66" s="46" t="s">
        <v>373</v>
      </c>
      <c r="E66" s="47">
        <f>SUM(F66:G66)</f>
        <v>79007</v>
      </c>
      <c r="F66" s="47"/>
      <c r="G66" s="47">
        <v>79007</v>
      </c>
      <c r="H66" s="48"/>
      <c r="I66" s="48"/>
      <c r="J66" s="48"/>
    </row>
    <row r="67" spans="1:10" ht="43.5" customHeight="1" thickBot="1">
      <c r="A67" s="43" t="s">
        <v>129</v>
      </c>
      <c r="B67" s="44">
        <v>750</v>
      </c>
      <c r="C67" s="45">
        <v>75020</v>
      </c>
      <c r="D67" s="49" t="s">
        <v>130</v>
      </c>
      <c r="E67" s="50">
        <f>SUM(F67:J67)</f>
        <v>50000</v>
      </c>
      <c r="F67" s="50"/>
      <c r="G67" s="50">
        <v>50000</v>
      </c>
      <c r="H67" s="51"/>
      <c r="I67" s="51"/>
      <c r="J67" s="51"/>
    </row>
    <row r="68" spans="1:10" ht="24.75" customHeight="1" thickBot="1">
      <c r="A68" s="294" t="s">
        <v>131</v>
      </c>
      <c r="B68" s="294"/>
      <c r="C68" s="294"/>
      <c r="D68" s="274"/>
      <c r="E68" s="52">
        <f>SUM(E66:E67)</f>
        <v>129007</v>
      </c>
      <c r="F68" s="52"/>
      <c r="G68" s="52">
        <f>SUM(G66:G67)</f>
        <v>129007</v>
      </c>
      <c r="H68" s="53"/>
      <c r="I68" s="53"/>
      <c r="J68" s="53"/>
    </row>
    <row r="69" spans="1:10" ht="56.25" customHeight="1" thickBot="1">
      <c r="A69" s="15" t="s">
        <v>132</v>
      </c>
      <c r="B69" s="30">
        <v>750</v>
      </c>
      <c r="C69" s="30">
        <v>75095</v>
      </c>
      <c r="D69" s="54" t="s">
        <v>133</v>
      </c>
      <c r="E69" s="55">
        <v>7958</v>
      </c>
      <c r="F69" s="56"/>
      <c r="G69" s="56">
        <v>7958</v>
      </c>
      <c r="H69" s="57"/>
      <c r="I69" s="57"/>
      <c r="J69" s="57"/>
    </row>
    <row r="70" spans="1:10" s="14" customFormat="1" ht="24.75" customHeight="1" thickBot="1">
      <c r="A70" s="286" t="s">
        <v>134</v>
      </c>
      <c r="B70" s="286"/>
      <c r="C70" s="286"/>
      <c r="D70" s="286"/>
      <c r="E70" s="33">
        <f>SUM(E69)</f>
        <v>7958</v>
      </c>
      <c r="F70" s="33"/>
      <c r="G70" s="33">
        <f>SUM(G69)</f>
        <v>7958</v>
      </c>
      <c r="H70" s="34"/>
      <c r="I70" s="34"/>
      <c r="J70" s="34"/>
    </row>
    <row r="71" spans="1:10" ht="21.75" customHeight="1" thickBot="1">
      <c r="A71" s="15" t="s">
        <v>135</v>
      </c>
      <c r="B71" s="30">
        <v>754</v>
      </c>
      <c r="C71" s="30">
        <v>75404</v>
      </c>
      <c r="D71" s="21" t="s">
        <v>136</v>
      </c>
      <c r="E71" s="18">
        <v>33000</v>
      </c>
      <c r="F71" s="18"/>
      <c r="G71" s="18">
        <v>33000</v>
      </c>
      <c r="H71" s="17"/>
      <c r="I71" s="17"/>
      <c r="J71" s="17"/>
    </row>
    <row r="72" spans="1:10" s="14" customFormat="1" ht="24.75" customHeight="1" thickBot="1">
      <c r="A72" s="286" t="s">
        <v>137</v>
      </c>
      <c r="B72" s="286"/>
      <c r="C72" s="286"/>
      <c r="D72" s="286"/>
      <c r="E72" s="33">
        <f>E71</f>
        <v>33000</v>
      </c>
      <c r="F72" s="33"/>
      <c r="G72" s="33">
        <f>G71</f>
        <v>33000</v>
      </c>
      <c r="H72" s="34"/>
      <c r="I72" s="34"/>
      <c r="J72" s="34"/>
    </row>
    <row r="73" spans="1:10" ht="108" customHeight="1" thickBot="1">
      <c r="A73" s="58" t="s">
        <v>138</v>
      </c>
      <c r="B73" s="59">
        <v>754</v>
      </c>
      <c r="C73" s="59">
        <v>75411</v>
      </c>
      <c r="D73" s="60" t="s">
        <v>139</v>
      </c>
      <c r="E73" s="61">
        <v>3677495</v>
      </c>
      <c r="F73" s="61">
        <v>264668</v>
      </c>
      <c r="G73" s="61"/>
      <c r="H73" s="61">
        <v>3112827</v>
      </c>
      <c r="I73" s="62" t="s">
        <v>140</v>
      </c>
      <c r="J73" s="63"/>
    </row>
    <row r="74" spans="1:10" ht="30" customHeight="1" thickBot="1">
      <c r="A74" s="58" t="s">
        <v>141</v>
      </c>
      <c r="B74" s="59">
        <v>754</v>
      </c>
      <c r="C74" s="59">
        <v>75411</v>
      </c>
      <c r="D74" s="60" t="s">
        <v>142</v>
      </c>
      <c r="E74" s="61">
        <v>59000</v>
      </c>
      <c r="F74" s="61">
        <v>59000</v>
      </c>
      <c r="G74" s="61"/>
      <c r="H74" s="61"/>
      <c r="I74" s="62"/>
      <c r="J74" s="63"/>
    </row>
    <row r="75" spans="1:10" ht="21.75" customHeight="1" thickBot="1">
      <c r="A75" s="58" t="s">
        <v>143</v>
      </c>
      <c r="B75" s="59">
        <v>754</v>
      </c>
      <c r="C75" s="59">
        <v>75411</v>
      </c>
      <c r="D75" s="60" t="s">
        <v>144</v>
      </c>
      <c r="E75" s="61">
        <v>18000</v>
      </c>
      <c r="F75" s="61"/>
      <c r="G75" s="61"/>
      <c r="H75" s="61"/>
      <c r="I75" s="23" t="s">
        <v>145</v>
      </c>
      <c r="J75" s="63"/>
    </row>
    <row r="76" spans="1:10" s="14" customFormat="1" ht="24.75" customHeight="1" thickBot="1">
      <c r="A76" s="303" t="s">
        <v>146</v>
      </c>
      <c r="B76" s="304"/>
      <c r="C76" s="304"/>
      <c r="D76" s="305"/>
      <c r="E76" s="64">
        <f>SUM(E73:E75)</f>
        <v>3754495</v>
      </c>
      <c r="F76" s="64">
        <f>SUM(F73:F75)</f>
        <v>323668</v>
      </c>
      <c r="G76" s="64"/>
      <c r="H76" s="64">
        <f>SUM(H73:H75)</f>
        <v>3112827</v>
      </c>
      <c r="I76" s="64">
        <v>318000</v>
      </c>
      <c r="J76" s="65"/>
    </row>
    <row r="77" spans="1:10" s="72" customFormat="1" ht="56.25" customHeight="1" thickBot="1">
      <c r="A77" s="66" t="s">
        <v>147</v>
      </c>
      <c r="B77" s="67">
        <v>754</v>
      </c>
      <c r="C77" s="67">
        <v>75412</v>
      </c>
      <c r="D77" s="68" t="s">
        <v>148</v>
      </c>
      <c r="E77" s="69">
        <f>SUM(F77:J77)</f>
        <v>2000</v>
      </c>
      <c r="F77" s="69">
        <v>2000</v>
      </c>
      <c r="G77" s="69"/>
      <c r="H77" s="70"/>
      <c r="I77" s="70"/>
      <c r="J77" s="71"/>
    </row>
    <row r="78" spans="1:10" s="72" customFormat="1" ht="24.75" customHeight="1" thickBot="1">
      <c r="A78" s="303" t="s">
        <v>149</v>
      </c>
      <c r="B78" s="304"/>
      <c r="C78" s="304"/>
      <c r="D78" s="302"/>
      <c r="E78" s="73">
        <f>SUM(E77)</f>
        <v>2000</v>
      </c>
      <c r="F78" s="73">
        <f>SUM(F77)</f>
        <v>2000</v>
      </c>
      <c r="G78" s="73"/>
      <c r="H78" s="73"/>
      <c r="I78" s="73"/>
      <c r="J78" s="74"/>
    </row>
    <row r="79" spans="1:10" ht="30" customHeight="1" thickBot="1">
      <c r="A79" s="15" t="s">
        <v>150</v>
      </c>
      <c r="B79" s="30">
        <v>754</v>
      </c>
      <c r="C79" s="30">
        <v>75421</v>
      </c>
      <c r="D79" s="75" t="s">
        <v>151</v>
      </c>
      <c r="E79" s="76">
        <v>8645</v>
      </c>
      <c r="F79" s="76"/>
      <c r="G79" s="76">
        <v>8645</v>
      </c>
      <c r="H79" s="77"/>
      <c r="I79" s="77"/>
      <c r="J79" s="77"/>
    </row>
    <row r="80" spans="1:10" ht="30" customHeight="1" thickBot="1">
      <c r="A80" s="15" t="s">
        <v>152</v>
      </c>
      <c r="B80" s="30">
        <v>754</v>
      </c>
      <c r="C80" s="30">
        <v>75421</v>
      </c>
      <c r="D80" s="21" t="s">
        <v>153</v>
      </c>
      <c r="E80" s="18">
        <v>6929</v>
      </c>
      <c r="F80" s="18"/>
      <c r="G80" s="18">
        <v>6929</v>
      </c>
      <c r="H80" s="17"/>
      <c r="I80" s="17"/>
      <c r="J80" s="17"/>
    </row>
    <row r="81" spans="1:10" s="14" customFormat="1" ht="24.75" customHeight="1" thickBot="1">
      <c r="A81" s="286" t="s">
        <v>154</v>
      </c>
      <c r="B81" s="286"/>
      <c r="C81" s="286"/>
      <c r="D81" s="287"/>
      <c r="E81" s="78">
        <f>SUM(E79:E80)</f>
        <v>15574</v>
      </c>
      <c r="F81" s="78"/>
      <c r="G81" s="78">
        <f>SUM(G79:G80)</f>
        <v>15574</v>
      </c>
      <c r="H81" s="79"/>
      <c r="I81" s="79"/>
      <c r="J81" s="79"/>
    </row>
    <row r="82" spans="1:10" ht="30.75" customHeight="1" thickBot="1">
      <c r="A82" s="15" t="s">
        <v>155</v>
      </c>
      <c r="B82" s="30">
        <v>801</v>
      </c>
      <c r="C82" s="30">
        <v>80120</v>
      </c>
      <c r="D82" s="27" t="s">
        <v>156</v>
      </c>
      <c r="E82" s="80">
        <f>SUM(F82:J82)</f>
        <v>917532</v>
      </c>
      <c r="F82" s="18">
        <v>57732</v>
      </c>
      <c r="G82" s="18">
        <v>859800</v>
      </c>
      <c r="H82" s="17"/>
      <c r="I82" s="17"/>
      <c r="J82" s="17"/>
    </row>
    <row r="83" spans="1:10" s="14" customFormat="1" ht="24.75" customHeight="1" thickBot="1">
      <c r="A83" s="286" t="s">
        <v>157</v>
      </c>
      <c r="B83" s="286"/>
      <c r="C83" s="286"/>
      <c r="D83" s="286"/>
      <c r="E83" s="33">
        <f>SUM(E82)</f>
        <v>917532</v>
      </c>
      <c r="F83" s="33">
        <f>SUM(F82)</f>
        <v>57732</v>
      </c>
      <c r="G83" s="33">
        <f>SUM(G82)</f>
        <v>859800</v>
      </c>
      <c r="H83" s="34"/>
      <c r="I83" s="34"/>
      <c r="J83" s="34"/>
    </row>
    <row r="84" spans="1:10" ht="21" customHeight="1" thickBot="1">
      <c r="A84" s="15" t="s">
        <v>158</v>
      </c>
      <c r="B84" s="81">
        <v>801</v>
      </c>
      <c r="C84" s="81">
        <v>80130</v>
      </c>
      <c r="D84" s="31" t="s">
        <v>159</v>
      </c>
      <c r="E84" s="80">
        <v>10000</v>
      </c>
      <c r="F84" s="56"/>
      <c r="G84" s="18">
        <v>10000</v>
      </c>
      <c r="H84" s="57"/>
      <c r="I84" s="17"/>
      <c r="J84" s="17"/>
    </row>
    <row r="85" spans="1:10" ht="31.5" customHeight="1" thickBot="1">
      <c r="A85" s="15" t="s">
        <v>160</v>
      </c>
      <c r="B85" s="81">
        <v>801</v>
      </c>
      <c r="C85" s="81">
        <v>80130</v>
      </c>
      <c r="D85" s="31" t="s">
        <v>161</v>
      </c>
      <c r="E85" s="80">
        <f>SUM(F85:G85)</f>
        <v>64660</v>
      </c>
      <c r="F85" s="56"/>
      <c r="G85" s="18">
        <v>64660</v>
      </c>
      <c r="H85" s="57"/>
      <c r="I85" s="17"/>
      <c r="J85" s="17"/>
    </row>
    <row r="86" spans="1:10" ht="30" customHeight="1" thickBot="1">
      <c r="A86" s="15" t="s">
        <v>162</v>
      </c>
      <c r="B86" s="81">
        <v>801</v>
      </c>
      <c r="C86" s="81">
        <v>80130</v>
      </c>
      <c r="D86" s="31" t="s">
        <v>163</v>
      </c>
      <c r="E86" s="80">
        <v>300000</v>
      </c>
      <c r="F86" s="56"/>
      <c r="G86" s="18">
        <v>150000</v>
      </c>
      <c r="H86" s="57"/>
      <c r="I86" s="23" t="s">
        <v>164</v>
      </c>
      <c r="J86" s="17"/>
    </row>
    <row r="87" spans="1:10" ht="30.75" customHeight="1" thickBot="1">
      <c r="A87" s="15" t="s">
        <v>165</v>
      </c>
      <c r="B87" s="81">
        <v>801</v>
      </c>
      <c r="C87" s="81">
        <v>80130</v>
      </c>
      <c r="D87" s="31" t="s">
        <v>166</v>
      </c>
      <c r="E87" s="80">
        <v>16000</v>
      </c>
      <c r="F87" s="56"/>
      <c r="G87" s="18">
        <v>16000</v>
      </c>
      <c r="H87" s="57"/>
      <c r="I87" s="17"/>
      <c r="J87" s="17"/>
    </row>
    <row r="88" spans="1:10" ht="24.75" customHeight="1" thickBot="1">
      <c r="A88" s="294" t="s">
        <v>167</v>
      </c>
      <c r="B88" s="294"/>
      <c r="C88" s="294"/>
      <c r="D88" s="294"/>
      <c r="E88" s="82">
        <f>SUM(E84:E87)</f>
        <v>390660</v>
      </c>
      <c r="F88" s="82"/>
      <c r="G88" s="82">
        <f>SUM(G84:G87)</f>
        <v>240660</v>
      </c>
      <c r="H88" s="82"/>
      <c r="I88" s="82">
        <v>150000</v>
      </c>
      <c r="J88" s="83"/>
    </row>
    <row r="89" spans="1:10" ht="48" customHeight="1" thickBot="1">
      <c r="A89" s="84" t="s">
        <v>168</v>
      </c>
      <c r="B89" s="59">
        <v>851</v>
      </c>
      <c r="C89" s="59">
        <v>85111</v>
      </c>
      <c r="D89" s="68" t="s">
        <v>371</v>
      </c>
      <c r="E89" s="61">
        <v>230000</v>
      </c>
      <c r="F89" s="85">
        <v>230000</v>
      </c>
      <c r="G89" s="61"/>
      <c r="H89" s="86"/>
      <c r="I89" s="63"/>
      <c r="J89" s="63"/>
    </row>
    <row r="90" spans="1:10" ht="30.75" customHeight="1" thickBot="1">
      <c r="A90" s="84" t="s">
        <v>169</v>
      </c>
      <c r="B90" s="59">
        <v>851</v>
      </c>
      <c r="C90" s="59">
        <v>85111</v>
      </c>
      <c r="D90" s="68" t="s">
        <v>170</v>
      </c>
      <c r="E90" s="61">
        <v>300000</v>
      </c>
      <c r="F90" s="85"/>
      <c r="G90" s="61">
        <v>300000</v>
      </c>
      <c r="H90" s="63"/>
      <c r="I90" s="61"/>
      <c r="J90" s="63"/>
    </row>
    <row r="91" spans="1:10" ht="30" customHeight="1" thickBot="1">
      <c r="A91" s="58" t="s">
        <v>171</v>
      </c>
      <c r="B91" s="59">
        <v>851</v>
      </c>
      <c r="C91" s="59">
        <v>85111</v>
      </c>
      <c r="D91" s="63" t="s">
        <v>172</v>
      </c>
      <c r="E91" s="61">
        <v>8000</v>
      </c>
      <c r="F91" s="61"/>
      <c r="G91" s="61">
        <v>8000</v>
      </c>
      <c r="H91" s="63"/>
      <c r="I91" s="61"/>
      <c r="J91" s="63"/>
    </row>
    <row r="92" spans="1:10" ht="24.75" customHeight="1" thickBot="1">
      <c r="A92" s="274" t="s">
        <v>173</v>
      </c>
      <c r="B92" s="275"/>
      <c r="C92" s="275"/>
      <c r="D92" s="276"/>
      <c r="E92" s="82">
        <f>SUM(E89:E91)</f>
        <v>538000</v>
      </c>
      <c r="F92" s="82">
        <f>SUM(F89:F91)</f>
        <v>230000</v>
      </c>
      <c r="G92" s="82">
        <f>SUM(G89:G91)</f>
        <v>308000</v>
      </c>
      <c r="H92" s="83"/>
      <c r="I92" s="82"/>
      <c r="J92" s="83"/>
    </row>
    <row r="93" spans="1:10" ht="21" customHeight="1" thickBot="1">
      <c r="A93" s="87" t="s">
        <v>174</v>
      </c>
      <c r="B93" s="88">
        <v>852</v>
      </c>
      <c r="C93" s="88">
        <v>85201</v>
      </c>
      <c r="D93" s="263" t="s">
        <v>175</v>
      </c>
      <c r="E93" s="89">
        <v>300000</v>
      </c>
      <c r="F93" s="35"/>
      <c r="G93" s="35">
        <v>300000</v>
      </c>
      <c r="H93" s="36"/>
      <c r="I93" s="36"/>
      <c r="J93" s="36"/>
    </row>
    <row r="94" spans="1:50" ht="43.5" customHeight="1" thickBot="1">
      <c r="A94" s="91" t="s">
        <v>176</v>
      </c>
      <c r="B94" s="264">
        <v>852</v>
      </c>
      <c r="C94" s="265">
        <v>85201</v>
      </c>
      <c r="D94" s="266" t="s">
        <v>177</v>
      </c>
      <c r="E94" s="267">
        <v>74096</v>
      </c>
      <c r="F94" s="268">
        <v>74096</v>
      </c>
      <c r="G94" s="268"/>
      <c r="H94" s="219"/>
      <c r="I94" s="269"/>
      <c r="J94" s="77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</row>
    <row r="95" spans="1:50" s="96" customFormat="1" ht="30.75" customHeight="1" thickBot="1">
      <c r="A95" s="91" t="s">
        <v>178</v>
      </c>
      <c r="B95" s="92">
        <v>852</v>
      </c>
      <c r="C95" s="92">
        <v>85201</v>
      </c>
      <c r="D95" s="93" t="s">
        <v>179</v>
      </c>
      <c r="E95" s="94">
        <v>146341</v>
      </c>
      <c r="F95" s="50"/>
      <c r="G95" s="50">
        <v>71341</v>
      </c>
      <c r="H95" s="51"/>
      <c r="I95" s="95" t="s">
        <v>180</v>
      </c>
      <c r="J95" s="51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</row>
    <row r="96" spans="1:10" s="90" customFormat="1" ht="82.5" customHeight="1" thickBot="1">
      <c r="A96" s="91" t="s">
        <v>181</v>
      </c>
      <c r="B96" s="92">
        <v>852</v>
      </c>
      <c r="C96" s="92">
        <v>85201</v>
      </c>
      <c r="D96" s="93" t="s">
        <v>182</v>
      </c>
      <c r="E96" s="94">
        <v>120482</v>
      </c>
      <c r="F96" s="50"/>
      <c r="G96" s="50">
        <v>60241</v>
      </c>
      <c r="H96" s="51"/>
      <c r="I96" s="95" t="s">
        <v>183</v>
      </c>
      <c r="J96" s="51"/>
    </row>
    <row r="97" spans="1:10" s="90" customFormat="1" ht="57.75" customHeight="1" thickBot="1">
      <c r="A97" s="91" t="s">
        <v>185</v>
      </c>
      <c r="B97" s="92">
        <v>852</v>
      </c>
      <c r="C97" s="92">
        <v>85201</v>
      </c>
      <c r="D97" s="93" t="s">
        <v>211</v>
      </c>
      <c r="E97" s="94">
        <v>40000</v>
      </c>
      <c r="F97" s="50"/>
      <c r="G97" s="50">
        <v>40000</v>
      </c>
      <c r="H97" s="51"/>
      <c r="I97" s="95"/>
      <c r="J97" s="51"/>
    </row>
    <row r="98" spans="1:50" ht="24.75" customHeight="1" thickBot="1">
      <c r="A98" s="288" t="s">
        <v>184</v>
      </c>
      <c r="B98" s="289"/>
      <c r="C98" s="289"/>
      <c r="D98" s="290"/>
      <c r="E98" s="97">
        <f>SUM(E93:E97)</f>
        <v>680919</v>
      </c>
      <c r="F98" s="97">
        <f>SUM(F93:F97)</f>
        <v>74096</v>
      </c>
      <c r="G98" s="97">
        <f>SUM(G93:G97)</f>
        <v>471582</v>
      </c>
      <c r="H98" s="98"/>
      <c r="I98" s="99">
        <v>135241</v>
      </c>
      <c r="J98" s="10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</row>
    <row r="99" spans="1:50" ht="33" customHeight="1" thickBot="1">
      <c r="A99" s="101" t="s">
        <v>187</v>
      </c>
      <c r="B99" s="102">
        <v>852</v>
      </c>
      <c r="C99" s="102">
        <v>85202</v>
      </c>
      <c r="D99" s="103" t="s">
        <v>186</v>
      </c>
      <c r="E99" s="104">
        <f>SUM(F99:J99)</f>
        <v>48387</v>
      </c>
      <c r="F99" s="105"/>
      <c r="G99" s="105">
        <v>48387</v>
      </c>
      <c r="H99" s="106"/>
      <c r="I99" s="107"/>
      <c r="J99" s="42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</row>
    <row r="100" spans="1:50" ht="107.25" customHeight="1" thickBot="1">
      <c r="A100" s="101" t="s">
        <v>189</v>
      </c>
      <c r="B100" s="102">
        <v>852</v>
      </c>
      <c r="C100" s="102">
        <v>85202</v>
      </c>
      <c r="D100" s="103" t="s">
        <v>370</v>
      </c>
      <c r="E100" s="104">
        <v>45300</v>
      </c>
      <c r="F100" s="105"/>
      <c r="G100" s="105">
        <v>45300</v>
      </c>
      <c r="H100" s="106"/>
      <c r="I100" s="107"/>
      <c r="J100" s="42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</row>
    <row r="101" spans="1:50" ht="24.75" customHeight="1" thickBot="1">
      <c r="A101" s="280" t="s">
        <v>188</v>
      </c>
      <c r="B101" s="281"/>
      <c r="C101" s="281"/>
      <c r="D101" s="282"/>
      <c r="E101" s="117">
        <f>SUM(E99:E100)</f>
        <v>93687</v>
      </c>
      <c r="F101" s="117"/>
      <c r="G101" s="117">
        <f>SUM(G99:G100)</f>
        <v>93687</v>
      </c>
      <c r="H101" s="118"/>
      <c r="I101" s="82"/>
      <c r="J101" s="83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</row>
    <row r="102" spans="1:50" ht="33" customHeight="1" thickBot="1">
      <c r="A102" s="39" t="s">
        <v>191</v>
      </c>
      <c r="B102" s="40">
        <v>852</v>
      </c>
      <c r="C102" s="40">
        <v>85218</v>
      </c>
      <c r="D102" s="109" t="s">
        <v>212</v>
      </c>
      <c r="E102" s="41">
        <v>7000</v>
      </c>
      <c r="F102" s="41"/>
      <c r="G102" s="41">
        <v>7000</v>
      </c>
      <c r="H102" s="42"/>
      <c r="I102" s="107"/>
      <c r="J102" s="42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</row>
    <row r="103" spans="1:50" ht="24.75" customHeight="1" thickBot="1">
      <c r="A103" s="280" t="s">
        <v>213</v>
      </c>
      <c r="B103" s="281"/>
      <c r="C103" s="281"/>
      <c r="D103" s="282"/>
      <c r="E103" s="119">
        <f>SUM(E102)</f>
        <v>7000</v>
      </c>
      <c r="F103" s="119"/>
      <c r="G103" s="119">
        <f>SUM(G102)</f>
        <v>7000</v>
      </c>
      <c r="H103" s="108"/>
      <c r="I103" s="82"/>
      <c r="J103" s="83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</row>
    <row r="104" spans="1:10" ht="43.5" customHeight="1" thickBot="1">
      <c r="A104" s="25" t="s">
        <v>195</v>
      </c>
      <c r="B104" s="40">
        <v>853</v>
      </c>
      <c r="C104" s="40">
        <v>85333</v>
      </c>
      <c r="D104" s="109" t="s">
        <v>369</v>
      </c>
      <c r="E104" s="41">
        <f>SUM(F104:G104)</f>
        <v>26000</v>
      </c>
      <c r="F104" s="41"/>
      <c r="G104" s="110">
        <v>26000</v>
      </c>
      <c r="H104" s="111"/>
      <c r="I104" s="111"/>
      <c r="J104" s="111"/>
    </row>
    <row r="105" spans="1:10" ht="24.75" customHeight="1" thickBot="1">
      <c r="A105" s="291" t="s">
        <v>190</v>
      </c>
      <c r="B105" s="292"/>
      <c r="C105" s="292"/>
      <c r="D105" s="293"/>
      <c r="E105" s="112">
        <f>SUM(E104)</f>
        <v>26000</v>
      </c>
      <c r="F105" s="112"/>
      <c r="G105" s="112">
        <f>SUM(G104)</f>
        <v>26000</v>
      </c>
      <c r="H105" s="113"/>
      <c r="I105" s="113"/>
      <c r="J105" s="113"/>
    </row>
    <row r="106" spans="1:10" s="14" customFormat="1" ht="56.25" customHeight="1" thickBot="1">
      <c r="A106" s="39" t="s">
        <v>198</v>
      </c>
      <c r="B106" s="40">
        <v>853</v>
      </c>
      <c r="C106" s="40">
        <v>85395</v>
      </c>
      <c r="D106" s="109" t="s">
        <v>192</v>
      </c>
      <c r="E106" s="41">
        <v>8600</v>
      </c>
      <c r="F106" s="41"/>
      <c r="G106" s="41"/>
      <c r="H106" s="105">
        <v>7310</v>
      </c>
      <c r="I106" s="95" t="s">
        <v>193</v>
      </c>
      <c r="J106" s="42"/>
    </row>
    <row r="107" spans="1:10" s="14" customFormat="1" ht="24.75" customHeight="1" thickBot="1">
      <c r="A107" s="274" t="s">
        <v>194</v>
      </c>
      <c r="B107" s="275"/>
      <c r="C107" s="275"/>
      <c r="D107" s="276"/>
      <c r="E107" s="82">
        <f>SUM(E106)</f>
        <v>8600</v>
      </c>
      <c r="F107" s="82"/>
      <c r="G107" s="82"/>
      <c r="H107" s="82">
        <f>SUM(H106)</f>
        <v>7310</v>
      </c>
      <c r="I107" s="82">
        <v>1290</v>
      </c>
      <c r="J107" s="82"/>
    </row>
    <row r="108" spans="1:10" ht="31.5" customHeight="1" thickBot="1">
      <c r="A108" s="258" t="s">
        <v>201</v>
      </c>
      <c r="B108" s="259">
        <v>854</v>
      </c>
      <c r="C108" s="259">
        <v>85403</v>
      </c>
      <c r="D108" s="260" t="s">
        <v>196</v>
      </c>
      <c r="E108" s="69">
        <f>SUM(F108:G108)</f>
        <v>646728</v>
      </c>
      <c r="F108" s="69">
        <v>168841</v>
      </c>
      <c r="G108" s="261">
        <v>477887</v>
      </c>
      <c r="H108" s="262"/>
      <c r="I108" s="262"/>
      <c r="J108" s="262"/>
    </row>
    <row r="109" spans="1:10" ht="31.5" customHeight="1" thickBot="1">
      <c r="A109" s="270" t="s">
        <v>204</v>
      </c>
      <c r="B109" s="102">
        <v>854</v>
      </c>
      <c r="C109" s="102">
        <v>85403</v>
      </c>
      <c r="D109" s="103" t="s">
        <v>374</v>
      </c>
      <c r="E109" s="271">
        <v>30000</v>
      </c>
      <c r="F109" s="271">
        <v>30000</v>
      </c>
      <c r="G109" s="272"/>
      <c r="H109" s="273"/>
      <c r="I109" s="273"/>
      <c r="J109" s="273"/>
    </row>
    <row r="110" spans="1:10" ht="24.75" customHeight="1" thickBot="1">
      <c r="A110" s="283" t="s">
        <v>197</v>
      </c>
      <c r="B110" s="284"/>
      <c r="C110" s="284"/>
      <c r="D110" s="285"/>
      <c r="E110" s="256">
        <f>SUM(E108:E109)</f>
        <v>676728</v>
      </c>
      <c r="F110" s="256">
        <f>SUM(F108:F109)</f>
        <v>198841</v>
      </c>
      <c r="G110" s="256">
        <f>SUM(G108:G109)</f>
        <v>477887</v>
      </c>
      <c r="H110" s="257"/>
      <c r="I110" s="257"/>
      <c r="J110" s="257"/>
    </row>
    <row r="111" spans="1:10" ht="19.5" customHeight="1" thickBot="1">
      <c r="A111" s="15" t="s">
        <v>367</v>
      </c>
      <c r="B111" s="30">
        <v>854</v>
      </c>
      <c r="C111" s="30">
        <v>85406</v>
      </c>
      <c r="D111" s="31" t="s">
        <v>199</v>
      </c>
      <c r="E111" s="80">
        <v>6000</v>
      </c>
      <c r="F111" s="18"/>
      <c r="G111" s="18">
        <v>6000</v>
      </c>
      <c r="H111" s="17"/>
      <c r="I111" s="17"/>
      <c r="J111" s="17"/>
    </row>
    <row r="112" spans="1:10" ht="30.75" customHeight="1" thickBot="1">
      <c r="A112" s="15" t="s">
        <v>368</v>
      </c>
      <c r="B112" s="30">
        <v>854</v>
      </c>
      <c r="C112" s="30">
        <v>85406</v>
      </c>
      <c r="D112" s="21" t="s">
        <v>375</v>
      </c>
      <c r="E112" s="80">
        <v>30000</v>
      </c>
      <c r="F112" s="18">
        <v>30000</v>
      </c>
      <c r="G112" s="18"/>
      <c r="H112" s="17"/>
      <c r="I112" s="17"/>
      <c r="J112" s="17"/>
    </row>
    <row r="113" spans="1:10" ht="25.5" customHeight="1" thickBot="1">
      <c r="A113" s="274" t="s">
        <v>200</v>
      </c>
      <c r="B113" s="275"/>
      <c r="C113" s="275"/>
      <c r="D113" s="276"/>
      <c r="E113" s="82">
        <f>SUM(E111:E112)</f>
        <v>36000</v>
      </c>
      <c r="F113" s="82">
        <f>SUM(F111:F112)</f>
        <v>30000</v>
      </c>
      <c r="G113" s="82">
        <f>SUM(G111:G112)</f>
        <v>6000</v>
      </c>
      <c r="H113" s="83"/>
      <c r="I113" s="83"/>
      <c r="J113" s="83"/>
    </row>
    <row r="114" spans="1:10" ht="22.5" customHeight="1" thickBot="1">
      <c r="A114" s="15" t="s">
        <v>376</v>
      </c>
      <c r="B114" s="30">
        <v>854</v>
      </c>
      <c r="C114" s="30">
        <v>85420</v>
      </c>
      <c r="D114" s="31" t="s">
        <v>202</v>
      </c>
      <c r="E114" s="80">
        <v>40000</v>
      </c>
      <c r="F114" s="18"/>
      <c r="G114" s="18">
        <v>40000</v>
      </c>
      <c r="H114" s="17"/>
      <c r="I114" s="17"/>
      <c r="J114" s="17"/>
    </row>
    <row r="115" spans="1:10" ht="24.75" customHeight="1" thickBot="1">
      <c r="A115" s="274" t="s">
        <v>203</v>
      </c>
      <c r="B115" s="275"/>
      <c r="C115" s="275"/>
      <c r="D115" s="276"/>
      <c r="E115" s="82">
        <f>SUM(E114)</f>
        <v>40000</v>
      </c>
      <c r="F115" s="82"/>
      <c r="G115" s="82">
        <f>SUM(G114)</f>
        <v>40000</v>
      </c>
      <c r="H115" s="108"/>
      <c r="I115" s="83"/>
      <c r="J115" s="83"/>
    </row>
    <row r="116" spans="1:10" ht="25.5" customHeight="1" thickBot="1">
      <c r="A116" s="15" t="s">
        <v>377</v>
      </c>
      <c r="B116" s="30">
        <v>854</v>
      </c>
      <c r="C116" s="30">
        <v>85421</v>
      </c>
      <c r="D116" s="31" t="s">
        <v>205</v>
      </c>
      <c r="E116" s="80">
        <v>15000</v>
      </c>
      <c r="F116" s="18"/>
      <c r="G116" s="18">
        <v>15000</v>
      </c>
      <c r="H116" s="17"/>
      <c r="I116" s="17"/>
      <c r="J116" s="17"/>
    </row>
    <row r="117" spans="1:10" ht="24.75" customHeight="1" thickBot="1">
      <c r="A117" s="274" t="s">
        <v>206</v>
      </c>
      <c r="B117" s="275"/>
      <c r="C117" s="275"/>
      <c r="D117" s="276"/>
      <c r="E117" s="82">
        <f>SUM(E116)</f>
        <v>15000</v>
      </c>
      <c r="F117" s="82"/>
      <c r="G117" s="82">
        <f>SUM(G116)</f>
        <v>15000</v>
      </c>
      <c r="H117" s="83"/>
      <c r="I117" s="83"/>
      <c r="J117" s="83"/>
    </row>
    <row r="118" spans="1:10" ht="30" customHeight="1" thickBot="1">
      <c r="A118" s="277" t="s">
        <v>207</v>
      </c>
      <c r="B118" s="278"/>
      <c r="C118" s="278"/>
      <c r="D118" s="279"/>
      <c r="E118" s="114">
        <f>SUM(E12,E61,E63,E65,E68,E70,E72,E76,E78,E81,E83,E88,E92,E98,E101,E103,E105,E107,E110,E113,E115,E117)</f>
        <v>25196832</v>
      </c>
      <c r="F118" s="114">
        <f>SUM(F12,F61,F63,F65,F68,F70,F72,F76,F78,F81,F83,F88,F92,F98,F101,F103,F105,F107,F110,F113,F115,F117)</f>
        <v>916337</v>
      </c>
      <c r="G118" s="114">
        <f>SUM(G12,G61,G63,G65,G68,G70,G72,G76,G78,G81,G83,G88,G92,G98,G101,G103,G105,G107,G110,G113,G115,G117)</f>
        <v>11453407</v>
      </c>
      <c r="H118" s="114">
        <f>SUM(H12,H61,H63,H65,H68,H70,H72,H76,H78,H81,H83,H88,H92,H98,H101,H103,H105,H107,H110,H113,H115,H117)</f>
        <v>7135911</v>
      </c>
      <c r="I118" s="114">
        <f>SUM(I12,I61,I63,I65,I68,I70,I72,I76,I78,I81,I83,I88,I92,I98,I101,I103,I105,I107,I110,I113,I115,I117)</f>
        <v>5691177</v>
      </c>
      <c r="J118" s="114"/>
    </row>
    <row r="119" ht="12.75" customHeight="1">
      <c r="E119" s="115" t="s">
        <v>1</v>
      </c>
    </row>
    <row r="121" ht="12.75" customHeight="1">
      <c r="A121" s="116" t="s">
        <v>208</v>
      </c>
    </row>
    <row r="122" ht="12.75" customHeight="1">
      <c r="A122" s="116" t="s">
        <v>209</v>
      </c>
    </row>
    <row r="123" spans="1:5" ht="12.75" customHeight="1">
      <c r="A123" s="116" t="s">
        <v>210</v>
      </c>
      <c r="E123" s="1" t="s">
        <v>1</v>
      </c>
    </row>
  </sheetData>
  <sheetProtection/>
  <mergeCells count="33">
    <mergeCell ref="E9:E10"/>
    <mergeCell ref="H2:J2"/>
    <mergeCell ref="H3:J3"/>
    <mergeCell ref="H4:J4"/>
    <mergeCell ref="H5:J5"/>
    <mergeCell ref="A7:J7"/>
    <mergeCell ref="A72:D72"/>
    <mergeCell ref="A76:D76"/>
    <mergeCell ref="A78:D78"/>
    <mergeCell ref="A9:A10"/>
    <mergeCell ref="B9:B10"/>
    <mergeCell ref="C9:C10"/>
    <mergeCell ref="D9:D10"/>
    <mergeCell ref="A12:D12"/>
    <mergeCell ref="A61:D61"/>
    <mergeCell ref="A63:D63"/>
    <mergeCell ref="A65:D65"/>
    <mergeCell ref="A68:D68"/>
    <mergeCell ref="A70:D70"/>
    <mergeCell ref="A81:D81"/>
    <mergeCell ref="A83:D83"/>
    <mergeCell ref="A92:D92"/>
    <mergeCell ref="A98:D98"/>
    <mergeCell ref="A101:D101"/>
    <mergeCell ref="A105:D105"/>
    <mergeCell ref="A88:D88"/>
    <mergeCell ref="A107:D107"/>
    <mergeCell ref="A113:D113"/>
    <mergeCell ref="A115:D115"/>
    <mergeCell ref="A117:D117"/>
    <mergeCell ref="A118:D118"/>
    <mergeCell ref="A103:D103"/>
    <mergeCell ref="A110:D110"/>
  </mergeCells>
  <printOptions/>
  <pageMargins left="0.8661417322834646" right="0.3937007874015748" top="0.72" bottom="0.35" header="0.4724409448818898" footer="0.27"/>
  <pageSetup horizontalDpi="600" verticalDpi="600" orientation="landscape" paperSize="9" scale="80" r:id="rId1"/>
  <rowBreaks count="6" manualBreakCount="6">
    <brk id="20" max="9" man="1"/>
    <brk id="37" max="9" man="1"/>
    <brk id="56" max="9" man="1"/>
    <brk id="73" max="9" man="1"/>
    <brk id="92" max="9" man="1"/>
    <brk id="107" max="9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view="pageLayout" workbookViewId="0" topLeftCell="A1">
      <selection activeCell="D10" sqref="D10"/>
    </sheetView>
  </sheetViews>
  <sheetFormatPr defaultColWidth="8.796875" defaultRowHeight="14.25"/>
  <cols>
    <col min="1" max="1" width="4.09765625" style="122" bestFit="1" customWidth="1"/>
    <col min="2" max="2" width="35.09765625" style="122" bestFit="1" customWidth="1"/>
    <col min="3" max="3" width="12.19921875" style="122" customWidth="1"/>
    <col min="4" max="4" width="15" style="122" customWidth="1"/>
    <col min="5" max="16384" width="9" style="122" customWidth="1"/>
  </cols>
  <sheetData>
    <row r="1" spans="1:4" ht="15" customHeight="1">
      <c r="A1" s="312" t="s">
        <v>214</v>
      </c>
      <c r="B1" s="312"/>
      <c r="C1" s="312"/>
      <c r="D1" s="312"/>
    </row>
    <row r="2" ht="6.75" customHeight="1">
      <c r="A2" s="123"/>
    </row>
    <row r="3" ht="12.75">
      <c r="D3" s="124" t="s">
        <v>215</v>
      </c>
    </row>
    <row r="4" spans="1:4" ht="15" customHeight="1">
      <c r="A4" s="313" t="s">
        <v>216</v>
      </c>
      <c r="B4" s="313" t="s">
        <v>217</v>
      </c>
      <c r="C4" s="314" t="s">
        <v>218</v>
      </c>
      <c r="D4" s="314" t="s">
        <v>219</v>
      </c>
    </row>
    <row r="5" spans="1:4" ht="15" customHeight="1">
      <c r="A5" s="313"/>
      <c r="B5" s="313"/>
      <c r="C5" s="313"/>
      <c r="D5" s="314"/>
    </row>
    <row r="6" spans="1:4" ht="11.25" customHeight="1">
      <c r="A6" s="313"/>
      <c r="B6" s="313"/>
      <c r="C6" s="313"/>
      <c r="D6" s="314"/>
    </row>
    <row r="7" spans="1:4" s="127" customFormat="1" ht="9" customHeight="1">
      <c r="A7" s="125">
        <v>1</v>
      </c>
      <c r="B7" s="125">
        <v>2</v>
      </c>
      <c r="C7" s="125">
        <v>3</v>
      </c>
      <c r="D7" s="126">
        <v>4</v>
      </c>
    </row>
    <row r="8" spans="1:4" s="131" customFormat="1" ht="18.75" customHeight="1">
      <c r="A8" s="128" t="s">
        <v>15</v>
      </c>
      <c r="B8" s="129" t="s">
        <v>220</v>
      </c>
      <c r="C8" s="128"/>
      <c r="D8" s="130">
        <v>99290610</v>
      </c>
    </row>
    <row r="9" spans="1:4" ht="18.75" customHeight="1">
      <c r="A9" s="128" t="s">
        <v>18</v>
      </c>
      <c r="B9" s="129" t="s">
        <v>221</v>
      </c>
      <c r="C9" s="128"/>
      <c r="D9" s="132">
        <v>113588384</v>
      </c>
    </row>
    <row r="10" spans="1:4" ht="18.75" customHeight="1">
      <c r="A10" s="128" t="s">
        <v>20</v>
      </c>
      <c r="B10" s="129" t="s">
        <v>222</v>
      </c>
      <c r="C10" s="133"/>
      <c r="D10" s="134">
        <f>D9-D8</f>
        <v>14297774</v>
      </c>
    </row>
    <row r="11" spans="1:4" ht="18.75" customHeight="1">
      <c r="A11" s="310" t="s">
        <v>223</v>
      </c>
      <c r="B11" s="311"/>
      <c r="C11" s="135"/>
      <c r="D11" s="136">
        <f>SUM(D12:D19)</f>
        <v>16822254</v>
      </c>
    </row>
    <row r="12" spans="1:4" ht="18.75" customHeight="1">
      <c r="A12" s="128" t="s">
        <v>15</v>
      </c>
      <c r="B12" s="137" t="s">
        <v>224</v>
      </c>
      <c r="C12" s="128" t="s">
        <v>225</v>
      </c>
      <c r="D12" s="134">
        <v>13500000</v>
      </c>
    </row>
    <row r="13" spans="1:4" ht="18.75" customHeight="1">
      <c r="A13" s="138" t="s">
        <v>18</v>
      </c>
      <c r="B13" s="133" t="s">
        <v>226</v>
      </c>
      <c r="C13" s="128" t="s">
        <v>225</v>
      </c>
      <c r="D13" s="139">
        <v>477887</v>
      </c>
    </row>
    <row r="14" spans="1:4" ht="28.5" customHeight="1">
      <c r="A14" s="128" t="s">
        <v>20</v>
      </c>
      <c r="B14" s="140" t="s">
        <v>227</v>
      </c>
      <c r="C14" s="128" t="s">
        <v>228</v>
      </c>
      <c r="D14" s="134">
        <v>0</v>
      </c>
    </row>
    <row r="15" spans="1:4" ht="18.75" customHeight="1">
      <c r="A15" s="138" t="s">
        <v>23</v>
      </c>
      <c r="B15" s="133" t="s">
        <v>229</v>
      </c>
      <c r="C15" s="128" t="s">
        <v>230</v>
      </c>
      <c r="D15" s="134">
        <v>0</v>
      </c>
    </row>
    <row r="16" spans="1:4" ht="18.75" customHeight="1">
      <c r="A16" s="128" t="s">
        <v>231</v>
      </c>
      <c r="B16" s="133" t="s">
        <v>232</v>
      </c>
      <c r="C16" s="128" t="s">
        <v>233</v>
      </c>
      <c r="D16" s="134">
        <v>0</v>
      </c>
    </row>
    <row r="17" spans="1:4" ht="18.75" customHeight="1">
      <c r="A17" s="138" t="s">
        <v>30</v>
      </c>
      <c r="B17" s="133" t="s">
        <v>234</v>
      </c>
      <c r="C17" s="128" t="s">
        <v>235</v>
      </c>
      <c r="D17" s="141">
        <v>0</v>
      </c>
    </row>
    <row r="18" spans="1:4" ht="18.75" customHeight="1">
      <c r="A18" s="128" t="s">
        <v>34</v>
      </c>
      <c r="B18" s="133" t="s">
        <v>236</v>
      </c>
      <c r="C18" s="128" t="s">
        <v>237</v>
      </c>
      <c r="D18" s="142">
        <v>0</v>
      </c>
    </row>
    <row r="19" spans="1:4" ht="18.75" customHeight="1">
      <c r="A19" s="128" t="s">
        <v>37</v>
      </c>
      <c r="B19" s="143" t="s">
        <v>238</v>
      </c>
      <c r="C19" s="128" t="s">
        <v>239</v>
      </c>
      <c r="D19" s="142">
        <v>2844367</v>
      </c>
    </row>
    <row r="20" spans="1:4" ht="18.75" customHeight="1">
      <c r="A20" s="310" t="s">
        <v>240</v>
      </c>
      <c r="B20" s="311"/>
      <c r="C20" s="144"/>
      <c r="D20" s="136">
        <f>SUM(D21:D27)</f>
        <v>2524480</v>
      </c>
    </row>
    <row r="21" spans="1:4" ht="18.75" customHeight="1">
      <c r="A21" s="128" t="s">
        <v>15</v>
      </c>
      <c r="B21" s="133" t="s">
        <v>241</v>
      </c>
      <c r="C21" s="128" t="s">
        <v>242</v>
      </c>
      <c r="D21" s="142">
        <v>2274204</v>
      </c>
    </row>
    <row r="22" spans="1:4" ht="18.75" customHeight="1">
      <c r="A22" s="138" t="s">
        <v>18</v>
      </c>
      <c r="B22" s="145" t="s">
        <v>243</v>
      </c>
      <c r="C22" s="138" t="s">
        <v>242</v>
      </c>
      <c r="D22" s="146">
        <v>250276</v>
      </c>
    </row>
    <row r="23" spans="1:4" ht="39.75" customHeight="1">
      <c r="A23" s="128" t="s">
        <v>20</v>
      </c>
      <c r="B23" s="147" t="s">
        <v>244</v>
      </c>
      <c r="C23" s="128" t="s">
        <v>245</v>
      </c>
      <c r="D23" s="142">
        <v>0</v>
      </c>
    </row>
    <row r="24" spans="1:4" ht="18.75" customHeight="1">
      <c r="A24" s="138" t="s">
        <v>23</v>
      </c>
      <c r="B24" s="145" t="s">
        <v>246</v>
      </c>
      <c r="C24" s="138" t="s">
        <v>247</v>
      </c>
      <c r="D24" s="146">
        <v>0</v>
      </c>
    </row>
    <row r="25" spans="1:4" ht="18.75" customHeight="1">
      <c r="A25" s="128" t="s">
        <v>231</v>
      </c>
      <c r="B25" s="133" t="s">
        <v>248</v>
      </c>
      <c r="C25" s="128" t="s">
        <v>249</v>
      </c>
      <c r="D25" s="142">
        <v>0</v>
      </c>
    </row>
    <row r="26" spans="1:4" ht="18.75" customHeight="1">
      <c r="A26" s="148" t="s">
        <v>30</v>
      </c>
      <c r="B26" s="143" t="s">
        <v>250</v>
      </c>
      <c r="C26" s="148" t="s">
        <v>251</v>
      </c>
      <c r="D26" s="141">
        <v>0</v>
      </c>
    </row>
    <row r="27" spans="1:6" ht="18.75" customHeight="1">
      <c r="A27" s="148" t="s">
        <v>34</v>
      </c>
      <c r="B27" s="143" t="s">
        <v>252</v>
      </c>
      <c r="C27" s="149" t="s">
        <v>253</v>
      </c>
      <c r="D27" s="150">
        <v>0</v>
      </c>
      <c r="E27" s="151"/>
      <c r="F27" s="151"/>
    </row>
  </sheetData>
  <sheetProtection/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&amp;RTabela Nr 2
do uchwały Nr 302/XLIX/10
Rady Powiatu w Otwocku
z dnia 9 listopada 2010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E1">
      <pane ySplit="13" topLeftCell="A14" activePane="bottomLeft" state="frozen"/>
      <selection pane="topLeft" activeCell="A1" sqref="A1"/>
      <selection pane="bottomLeft" activeCell="M4" sqref="M4"/>
    </sheetView>
  </sheetViews>
  <sheetFormatPr defaultColWidth="8.796875" defaultRowHeight="14.25"/>
  <cols>
    <col min="1" max="1" width="3.59765625" style="152" customWidth="1"/>
    <col min="2" max="2" width="20.5" style="152" customWidth="1"/>
    <col min="3" max="3" width="12.19921875" style="152" customWidth="1"/>
    <col min="4" max="4" width="11.8984375" style="152" customWidth="1"/>
    <col min="5" max="5" width="10.5" style="152" customWidth="1"/>
    <col min="6" max="6" width="9.19921875" style="152" customWidth="1"/>
    <col min="7" max="7" width="9.69921875" style="152" bestFit="1" customWidth="1"/>
    <col min="8" max="8" width="9" style="152" customWidth="1"/>
    <col min="9" max="9" width="9.19921875" style="152" customWidth="1"/>
    <col min="10" max="11" width="9" style="152" customWidth="1"/>
    <col min="12" max="12" width="9.8984375" style="152" customWidth="1"/>
    <col min="13" max="13" width="9.3984375" style="152" customWidth="1"/>
    <col min="14" max="17" width="9" style="152" customWidth="1"/>
    <col min="18" max="16384" width="9" style="152" customWidth="1"/>
  </cols>
  <sheetData>
    <row r="1" spans="16:17" ht="12.75">
      <c r="P1" s="320" t="s">
        <v>254</v>
      </c>
      <c r="Q1" s="320"/>
    </row>
    <row r="2" spans="15:17" ht="12.75">
      <c r="O2" s="320" t="s">
        <v>379</v>
      </c>
      <c r="P2" s="320"/>
      <c r="Q2" s="320"/>
    </row>
    <row r="3" spans="15:17" ht="12.75">
      <c r="O3" s="320" t="s">
        <v>2</v>
      </c>
      <c r="P3" s="320"/>
      <c r="Q3" s="320"/>
    </row>
    <row r="4" spans="15:17" ht="12.75">
      <c r="O4" s="320" t="s">
        <v>380</v>
      </c>
      <c r="P4" s="320"/>
      <c r="Q4" s="320"/>
    </row>
    <row r="5" spans="15:17" ht="12.75">
      <c r="O5" s="153"/>
      <c r="P5" s="154"/>
      <c r="Q5" s="154"/>
    </row>
    <row r="6" spans="1:17" ht="12.75">
      <c r="A6" s="321" t="s">
        <v>255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</row>
    <row r="7" spans="1:17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ht="12.75">
      <c r="A8" s="318" t="s">
        <v>216</v>
      </c>
      <c r="B8" s="330" t="s">
        <v>256</v>
      </c>
      <c r="C8" s="330" t="s">
        <v>257</v>
      </c>
      <c r="D8" s="330" t="s">
        <v>258</v>
      </c>
      <c r="E8" s="330" t="s">
        <v>259</v>
      </c>
      <c r="F8" s="328" t="s">
        <v>260</v>
      </c>
      <c r="G8" s="328"/>
      <c r="H8" s="315" t="s">
        <v>261</v>
      </c>
      <c r="I8" s="316"/>
      <c r="J8" s="316"/>
      <c r="K8" s="316"/>
      <c r="L8" s="316"/>
      <c r="M8" s="316"/>
      <c r="N8" s="316"/>
      <c r="O8" s="316"/>
      <c r="P8" s="316"/>
      <c r="Q8" s="317"/>
    </row>
    <row r="9" spans="1:17" ht="12.75">
      <c r="A9" s="329"/>
      <c r="B9" s="330"/>
      <c r="C9" s="330"/>
      <c r="D9" s="330"/>
      <c r="E9" s="330"/>
      <c r="F9" s="318" t="s">
        <v>262</v>
      </c>
      <c r="G9" s="318" t="s">
        <v>263</v>
      </c>
      <c r="H9" s="315" t="s">
        <v>264</v>
      </c>
      <c r="I9" s="316"/>
      <c r="J9" s="316"/>
      <c r="K9" s="316"/>
      <c r="L9" s="316"/>
      <c r="M9" s="316"/>
      <c r="N9" s="316"/>
      <c r="O9" s="316"/>
      <c r="P9" s="316"/>
      <c r="Q9" s="317"/>
    </row>
    <row r="10" spans="1:17" ht="12.75">
      <c r="A10" s="329"/>
      <c r="B10" s="330"/>
      <c r="C10" s="330"/>
      <c r="D10" s="330"/>
      <c r="E10" s="330"/>
      <c r="F10" s="329"/>
      <c r="G10" s="329"/>
      <c r="H10" s="318" t="s">
        <v>265</v>
      </c>
      <c r="I10" s="315" t="s">
        <v>9</v>
      </c>
      <c r="J10" s="316"/>
      <c r="K10" s="316"/>
      <c r="L10" s="316"/>
      <c r="M10" s="316"/>
      <c r="N10" s="316"/>
      <c r="O10" s="316"/>
      <c r="P10" s="316"/>
      <c r="Q10" s="317"/>
    </row>
    <row r="11" spans="1:17" ht="12.75">
      <c r="A11" s="329"/>
      <c r="B11" s="330"/>
      <c r="C11" s="330"/>
      <c r="D11" s="330"/>
      <c r="E11" s="330"/>
      <c r="F11" s="329"/>
      <c r="G11" s="329"/>
      <c r="H11" s="329"/>
      <c r="I11" s="315" t="s">
        <v>266</v>
      </c>
      <c r="J11" s="316"/>
      <c r="K11" s="316"/>
      <c r="L11" s="317"/>
      <c r="M11" s="315" t="s">
        <v>263</v>
      </c>
      <c r="N11" s="316"/>
      <c r="O11" s="316"/>
      <c r="P11" s="316"/>
      <c r="Q11" s="317"/>
    </row>
    <row r="12" spans="1:17" ht="12.75">
      <c r="A12" s="329"/>
      <c r="B12" s="330"/>
      <c r="C12" s="330"/>
      <c r="D12" s="330"/>
      <c r="E12" s="330"/>
      <c r="F12" s="329"/>
      <c r="G12" s="329"/>
      <c r="H12" s="329"/>
      <c r="I12" s="318" t="s">
        <v>267</v>
      </c>
      <c r="J12" s="156" t="s">
        <v>268</v>
      </c>
      <c r="K12" s="156"/>
      <c r="L12" s="156"/>
      <c r="M12" s="318" t="s">
        <v>269</v>
      </c>
      <c r="N12" s="315" t="s">
        <v>268</v>
      </c>
      <c r="O12" s="316"/>
      <c r="P12" s="316"/>
      <c r="Q12" s="317"/>
    </row>
    <row r="13" spans="1:17" ht="90.75" customHeight="1">
      <c r="A13" s="319"/>
      <c r="B13" s="330"/>
      <c r="C13" s="330"/>
      <c r="D13" s="330"/>
      <c r="E13" s="330"/>
      <c r="F13" s="319"/>
      <c r="G13" s="319"/>
      <c r="H13" s="319"/>
      <c r="I13" s="319"/>
      <c r="J13" s="157" t="s">
        <v>270</v>
      </c>
      <c r="K13" s="157" t="s">
        <v>271</v>
      </c>
      <c r="L13" s="158" t="s">
        <v>272</v>
      </c>
      <c r="M13" s="319"/>
      <c r="N13" s="157" t="s">
        <v>273</v>
      </c>
      <c r="O13" s="157" t="s">
        <v>270</v>
      </c>
      <c r="P13" s="157" t="s">
        <v>271</v>
      </c>
      <c r="Q13" s="157" t="s">
        <v>274</v>
      </c>
    </row>
    <row r="14" spans="1:17" ht="12.75">
      <c r="A14" s="159">
        <v>1</v>
      </c>
      <c r="B14" s="159">
        <v>2</v>
      </c>
      <c r="C14" s="159">
        <v>3</v>
      </c>
      <c r="D14" s="159">
        <v>4</v>
      </c>
      <c r="E14" s="159">
        <v>5</v>
      </c>
      <c r="F14" s="159">
        <v>6</v>
      </c>
      <c r="G14" s="159">
        <v>7</v>
      </c>
      <c r="H14" s="159">
        <v>8</v>
      </c>
      <c r="I14" s="159">
        <v>9</v>
      </c>
      <c r="J14" s="159">
        <v>10</v>
      </c>
      <c r="K14" s="159">
        <v>11</v>
      </c>
      <c r="L14" s="159">
        <v>12</v>
      </c>
      <c r="M14" s="159">
        <v>13</v>
      </c>
      <c r="N14" s="159">
        <v>14</v>
      </c>
      <c r="O14" s="159">
        <v>15</v>
      </c>
      <c r="P14" s="159">
        <v>16</v>
      </c>
      <c r="Q14" s="159">
        <v>17</v>
      </c>
    </row>
    <row r="15" spans="1:17" ht="12.75">
      <c r="A15" s="160">
        <v>1</v>
      </c>
      <c r="B15" s="161" t="s">
        <v>275</v>
      </c>
      <c r="C15" s="331" t="s">
        <v>276</v>
      </c>
      <c r="D15" s="332"/>
      <c r="E15" s="162">
        <f>SUM(E20,E28,E36,E44)</f>
        <v>8448965</v>
      </c>
      <c r="F15" s="162">
        <f aca="true" t="shared" si="0" ref="F15:Q15">SUM(F20,F28,F36,F44)</f>
        <v>1281944</v>
      </c>
      <c r="G15" s="162">
        <f t="shared" si="0"/>
        <v>7167021</v>
      </c>
      <c r="H15" s="162">
        <f t="shared" si="0"/>
        <v>8380645</v>
      </c>
      <c r="I15" s="162">
        <f t="shared" si="0"/>
        <v>1213624</v>
      </c>
      <c r="J15" s="162">
        <f t="shared" si="0"/>
        <v>647666</v>
      </c>
      <c r="K15" s="162">
        <f t="shared" si="0"/>
        <v>0</v>
      </c>
      <c r="L15" s="162">
        <f t="shared" si="0"/>
        <v>565958</v>
      </c>
      <c r="M15" s="162">
        <f t="shared" si="0"/>
        <v>7167021</v>
      </c>
      <c r="N15" s="162">
        <f t="shared" si="0"/>
        <v>0</v>
      </c>
      <c r="O15" s="162">
        <f t="shared" si="0"/>
        <v>0</v>
      </c>
      <c r="P15" s="162">
        <f t="shared" si="0"/>
        <v>0</v>
      </c>
      <c r="Q15" s="162">
        <f t="shared" si="0"/>
        <v>7167021</v>
      </c>
    </row>
    <row r="16" spans="1:17" ht="12.75">
      <c r="A16" s="333" t="s">
        <v>277</v>
      </c>
      <c r="B16" s="163" t="s">
        <v>278</v>
      </c>
      <c r="C16" s="336" t="s">
        <v>279</v>
      </c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8"/>
    </row>
    <row r="17" spans="1:17" ht="12.75">
      <c r="A17" s="334"/>
      <c r="B17" s="163" t="s">
        <v>280</v>
      </c>
      <c r="C17" s="322" t="s">
        <v>281</v>
      </c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4"/>
    </row>
    <row r="18" spans="1:17" ht="12.75">
      <c r="A18" s="334"/>
      <c r="B18" s="163" t="s">
        <v>282</v>
      </c>
      <c r="C18" s="322" t="s">
        <v>283</v>
      </c>
      <c r="D18" s="323"/>
      <c r="E18" s="323"/>
      <c r="F18" s="323"/>
      <c r="G18" s="323"/>
      <c r="H18" s="323"/>
      <c r="I18" s="323"/>
      <c r="J18" s="323"/>
      <c r="K18" s="323"/>
      <c r="L18" s="323"/>
      <c r="M18" s="323"/>
      <c r="N18" s="323"/>
      <c r="O18" s="323"/>
      <c r="P18" s="323"/>
      <c r="Q18" s="324"/>
    </row>
    <row r="19" spans="1:17" ht="12.75">
      <c r="A19" s="334"/>
      <c r="B19" s="163" t="s">
        <v>284</v>
      </c>
      <c r="C19" s="325" t="s">
        <v>285</v>
      </c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7"/>
    </row>
    <row r="20" spans="1:17" ht="36" customHeight="1">
      <c r="A20" s="334"/>
      <c r="B20" s="163" t="s">
        <v>286</v>
      </c>
      <c r="C20" s="164" t="s">
        <v>287</v>
      </c>
      <c r="D20" s="164" t="s">
        <v>378</v>
      </c>
      <c r="E20" s="165">
        <f aca="true" t="shared" si="1" ref="E20:Q20">SUM(E21:E23)</f>
        <v>2589555</v>
      </c>
      <c r="F20" s="165">
        <f t="shared" si="1"/>
        <v>391544</v>
      </c>
      <c r="G20" s="165">
        <f t="shared" si="1"/>
        <v>2198011</v>
      </c>
      <c r="H20" s="165">
        <f t="shared" si="1"/>
        <v>2555395</v>
      </c>
      <c r="I20" s="165">
        <f t="shared" si="1"/>
        <v>357384</v>
      </c>
      <c r="J20" s="165">
        <f>SUM(J21:J22)</f>
        <v>357384</v>
      </c>
      <c r="K20" s="165">
        <f t="shared" si="1"/>
        <v>0</v>
      </c>
      <c r="L20" s="165">
        <f t="shared" si="1"/>
        <v>0</v>
      </c>
      <c r="M20" s="165">
        <f t="shared" si="1"/>
        <v>2198011</v>
      </c>
      <c r="N20" s="165">
        <f t="shared" si="1"/>
        <v>0</v>
      </c>
      <c r="O20" s="165">
        <f t="shared" si="1"/>
        <v>0</v>
      </c>
      <c r="P20" s="165">
        <f t="shared" si="1"/>
        <v>0</v>
      </c>
      <c r="Q20" s="165">
        <f t="shared" si="1"/>
        <v>2198011</v>
      </c>
    </row>
    <row r="21" spans="1:17" ht="12.75">
      <c r="A21" s="334"/>
      <c r="B21" s="163" t="s">
        <v>289</v>
      </c>
      <c r="C21" s="163"/>
      <c r="D21" s="163"/>
      <c r="E21" s="165">
        <f>F21+G21</f>
        <v>34160</v>
      </c>
      <c r="F21" s="165">
        <v>34160</v>
      </c>
      <c r="G21" s="165">
        <v>0</v>
      </c>
      <c r="H21" s="165">
        <f>I21+M21</f>
        <v>0</v>
      </c>
      <c r="I21" s="165">
        <f>SUM(J21:L21)</f>
        <v>0</v>
      </c>
      <c r="J21" s="165">
        <v>0</v>
      </c>
      <c r="K21" s="165">
        <v>0</v>
      </c>
      <c r="L21" s="165">
        <v>0</v>
      </c>
      <c r="M21" s="165">
        <f>SUM(N21:Q21)</f>
        <v>0</v>
      </c>
      <c r="N21" s="165">
        <v>0</v>
      </c>
      <c r="O21" s="165">
        <v>0</v>
      </c>
      <c r="P21" s="165">
        <v>0</v>
      </c>
      <c r="Q21" s="165">
        <v>0</v>
      </c>
    </row>
    <row r="22" spans="1:17" ht="12.75">
      <c r="A22" s="334"/>
      <c r="B22" s="163" t="s">
        <v>264</v>
      </c>
      <c r="C22" s="163"/>
      <c r="D22" s="163"/>
      <c r="E22" s="165">
        <f>F22+G22</f>
        <v>2555395</v>
      </c>
      <c r="F22" s="165">
        <f>SUM(I22)</f>
        <v>357384</v>
      </c>
      <c r="G22" s="165">
        <v>2198011</v>
      </c>
      <c r="H22" s="165">
        <f>I22+M22</f>
        <v>2555395</v>
      </c>
      <c r="I22" s="165">
        <f>SUM(J22:L22)</f>
        <v>357384</v>
      </c>
      <c r="J22" s="165">
        <v>357384</v>
      </c>
      <c r="K22" s="165">
        <v>0</v>
      </c>
      <c r="L22" s="165">
        <v>0</v>
      </c>
      <c r="M22" s="165">
        <v>2198011</v>
      </c>
      <c r="N22" s="165">
        <v>0</v>
      </c>
      <c r="O22" s="165">
        <v>0</v>
      </c>
      <c r="P22" s="165">
        <v>0</v>
      </c>
      <c r="Q22" s="165">
        <v>2198011</v>
      </c>
    </row>
    <row r="23" spans="1:17" ht="12.75">
      <c r="A23" s="335"/>
      <c r="B23" s="163" t="s">
        <v>290</v>
      </c>
      <c r="C23" s="163"/>
      <c r="D23" s="163"/>
      <c r="E23" s="165">
        <f>F23+G23</f>
        <v>0</v>
      </c>
      <c r="F23" s="165">
        <v>0</v>
      </c>
      <c r="G23" s="165">
        <v>0</v>
      </c>
      <c r="H23" s="165">
        <f>I23+M23</f>
        <v>0</v>
      </c>
      <c r="I23" s="165">
        <f>SUM(J23:L23)</f>
        <v>0</v>
      </c>
      <c r="J23" s="165">
        <v>0</v>
      </c>
      <c r="K23" s="165">
        <v>0</v>
      </c>
      <c r="L23" s="165">
        <v>0</v>
      </c>
      <c r="M23" s="165">
        <f>SUM(N23:Q23)</f>
        <v>0</v>
      </c>
      <c r="N23" s="165">
        <v>0</v>
      </c>
      <c r="O23" s="165">
        <v>0</v>
      </c>
      <c r="P23" s="165">
        <v>0</v>
      </c>
      <c r="Q23" s="165">
        <v>0</v>
      </c>
    </row>
    <row r="24" spans="1:17" ht="12.75">
      <c r="A24" s="333" t="s">
        <v>291</v>
      </c>
      <c r="B24" s="163" t="s">
        <v>278</v>
      </c>
      <c r="C24" s="336" t="s">
        <v>279</v>
      </c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8"/>
    </row>
    <row r="25" spans="1:17" ht="12.75">
      <c r="A25" s="334"/>
      <c r="B25" s="163" t="s">
        <v>280</v>
      </c>
      <c r="C25" s="322" t="s">
        <v>281</v>
      </c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4"/>
    </row>
    <row r="26" spans="1:17" ht="12.75">
      <c r="A26" s="334"/>
      <c r="B26" s="163" t="s">
        <v>282</v>
      </c>
      <c r="C26" s="322" t="s">
        <v>283</v>
      </c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4"/>
    </row>
    <row r="27" spans="1:17" ht="12.75">
      <c r="A27" s="334"/>
      <c r="B27" s="163" t="s">
        <v>284</v>
      </c>
      <c r="C27" s="325" t="s">
        <v>292</v>
      </c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7"/>
    </row>
    <row r="28" spans="1:17" ht="26.25" customHeight="1">
      <c r="A28" s="334"/>
      <c r="B28" s="163" t="s">
        <v>286</v>
      </c>
      <c r="C28" s="164" t="s">
        <v>287</v>
      </c>
      <c r="D28" s="164" t="s">
        <v>288</v>
      </c>
      <c r="E28" s="165">
        <f aca="true" t="shared" si="2" ref="E28:Q28">SUM(E29:E31)</f>
        <v>2142205</v>
      </c>
      <c r="F28" s="165">
        <f t="shared" si="2"/>
        <v>324442</v>
      </c>
      <c r="G28" s="165">
        <f t="shared" si="2"/>
        <v>1817763</v>
      </c>
      <c r="H28" s="165">
        <f t="shared" si="2"/>
        <v>2108045</v>
      </c>
      <c r="I28" s="165">
        <f t="shared" si="2"/>
        <v>290282</v>
      </c>
      <c r="J28" s="165">
        <f t="shared" si="2"/>
        <v>290282</v>
      </c>
      <c r="K28" s="165">
        <f t="shared" si="2"/>
        <v>0</v>
      </c>
      <c r="L28" s="165">
        <f t="shared" si="2"/>
        <v>0</v>
      </c>
      <c r="M28" s="165">
        <f t="shared" si="2"/>
        <v>1817763</v>
      </c>
      <c r="N28" s="165">
        <f t="shared" si="2"/>
        <v>0</v>
      </c>
      <c r="O28" s="165">
        <f t="shared" si="2"/>
        <v>0</v>
      </c>
      <c r="P28" s="165">
        <f t="shared" si="2"/>
        <v>0</v>
      </c>
      <c r="Q28" s="165">
        <f t="shared" si="2"/>
        <v>1817763</v>
      </c>
    </row>
    <row r="29" spans="1:17" ht="12.75">
      <c r="A29" s="334"/>
      <c r="B29" s="163" t="s">
        <v>289</v>
      </c>
      <c r="C29" s="163"/>
      <c r="D29" s="163"/>
      <c r="E29" s="165">
        <f>F29+G29</f>
        <v>34160</v>
      </c>
      <c r="F29" s="165">
        <v>34160</v>
      </c>
      <c r="G29" s="165">
        <v>0</v>
      </c>
      <c r="H29" s="165">
        <f>I29+M29</f>
        <v>0</v>
      </c>
      <c r="I29" s="165">
        <f>SUM(J29:L29)</f>
        <v>0</v>
      </c>
      <c r="J29" s="165">
        <v>0</v>
      </c>
      <c r="K29" s="165">
        <v>0</v>
      </c>
      <c r="L29" s="165">
        <v>0</v>
      </c>
      <c r="M29" s="165">
        <f>SUM(N29:Q29)</f>
        <v>0</v>
      </c>
      <c r="N29" s="165">
        <v>0</v>
      </c>
      <c r="O29" s="165">
        <v>0</v>
      </c>
      <c r="P29" s="165">
        <v>0</v>
      </c>
      <c r="Q29" s="165">
        <v>0</v>
      </c>
    </row>
    <row r="30" spans="1:17" ht="12.75">
      <c r="A30" s="334"/>
      <c r="B30" s="163" t="s">
        <v>264</v>
      </c>
      <c r="C30" s="163"/>
      <c r="D30" s="163"/>
      <c r="E30" s="165">
        <f>F30+G30</f>
        <v>2108045</v>
      </c>
      <c r="F30" s="165">
        <v>290282</v>
      </c>
      <c r="G30" s="165">
        <v>1817763</v>
      </c>
      <c r="H30" s="165">
        <f>I30+M30</f>
        <v>2108045</v>
      </c>
      <c r="I30" s="165">
        <f>SUM(J30:L30)</f>
        <v>290282</v>
      </c>
      <c r="J30" s="165">
        <v>290282</v>
      </c>
      <c r="K30" s="165">
        <v>0</v>
      </c>
      <c r="L30" s="165">
        <v>0</v>
      </c>
      <c r="M30" s="165">
        <f>SUM(N30:Q30)</f>
        <v>1817763</v>
      </c>
      <c r="N30" s="165">
        <v>0</v>
      </c>
      <c r="O30" s="165">
        <v>0</v>
      </c>
      <c r="P30" s="165">
        <v>0</v>
      </c>
      <c r="Q30" s="165">
        <v>1817763</v>
      </c>
    </row>
    <row r="31" spans="1:17" ht="12.75">
      <c r="A31" s="335"/>
      <c r="B31" s="163" t="s">
        <v>290</v>
      </c>
      <c r="C31" s="163"/>
      <c r="D31" s="163"/>
      <c r="E31" s="165">
        <f>F31+G31</f>
        <v>0</v>
      </c>
      <c r="F31" s="165">
        <v>0</v>
      </c>
      <c r="G31" s="165">
        <v>0</v>
      </c>
      <c r="H31" s="165">
        <f>I31+M31</f>
        <v>0</v>
      </c>
      <c r="I31" s="165">
        <f>SUM(J31:L31)</f>
        <v>0</v>
      </c>
      <c r="J31" s="165">
        <v>0</v>
      </c>
      <c r="K31" s="165">
        <v>0</v>
      </c>
      <c r="L31" s="165">
        <v>0</v>
      </c>
      <c r="M31" s="165">
        <f>SUM(N31:Q31)</f>
        <v>0</v>
      </c>
      <c r="N31" s="165">
        <v>0</v>
      </c>
      <c r="O31" s="165">
        <v>0</v>
      </c>
      <c r="P31" s="165">
        <v>0</v>
      </c>
      <c r="Q31" s="165">
        <v>0</v>
      </c>
    </row>
    <row r="32" spans="1:17" ht="12.75">
      <c r="A32" s="333" t="s">
        <v>293</v>
      </c>
      <c r="B32" s="163" t="s">
        <v>278</v>
      </c>
      <c r="C32" s="336" t="s">
        <v>279</v>
      </c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8"/>
    </row>
    <row r="33" spans="1:17" ht="12.75">
      <c r="A33" s="334"/>
      <c r="B33" s="163" t="s">
        <v>280</v>
      </c>
      <c r="C33" s="322" t="s">
        <v>294</v>
      </c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4"/>
    </row>
    <row r="34" spans="1:17" ht="12.75">
      <c r="A34" s="334"/>
      <c r="B34" s="163" t="s">
        <v>282</v>
      </c>
      <c r="C34" s="322" t="s">
        <v>295</v>
      </c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4"/>
    </row>
    <row r="35" spans="1:17" ht="15" customHeight="1">
      <c r="A35" s="334"/>
      <c r="B35" s="163" t="s">
        <v>284</v>
      </c>
      <c r="C35" s="325" t="s">
        <v>296</v>
      </c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7"/>
    </row>
    <row r="36" spans="1:17" ht="34.5" customHeight="1">
      <c r="A36" s="334"/>
      <c r="B36" s="163" t="s">
        <v>286</v>
      </c>
      <c r="C36" s="164" t="s">
        <v>297</v>
      </c>
      <c r="D36" s="164" t="s">
        <v>298</v>
      </c>
      <c r="E36" s="165">
        <f aca="true" t="shared" si="3" ref="E36:Q36">SUM(E37:E39)</f>
        <v>3708605</v>
      </c>
      <c r="F36" s="165">
        <f t="shared" si="3"/>
        <v>564668</v>
      </c>
      <c r="G36" s="165">
        <f t="shared" si="3"/>
        <v>3143937</v>
      </c>
      <c r="H36" s="165">
        <f t="shared" si="3"/>
        <v>3708605</v>
      </c>
      <c r="I36" s="165">
        <f t="shared" si="3"/>
        <v>564668</v>
      </c>
      <c r="J36" s="165">
        <f t="shared" si="3"/>
        <v>0</v>
      </c>
      <c r="K36" s="165">
        <f t="shared" si="3"/>
        <v>0</v>
      </c>
      <c r="L36" s="165">
        <f t="shared" si="3"/>
        <v>564668</v>
      </c>
      <c r="M36" s="165">
        <f t="shared" si="3"/>
        <v>3143937</v>
      </c>
      <c r="N36" s="165">
        <f t="shared" si="3"/>
        <v>0</v>
      </c>
      <c r="O36" s="165">
        <f t="shared" si="3"/>
        <v>0</v>
      </c>
      <c r="P36" s="165">
        <f t="shared" si="3"/>
        <v>0</v>
      </c>
      <c r="Q36" s="165">
        <f t="shared" si="3"/>
        <v>3143937</v>
      </c>
    </row>
    <row r="37" spans="1:17" ht="12.75">
      <c r="A37" s="334"/>
      <c r="B37" s="163" t="s">
        <v>289</v>
      </c>
      <c r="C37" s="163"/>
      <c r="D37" s="163"/>
      <c r="E37" s="165">
        <f>F37+G37</f>
        <v>31110</v>
      </c>
      <c r="F37" s="165">
        <v>0</v>
      </c>
      <c r="G37" s="165">
        <v>31110</v>
      </c>
      <c r="H37" s="165">
        <f>I37+M37</f>
        <v>31110</v>
      </c>
      <c r="I37" s="165">
        <f>SUM(J37:L37)</f>
        <v>0</v>
      </c>
      <c r="J37" s="165">
        <v>0</v>
      </c>
      <c r="K37" s="165">
        <v>0</v>
      </c>
      <c r="L37" s="165">
        <v>0</v>
      </c>
      <c r="M37" s="165">
        <f>SUM(N37:Q37)</f>
        <v>31110</v>
      </c>
      <c r="N37" s="165">
        <v>0</v>
      </c>
      <c r="O37" s="165">
        <v>0</v>
      </c>
      <c r="P37" s="165">
        <v>0</v>
      </c>
      <c r="Q37" s="165">
        <v>31110</v>
      </c>
    </row>
    <row r="38" spans="1:17" ht="12.75">
      <c r="A38" s="334"/>
      <c r="B38" s="163" t="s">
        <v>264</v>
      </c>
      <c r="C38" s="163"/>
      <c r="D38" s="163"/>
      <c r="E38" s="165">
        <f>F38+G38</f>
        <v>3677495</v>
      </c>
      <c r="F38" s="165">
        <v>564668</v>
      </c>
      <c r="G38" s="165">
        <v>3112827</v>
      </c>
      <c r="H38" s="165">
        <f>I38+M38</f>
        <v>3677495</v>
      </c>
      <c r="I38" s="165">
        <f>SUM(J38:L38)</f>
        <v>564668</v>
      </c>
      <c r="J38" s="165">
        <v>0</v>
      </c>
      <c r="K38" s="165">
        <v>0</v>
      </c>
      <c r="L38" s="165">
        <v>564668</v>
      </c>
      <c r="M38" s="165">
        <f>SUM(N38:Q38)</f>
        <v>3112827</v>
      </c>
      <c r="N38" s="165">
        <v>0</v>
      </c>
      <c r="O38" s="165">
        <v>0</v>
      </c>
      <c r="P38" s="165">
        <v>0</v>
      </c>
      <c r="Q38" s="165">
        <v>3112827</v>
      </c>
    </row>
    <row r="39" spans="1:17" ht="12.75">
      <c r="A39" s="335"/>
      <c r="B39" s="163" t="s">
        <v>290</v>
      </c>
      <c r="C39" s="163"/>
      <c r="D39" s="163"/>
      <c r="E39" s="165">
        <f>F39+G39</f>
        <v>0</v>
      </c>
      <c r="F39" s="165">
        <v>0</v>
      </c>
      <c r="G39" s="165">
        <v>0</v>
      </c>
      <c r="H39" s="165">
        <f>I39+M39</f>
        <v>0</v>
      </c>
      <c r="I39" s="165">
        <f>SUM(J39:L39)</f>
        <v>0</v>
      </c>
      <c r="J39" s="165">
        <v>0</v>
      </c>
      <c r="K39" s="165">
        <v>0</v>
      </c>
      <c r="L39" s="165">
        <v>0</v>
      </c>
      <c r="M39" s="165">
        <f>SUM(N39:Q39)</f>
        <v>0</v>
      </c>
      <c r="N39" s="165">
        <v>0</v>
      </c>
      <c r="O39" s="165">
        <v>0</v>
      </c>
      <c r="P39" s="165">
        <v>0</v>
      </c>
      <c r="Q39" s="165">
        <v>0</v>
      </c>
    </row>
    <row r="40" spans="1:17" ht="12.75">
      <c r="A40" s="333" t="s">
        <v>299</v>
      </c>
      <c r="B40" s="163" t="s">
        <v>278</v>
      </c>
      <c r="C40" s="337" t="s">
        <v>300</v>
      </c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8"/>
    </row>
    <row r="41" spans="1:17" ht="12.75">
      <c r="A41" s="334"/>
      <c r="B41" s="163" t="s">
        <v>280</v>
      </c>
      <c r="C41" s="166" t="s">
        <v>301</v>
      </c>
      <c r="D41" s="166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8"/>
    </row>
    <row r="42" spans="1:17" ht="12.75">
      <c r="A42" s="334"/>
      <c r="B42" s="163" t="s">
        <v>282</v>
      </c>
      <c r="C42" s="166" t="s">
        <v>302</v>
      </c>
      <c r="D42" s="166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8"/>
    </row>
    <row r="43" spans="1:17" ht="12.75">
      <c r="A43" s="334"/>
      <c r="B43" s="163" t="s">
        <v>284</v>
      </c>
      <c r="C43" s="169" t="s">
        <v>303</v>
      </c>
      <c r="D43" s="170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2"/>
    </row>
    <row r="44" spans="1:17" ht="25.5" customHeight="1">
      <c r="A44" s="334"/>
      <c r="B44" s="163" t="s">
        <v>286</v>
      </c>
      <c r="C44" s="163"/>
      <c r="D44" s="173" t="s">
        <v>304</v>
      </c>
      <c r="E44" s="165">
        <f>F44+G44</f>
        <v>8600</v>
      </c>
      <c r="F44" s="165">
        <f>SUM(F45:F47)</f>
        <v>1290</v>
      </c>
      <c r="G44" s="165">
        <f>SUM(G45:G47)</f>
        <v>7310</v>
      </c>
      <c r="H44" s="165">
        <f>I44+M44</f>
        <v>8600</v>
      </c>
      <c r="I44" s="165">
        <f>SUM(J44:L44)</f>
        <v>1290</v>
      </c>
      <c r="J44" s="165">
        <f>SUM(J45:J47)</f>
        <v>0</v>
      </c>
      <c r="K44" s="165">
        <f>SUM(K45:K47)</f>
        <v>0</v>
      </c>
      <c r="L44" s="165">
        <f>SUM(L45:L47)</f>
        <v>1290</v>
      </c>
      <c r="M44" s="165">
        <f>SUM(N44:Q44)</f>
        <v>7310</v>
      </c>
      <c r="N44" s="165">
        <f>SUM(N45:N47)</f>
        <v>0</v>
      </c>
      <c r="O44" s="165">
        <f>SUM(O45:O47)</f>
        <v>0</v>
      </c>
      <c r="P44" s="165">
        <f>SUM(P45:P47)</f>
        <v>0</v>
      </c>
      <c r="Q44" s="165">
        <f>SUM(Q45:Q47)</f>
        <v>7310</v>
      </c>
    </row>
    <row r="45" spans="1:17" ht="12.75">
      <c r="A45" s="334"/>
      <c r="B45" s="163" t="s">
        <v>289</v>
      </c>
      <c r="C45" s="163"/>
      <c r="D45" s="174"/>
      <c r="E45" s="165">
        <f>F45+G45</f>
        <v>0</v>
      </c>
      <c r="F45" s="165">
        <v>0</v>
      </c>
      <c r="G45" s="165">
        <v>0</v>
      </c>
      <c r="H45" s="165">
        <f>I45+M45</f>
        <v>0</v>
      </c>
      <c r="I45" s="165">
        <f>SUM(J45:L45)</f>
        <v>0</v>
      </c>
      <c r="J45" s="165">
        <v>0</v>
      </c>
      <c r="K45" s="165">
        <v>0</v>
      </c>
      <c r="L45" s="165">
        <v>0</v>
      </c>
      <c r="M45" s="165">
        <f>SUM(N45:Q45)</f>
        <v>0</v>
      </c>
      <c r="N45" s="165">
        <v>0</v>
      </c>
      <c r="O45" s="165">
        <v>0</v>
      </c>
      <c r="P45" s="165">
        <v>0</v>
      </c>
      <c r="Q45" s="165">
        <v>0</v>
      </c>
    </row>
    <row r="46" spans="1:17" ht="12.75" customHeight="1">
      <c r="A46" s="334"/>
      <c r="B46" s="163" t="s">
        <v>264</v>
      </c>
      <c r="C46" s="163"/>
      <c r="D46" s="174"/>
      <c r="E46" s="165">
        <f>F46+G46</f>
        <v>8600</v>
      </c>
      <c r="F46" s="165">
        <v>1290</v>
      </c>
      <c r="G46" s="165">
        <v>7310</v>
      </c>
      <c r="H46" s="165">
        <f>I46+M46</f>
        <v>8600</v>
      </c>
      <c r="I46" s="165">
        <v>1290</v>
      </c>
      <c r="J46" s="165">
        <v>0</v>
      </c>
      <c r="K46" s="165">
        <v>0</v>
      </c>
      <c r="L46" s="165">
        <v>1290</v>
      </c>
      <c r="M46" s="165">
        <f>SUM(N46:Q46)</f>
        <v>7310</v>
      </c>
      <c r="N46" s="165">
        <v>0</v>
      </c>
      <c r="O46" s="165">
        <v>0</v>
      </c>
      <c r="P46" s="165">
        <v>0</v>
      </c>
      <c r="Q46" s="165">
        <v>7310</v>
      </c>
    </row>
    <row r="47" spans="1:17" ht="12.75">
      <c r="A47" s="335"/>
      <c r="B47" s="163" t="s">
        <v>290</v>
      </c>
      <c r="C47" s="163"/>
      <c r="D47" s="174"/>
      <c r="E47" s="165">
        <f>F47+G47</f>
        <v>0</v>
      </c>
      <c r="F47" s="165">
        <v>0</v>
      </c>
      <c r="G47" s="165">
        <v>0</v>
      </c>
      <c r="H47" s="165">
        <f>I47+M47</f>
        <v>0</v>
      </c>
      <c r="I47" s="165">
        <f>SUM(J47:L47)</f>
        <v>0</v>
      </c>
      <c r="J47" s="165">
        <v>0</v>
      </c>
      <c r="K47" s="165">
        <v>0</v>
      </c>
      <c r="L47" s="165">
        <v>0</v>
      </c>
      <c r="M47" s="165">
        <f>SUM(N47:Q47)</f>
        <v>0</v>
      </c>
      <c r="N47" s="165">
        <v>0</v>
      </c>
      <c r="O47" s="165">
        <v>0</v>
      </c>
      <c r="P47" s="165">
        <v>0</v>
      </c>
      <c r="Q47" s="165">
        <v>0</v>
      </c>
    </row>
    <row r="48" spans="1:17" ht="12.75">
      <c r="A48" s="175"/>
      <c r="B48" s="163"/>
      <c r="C48" s="176"/>
      <c r="D48" s="176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  <row r="49" spans="1:17" ht="12.75">
      <c r="A49" s="160">
        <v>2</v>
      </c>
      <c r="B49" s="160" t="s">
        <v>305</v>
      </c>
      <c r="C49" s="342" t="s">
        <v>276</v>
      </c>
      <c r="D49" s="343"/>
      <c r="E49" s="162">
        <f>SUM(E54,E62,E70,E78,E86,E95)</f>
        <v>2910926</v>
      </c>
      <c r="F49" s="162">
        <f aca="true" t="shared" si="4" ref="F49:Q49">SUM(F54,F62,F70,F78,F86,F95)</f>
        <v>267333</v>
      </c>
      <c r="G49" s="162">
        <f t="shared" si="4"/>
        <v>2643593</v>
      </c>
      <c r="H49" s="162">
        <f t="shared" si="4"/>
        <v>2091865</v>
      </c>
      <c r="I49" s="162">
        <f t="shared" si="4"/>
        <v>144472</v>
      </c>
      <c r="J49" s="162">
        <f t="shared" si="4"/>
        <v>0</v>
      </c>
      <c r="K49" s="162">
        <f t="shared" si="4"/>
        <v>0</v>
      </c>
      <c r="L49" s="162">
        <f t="shared" si="4"/>
        <v>144472</v>
      </c>
      <c r="M49" s="162">
        <f t="shared" si="4"/>
        <v>1947393</v>
      </c>
      <c r="N49" s="162">
        <f t="shared" si="4"/>
        <v>0</v>
      </c>
      <c r="O49" s="162">
        <f t="shared" si="4"/>
        <v>0</v>
      </c>
      <c r="P49" s="162">
        <f t="shared" si="4"/>
        <v>0</v>
      </c>
      <c r="Q49" s="162">
        <f t="shared" si="4"/>
        <v>1947393</v>
      </c>
    </row>
    <row r="50" spans="1:17" ht="12.75">
      <c r="A50" s="333" t="s">
        <v>306</v>
      </c>
      <c r="B50" s="163" t="s">
        <v>278</v>
      </c>
      <c r="C50" s="336" t="s">
        <v>300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8"/>
    </row>
    <row r="51" spans="1:17" ht="12.75">
      <c r="A51" s="334"/>
      <c r="B51" s="163" t="s">
        <v>280</v>
      </c>
      <c r="C51" s="322" t="s">
        <v>307</v>
      </c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4"/>
    </row>
    <row r="52" spans="1:17" ht="12.75">
      <c r="A52" s="334"/>
      <c r="B52" s="163" t="s">
        <v>282</v>
      </c>
      <c r="C52" s="322" t="s">
        <v>308</v>
      </c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4"/>
    </row>
    <row r="53" spans="1:17" ht="12.75">
      <c r="A53" s="334"/>
      <c r="B53" s="163" t="s">
        <v>284</v>
      </c>
      <c r="C53" s="339" t="s">
        <v>309</v>
      </c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1"/>
    </row>
    <row r="54" spans="1:17" ht="47.25" customHeight="1">
      <c r="A54" s="334"/>
      <c r="B54" s="163" t="s">
        <v>286</v>
      </c>
      <c r="C54" s="163"/>
      <c r="D54" s="173" t="s">
        <v>310</v>
      </c>
      <c r="E54" s="165">
        <f>F54+G54</f>
        <v>311015</v>
      </c>
      <c r="F54" s="165">
        <f>SUM(F55:F57)</f>
        <v>46652</v>
      </c>
      <c r="G54" s="165">
        <f>SUM(G55:G57)</f>
        <v>264363</v>
      </c>
      <c r="H54" s="165">
        <f>I54+M54</f>
        <v>93135</v>
      </c>
      <c r="I54" s="165">
        <f>J54+K54+L54</f>
        <v>13969</v>
      </c>
      <c r="J54" s="165">
        <f>SUM(J55:J57)</f>
        <v>0</v>
      </c>
      <c r="K54" s="165">
        <f>SUM(K55:K57)</f>
        <v>0</v>
      </c>
      <c r="L54" s="165">
        <f>SUM(L55:L57)</f>
        <v>13969</v>
      </c>
      <c r="M54" s="165">
        <f>SUM(N54:Q54)</f>
        <v>79166</v>
      </c>
      <c r="N54" s="165">
        <f>SUM(N55:N57)</f>
        <v>0</v>
      </c>
      <c r="O54" s="165">
        <f>SUM(O55:O57)</f>
        <v>0</v>
      </c>
      <c r="P54" s="165">
        <f>SUM(P55:P57)</f>
        <v>0</v>
      </c>
      <c r="Q54" s="165">
        <f>SUM(Q55:Q57)</f>
        <v>79166</v>
      </c>
    </row>
    <row r="55" spans="1:17" ht="12.75">
      <c r="A55" s="334"/>
      <c r="B55" s="163" t="s">
        <v>289</v>
      </c>
      <c r="C55" s="163"/>
      <c r="D55" s="174"/>
      <c r="E55" s="165">
        <f>F55+G55</f>
        <v>217880</v>
      </c>
      <c r="F55" s="165">
        <v>32683</v>
      </c>
      <c r="G55" s="165">
        <v>185197</v>
      </c>
      <c r="H55" s="165">
        <f>I55+M55</f>
        <v>0</v>
      </c>
      <c r="I55" s="165">
        <f>J55+K55+L55</f>
        <v>0</v>
      </c>
      <c r="J55" s="165">
        <v>0</v>
      </c>
      <c r="K55" s="165">
        <v>0</v>
      </c>
      <c r="L55" s="165">
        <v>0</v>
      </c>
      <c r="M55" s="165">
        <f>SUM(N55:Q55)</f>
        <v>0</v>
      </c>
      <c r="N55" s="165">
        <v>0</v>
      </c>
      <c r="O55" s="165">
        <v>0</v>
      </c>
      <c r="P55" s="165">
        <v>0</v>
      </c>
      <c r="Q55" s="165">
        <v>0</v>
      </c>
    </row>
    <row r="56" spans="1:17" ht="12.75">
      <c r="A56" s="334"/>
      <c r="B56" s="163" t="s">
        <v>264</v>
      </c>
      <c r="C56" s="163"/>
      <c r="D56" s="174"/>
      <c r="E56" s="165">
        <f>F56+G56</f>
        <v>93135</v>
      </c>
      <c r="F56" s="165">
        <v>13969</v>
      </c>
      <c r="G56" s="165">
        <v>79166</v>
      </c>
      <c r="H56" s="165">
        <f>I56+M56</f>
        <v>93135</v>
      </c>
      <c r="I56" s="165">
        <f>J56+K56+L56</f>
        <v>13969</v>
      </c>
      <c r="J56" s="165">
        <v>0</v>
      </c>
      <c r="K56" s="165">
        <v>0</v>
      </c>
      <c r="L56" s="165">
        <v>13969</v>
      </c>
      <c r="M56" s="165">
        <f>SUM(N56:Q56)</f>
        <v>79166</v>
      </c>
      <c r="N56" s="165">
        <v>0</v>
      </c>
      <c r="O56" s="165">
        <v>0</v>
      </c>
      <c r="P56" s="165">
        <v>0</v>
      </c>
      <c r="Q56" s="165">
        <v>79166</v>
      </c>
    </row>
    <row r="57" spans="1:17" ht="12.75">
      <c r="A57" s="335"/>
      <c r="B57" s="163" t="s">
        <v>290</v>
      </c>
      <c r="C57" s="163"/>
      <c r="D57" s="174"/>
      <c r="E57" s="165">
        <f>F57+G57</f>
        <v>0</v>
      </c>
      <c r="F57" s="165">
        <v>0</v>
      </c>
      <c r="G57" s="165">
        <v>0</v>
      </c>
      <c r="H57" s="165">
        <f>I57+M57</f>
        <v>0</v>
      </c>
      <c r="I57" s="165">
        <f>J57+K57+L57</f>
        <v>0</v>
      </c>
      <c r="J57" s="165">
        <v>0</v>
      </c>
      <c r="K57" s="165">
        <v>0</v>
      </c>
      <c r="L57" s="165">
        <v>0</v>
      </c>
      <c r="M57" s="165">
        <f>SUM(N57:Q57)</f>
        <v>0</v>
      </c>
      <c r="N57" s="165">
        <v>0</v>
      </c>
      <c r="O57" s="165">
        <v>0</v>
      </c>
      <c r="P57" s="165">
        <v>0</v>
      </c>
      <c r="Q57" s="165">
        <v>0</v>
      </c>
    </row>
    <row r="58" spans="1:17" ht="12.75">
      <c r="A58" s="333" t="s">
        <v>311</v>
      </c>
      <c r="B58" s="163" t="s">
        <v>278</v>
      </c>
      <c r="C58" s="336" t="s">
        <v>300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8"/>
    </row>
    <row r="59" spans="1:17" ht="12.75">
      <c r="A59" s="334"/>
      <c r="B59" s="163" t="s">
        <v>280</v>
      </c>
      <c r="C59" s="322" t="s">
        <v>307</v>
      </c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323"/>
      <c r="Q59" s="324"/>
    </row>
    <row r="60" spans="1:17" ht="12.75">
      <c r="A60" s="334"/>
      <c r="B60" s="177" t="s">
        <v>282</v>
      </c>
      <c r="C60" s="322" t="s">
        <v>312</v>
      </c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3"/>
      <c r="P60" s="323"/>
      <c r="Q60" s="324"/>
    </row>
    <row r="61" spans="1:17" ht="12.75">
      <c r="A61" s="334"/>
      <c r="B61" s="163" t="s">
        <v>284</v>
      </c>
      <c r="C61" s="339" t="s">
        <v>313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1"/>
    </row>
    <row r="62" spans="1:17" ht="59.25" customHeight="1">
      <c r="A62" s="334"/>
      <c r="B62" s="163" t="s">
        <v>286</v>
      </c>
      <c r="C62" s="163"/>
      <c r="D62" s="173" t="s">
        <v>314</v>
      </c>
      <c r="E62" s="165">
        <f>F62+G62</f>
        <v>465216</v>
      </c>
      <c r="F62" s="165">
        <f>SUM(F63:F64)</f>
        <v>69783</v>
      </c>
      <c r="G62" s="165">
        <f>SUM(G63:G64)</f>
        <v>395433</v>
      </c>
      <c r="H62" s="165">
        <f>I62+M62</f>
        <v>154593</v>
      </c>
      <c r="I62" s="165">
        <f>SUM(J62:L62)</f>
        <v>23189</v>
      </c>
      <c r="J62" s="165">
        <v>0</v>
      </c>
      <c r="K62" s="165">
        <v>0</v>
      </c>
      <c r="L62" s="165">
        <f>SUM(L63:L65)</f>
        <v>23189</v>
      </c>
      <c r="M62" s="165">
        <f>SUM(N62:Q62)</f>
        <v>131404</v>
      </c>
      <c r="N62" s="165">
        <v>0</v>
      </c>
      <c r="O62" s="165">
        <v>0</v>
      </c>
      <c r="P62" s="165">
        <v>0</v>
      </c>
      <c r="Q62" s="165">
        <f>SUM(Q63:Q65)</f>
        <v>131404</v>
      </c>
    </row>
    <row r="63" spans="1:17" ht="12.75">
      <c r="A63" s="334"/>
      <c r="B63" s="163" t="s">
        <v>289</v>
      </c>
      <c r="C63" s="163"/>
      <c r="D63" s="174"/>
      <c r="E63" s="165">
        <f>F63+G63</f>
        <v>310623</v>
      </c>
      <c r="F63" s="165">
        <v>46594</v>
      </c>
      <c r="G63" s="165">
        <v>264029</v>
      </c>
      <c r="H63" s="165">
        <f>I63+M63</f>
        <v>0</v>
      </c>
      <c r="I63" s="165">
        <f>SUM(J63:L63)</f>
        <v>0</v>
      </c>
      <c r="J63" s="165">
        <v>0</v>
      </c>
      <c r="K63" s="165">
        <v>0</v>
      </c>
      <c r="L63" s="165">
        <v>0</v>
      </c>
      <c r="M63" s="165">
        <f>SUM(N63:Q63)</f>
        <v>0</v>
      </c>
      <c r="N63" s="165">
        <v>0</v>
      </c>
      <c r="O63" s="165">
        <v>0</v>
      </c>
      <c r="P63" s="165">
        <v>0</v>
      </c>
      <c r="Q63" s="165">
        <v>0</v>
      </c>
    </row>
    <row r="64" spans="1:17" ht="12.75">
      <c r="A64" s="334"/>
      <c r="B64" s="163" t="s">
        <v>264</v>
      </c>
      <c r="C64" s="163"/>
      <c r="D64" s="174"/>
      <c r="E64" s="165">
        <f>F64+G64</f>
        <v>154593</v>
      </c>
      <c r="F64" s="165">
        <v>23189</v>
      </c>
      <c r="G64" s="165">
        <v>131404</v>
      </c>
      <c r="H64" s="165">
        <f>I64+M64</f>
        <v>154593</v>
      </c>
      <c r="I64" s="165">
        <f>SUM(J64:L64)</f>
        <v>23189</v>
      </c>
      <c r="J64" s="165">
        <v>0</v>
      </c>
      <c r="K64" s="165">
        <v>0</v>
      </c>
      <c r="L64" s="165">
        <v>23189</v>
      </c>
      <c r="M64" s="165">
        <f>SUM(N64:Q64)</f>
        <v>131404</v>
      </c>
      <c r="N64" s="165">
        <v>0</v>
      </c>
      <c r="O64" s="165">
        <v>0</v>
      </c>
      <c r="P64" s="165">
        <v>0</v>
      </c>
      <c r="Q64" s="165">
        <v>131404</v>
      </c>
    </row>
    <row r="65" spans="1:17" ht="12.75">
      <c r="A65" s="335"/>
      <c r="B65" s="163" t="s">
        <v>290</v>
      </c>
      <c r="C65" s="163"/>
      <c r="D65" s="174"/>
      <c r="E65" s="165">
        <f>F65+G65</f>
        <v>0</v>
      </c>
      <c r="F65" s="165"/>
      <c r="G65" s="165">
        <v>0</v>
      </c>
      <c r="H65" s="165">
        <f>I65+M65</f>
        <v>0</v>
      </c>
      <c r="I65" s="165">
        <f>SUM(J65:L65)</f>
        <v>0</v>
      </c>
      <c r="J65" s="165">
        <v>0</v>
      </c>
      <c r="K65" s="165">
        <v>0</v>
      </c>
      <c r="L65" s="165">
        <v>0</v>
      </c>
      <c r="M65" s="165">
        <f>SUM(N65:Q65)</f>
        <v>0</v>
      </c>
      <c r="N65" s="165">
        <v>0</v>
      </c>
      <c r="O65" s="165">
        <v>0</v>
      </c>
      <c r="P65" s="165">
        <v>0</v>
      </c>
      <c r="Q65" s="165">
        <v>0</v>
      </c>
    </row>
    <row r="66" spans="1:17" ht="12.75">
      <c r="A66" s="333" t="s">
        <v>315</v>
      </c>
      <c r="B66" s="163" t="s">
        <v>278</v>
      </c>
      <c r="C66" s="336" t="s">
        <v>316</v>
      </c>
      <c r="D66" s="337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8"/>
    </row>
    <row r="67" spans="1:17" ht="12.75">
      <c r="A67" s="334"/>
      <c r="B67" s="163" t="s">
        <v>280</v>
      </c>
      <c r="C67" s="322"/>
      <c r="D67" s="323"/>
      <c r="E67" s="323"/>
      <c r="F67" s="323"/>
      <c r="G67" s="323"/>
      <c r="H67" s="323"/>
      <c r="I67" s="323"/>
      <c r="J67" s="323"/>
      <c r="K67" s="323"/>
      <c r="L67" s="323"/>
      <c r="M67" s="323"/>
      <c r="N67" s="323"/>
      <c r="O67" s="323"/>
      <c r="P67" s="323"/>
      <c r="Q67" s="324"/>
    </row>
    <row r="68" spans="1:17" ht="12.75">
      <c r="A68" s="334"/>
      <c r="B68" s="163" t="s">
        <v>282</v>
      </c>
      <c r="C68" s="322"/>
      <c r="D68" s="323"/>
      <c r="E68" s="323"/>
      <c r="F68" s="323"/>
      <c r="G68" s="323"/>
      <c r="H68" s="323"/>
      <c r="I68" s="323"/>
      <c r="J68" s="323"/>
      <c r="K68" s="323"/>
      <c r="L68" s="323"/>
      <c r="M68" s="323"/>
      <c r="N68" s="323"/>
      <c r="O68" s="323"/>
      <c r="P68" s="323"/>
      <c r="Q68" s="324"/>
    </row>
    <row r="69" spans="1:17" ht="12.75">
      <c r="A69" s="334"/>
      <c r="B69" s="163" t="s">
        <v>284</v>
      </c>
      <c r="C69" s="339" t="s">
        <v>317</v>
      </c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1"/>
    </row>
    <row r="70" spans="1:17" ht="36" customHeight="1">
      <c r="A70" s="334"/>
      <c r="B70" s="163" t="s">
        <v>286</v>
      </c>
      <c r="C70" s="163"/>
      <c r="D70" s="164" t="s">
        <v>318</v>
      </c>
      <c r="E70" s="165">
        <f>F70+G70</f>
        <v>1128714</v>
      </c>
      <c r="F70" s="165">
        <f>SUM(F71:F73)</f>
        <v>0</v>
      </c>
      <c r="G70" s="165">
        <f>SUM(G71:G73)</f>
        <v>1128714</v>
      </c>
      <c r="H70" s="165">
        <f>I70+M70</f>
        <v>1128714</v>
      </c>
      <c r="I70" s="165">
        <f>J70+K70+L70</f>
        <v>0</v>
      </c>
      <c r="J70" s="165">
        <f>SUM(J71:J73)</f>
        <v>0</v>
      </c>
      <c r="K70" s="165">
        <f>SUM(K71:K73)</f>
        <v>0</v>
      </c>
      <c r="L70" s="165">
        <f>SUM(L71:L73)</f>
        <v>0</v>
      </c>
      <c r="M70" s="165">
        <f>N70+O70+P70+Q70</f>
        <v>1128714</v>
      </c>
      <c r="N70" s="165">
        <f>SUM(N71:N73)</f>
        <v>0</v>
      </c>
      <c r="O70" s="165">
        <f>SUM(O71:O73)</f>
        <v>0</v>
      </c>
      <c r="P70" s="165">
        <f>SUM(P71:P73)</f>
        <v>0</v>
      </c>
      <c r="Q70" s="165">
        <f>SUM(Q71:Q73)</f>
        <v>1128714</v>
      </c>
    </row>
    <row r="71" spans="1:17" ht="12.75">
      <c r="A71" s="334"/>
      <c r="B71" s="163" t="s">
        <v>289</v>
      </c>
      <c r="C71" s="163"/>
      <c r="D71" s="163"/>
      <c r="E71" s="165">
        <f>F71+G71</f>
        <v>0</v>
      </c>
      <c r="F71" s="165">
        <v>0</v>
      </c>
      <c r="G71" s="165">
        <v>0</v>
      </c>
      <c r="H71" s="165">
        <f>I71+M71</f>
        <v>0</v>
      </c>
      <c r="I71" s="165">
        <f>J71+K71+L71</f>
        <v>0</v>
      </c>
      <c r="J71" s="165">
        <v>0</v>
      </c>
      <c r="K71" s="165">
        <v>0</v>
      </c>
      <c r="L71" s="165">
        <v>0</v>
      </c>
      <c r="M71" s="165">
        <f>N71+O71+P71+Q71</f>
        <v>0</v>
      </c>
      <c r="N71" s="165">
        <v>0</v>
      </c>
      <c r="O71" s="165">
        <v>0</v>
      </c>
      <c r="P71" s="165">
        <v>0</v>
      </c>
      <c r="Q71" s="165">
        <v>0</v>
      </c>
    </row>
    <row r="72" spans="1:17" ht="12.75">
      <c r="A72" s="334"/>
      <c r="B72" s="163" t="s">
        <v>264</v>
      </c>
      <c r="C72" s="163"/>
      <c r="D72" s="163"/>
      <c r="E72" s="165">
        <f>F72+G72</f>
        <v>1128714</v>
      </c>
      <c r="F72" s="165">
        <v>0</v>
      </c>
      <c r="G72" s="165">
        <v>1128714</v>
      </c>
      <c r="H72" s="165">
        <f>I72+M72</f>
        <v>1128714</v>
      </c>
      <c r="I72" s="165">
        <f>J72+K72+L72</f>
        <v>0</v>
      </c>
      <c r="J72" s="165">
        <v>0</v>
      </c>
      <c r="K72" s="165">
        <v>0</v>
      </c>
      <c r="L72" s="165">
        <v>0</v>
      </c>
      <c r="M72" s="165">
        <f>N72+O72+P72+Q72</f>
        <v>1128714</v>
      </c>
      <c r="N72" s="165">
        <v>0</v>
      </c>
      <c r="O72" s="165">
        <v>0</v>
      </c>
      <c r="P72" s="165">
        <v>0</v>
      </c>
      <c r="Q72" s="165">
        <v>1128714</v>
      </c>
    </row>
    <row r="73" spans="1:17" ht="12.75">
      <c r="A73" s="335"/>
      <c r="B73" s="163" t="s">
        <v>290</v>
      </c>
      <c r="C73" s="163"/>
      <c r="D73" s="163"/>
      <c r="E73" s="165">
        <f>F73+G73</f>
        <v>0</v>
      </c>
      <c r="F73" s="165">
        <v>0</v>
      </c>
      <c r="G73" s="165">
        <v>0</v>
      </c>
      <c r="H73" s="165">
        <f>I73+M73</f>
        <v>0</v>
      </c>
      <c r="I73" s="165">
        <f>J73+K73+L73</f>
        <v>0</v>
      </c>
      <c r="J73" s="165">
        <v>0</v>
      </c>
      <c r="K73" s="165">
        <v>0</v>
      </c>
      <c r="L73" s="165">
        <v>0</v>
      </c>
      <c r="M73" s="165">
        <f>N73+O73+P73+Q73</f>
        <v>0</v>
      </c>
      <c r="N73" s="165">
        <v>0</v>
      </c>
      <c r="O73" s="165">
        <v>0</v>
      </c>
      <c r="P73" s="165">
        <v>0</v>
      </c>
      <c r="Q73" s="165">
        <v>0</v>
      </c>
    </row>
    <row r="74" spans="1:17" ht="12.75">
      <c r="A74" s="333" t="s">
        <v>319</v>
      </c>
      <c r="B74" s="163" t="s">
        <v>278</v>
      </c>
      <c r="C74" s="336" t="s">
        <v>300</v>
      </c>
      <c r="D74" s="337"/>
      <c r="E74" s="337"/>
      <c r="F74" s="337"/>
      <c r="G74" s="337"/>
      <c r="H74" s="337"/>
      <c r="I74" s="337"/>
      <c r="J74" s="337"/>
      <c r="K74" s="337"/>
      <c r="L74" s="337"/>
      <c r="M74" s="337"/>
      <c r="N74" s="337"/>
      <c r="O74" s="337"/>
      <c r="P74" s="337"/>
      <c r="Q74" s="338"/>
    </row>
    <row r="75" spans="1:17" ht="12.75">
      <c r="A75" s="334"/>
      <c r="B75" s="163" t="s">
        <v>280</v>
      </c>
      <c r="C75" s="322" t="s">
        <v>320</v>
      </c>
      <c r="D75" s="323"/>
      <c r="E75" s="323"/>
      <c r="F75" s="323"/>
      <c r="G75" s="323"/>
      <c r="H75" s="323"/>
      <c r="I75" s="323"/>
      <c r="J75" s="323"/>
      <c r="K75" s="323"/>
      <c r="L75" s="323"/>
      <c r="M75" s="323"/>
      <c r="N75" s="323"/>
      <c r="O75" s="323"/>
      <c r="P75" s="323"/>
      <c r="Q75" s="324"/>
    </row>
    <row r="76" spans="1:17" ht="12.75">
      <c r="A76" s="334"/>
      <c r="B76" s="163" t="s">
        <v>282</v>
      </c>
      <c r="C76" s="322" t="s">
        <v>321</v>
      </c>
      <c r="D76" s="323"/>
      <c r="E76" s="323"/>
      <c r="F76" s="323"/>
      <c r="G76" s="323"/>
      <c r="H76" s="323"/>
      <c r="I76" s="323"/>
      <c r="J76" s="323"/>
      <c r="K76" s="323"/>
      <c r="L76" s="323"/>
      <c r="M76" s="323"/>
      <c r="N76" s="323"/>
      <c r="O76" s="323"/>
      <c r="P76" s="323"/>
      <c r="Q76" s="324"/>
    </row>
    <row r="77" spans="1:17" ht="12.75">
      <c r="A77" s="334"/>
      <c r="B77" s="163" t="s">
        <v>284</v>
      </c>
      <c r="C77" s="339" t="s">
        <v>322</v>
      </c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1"/>
    </row>
    <row r="78" spans="1:17" ht="69.75" customHeight="1">
      <c r="A78" s="334"/>
      <c r="B78" s="163" t="s">
        <v>286</v>
      </c>
      <c r="C78" s="163"/>
      <c r="D78" s="164" t="s">
        <v>323</v>
      </c>
      <c r="E78" s="165">
        <f>F78+G78</f>
        <v>108622</v>
      </c>
      <c r="F78" s="165">
        <f>SUM(F79:F80)</f>
        <v>16294</v>
      </c>
      <c r="G78" s="165">
        <f>SUM(G79:G80)</f>
        <v>92328</v>
      </c>
      <c r="H78" s="165">
        <f>I78+M78</f>
        <v>31904</v>
      </c>
      <c r="I78" s="165">
        <f>SUM(J78:L78)</f>
        <v>4786</v>
      </c>
      <c r="J78" s="165">
        <v>0</v>
      </c>
      <c r="K78" s="165">
        <v>0</v>
      </c>
      <c r="L78" s="165">
        <f>SUM(L79:L81)</f>
        <v>4786</v>
      </c>
      <c r="M78" s="165">
        <f>SUM(N78:Q78)</f>
        <v>27118</v>
      </c>
      <c r="N78" s="165">
        <v>0</v>
      </c>
      <c r="O78" s="165">
        <v>0</v>
      </c>
      <c r="P78" s="165">
        <v>0</v>
      </c>
      <c r="Q78" s="165">
        <f>SUM(Q79:Q81)</f>
        <v>27118</v>
      </c>
    </row>
    <row r="79" spans="1:17" ht="12.75">
      <c r="A79" s="334"/>
      <c r="B79" s="163" t="s">
        <v>289</v>
      </c>
      <c r="C79" s="163"/>
      <c r="D79" s="163"/>
      <c r="E79" s="165">
        <f>F79+G79</f>
        <v>76718</v>
      </c>
      <c r="F79" s="165">
        <v>11508</v>
      </c>
      <c r="G79" s="165">
        <v>65210</v>
      </c>
      <c r="H79" s="165">
        <f>I79+M79</f>
        <v>0</v>
      </c>
      <c r="I79" s="165">
        <f>SUM(J79:L79)</f>
        <v>0</v>
      </c>
      <c r="J79" s="165">
        <v>0</v>
      </c>
      <c r="K79" s="165">
        <v>0</v>
      </c>
      <c r="L79" s="165">
        <v>0</v>
      </c>
      <c r="M79" s="165">
        <f>SUM(N79:Q79)</f>
        <v>0</v>
      </c>
      <c r="N79" s="165">
        <v>0</v>
      </c>
      <c r="O79" s="165">
        <v>0</v>
      </c>
      <c r="P79" s="165">
        <v>0</v>
      </c>
      <c r="Q79" s="165">
        <v>0</v>
      </c>
    </row>
    <row r="80" spans="1:17" ht="12.75">
      <c r="A80" s="334"/>
      <c r="B80" s="163" t="s">
        <v>264</v>
      </c>
      <c r="C80" s="163"/>
      <c r="D80" s="163"/>
      <c r="E80" s="165">
        <f>F80+G80</f>
        <v>31904</v>
      </c>
      <c r="F80" s="165">
        <v>4786</v>
      </c>
      <c r="G80" s="165">
        <v>27118</v>
      </c>
      <c r="H80" s="165">
        <f>I80+M80</f>
        <v>31904</v>
      </c>
      <c r="I80" s="165">
        <f>SUM(J80:L80)</f>
        <v>4786</v>
      </c>
      <c r="J80" s="165">
        <v>0</v>
      </c>
      <c r="K80" s="165">
        <v>0</v>
      </c>
      <c r="L80" s="165">
        <v>4786</v>
      </c>
      <c r="M80" s="165">
        <f>SUM(N80:Q80)</f>
        <v>27118</v>
      </c>
      <c r="N80" s="165">
        <v>0</v>
      </c>
      <c r="O80" s="165">
        <v>0</v>
      </c>
      <c r="P80" s="165">
        <v>0</v>
      </c>
      <c r="Q80" s="165">
        <v>27118</v>
      </c>
    </row>
    <row r="81" spans="1:17" ht="12.75">
      <c r="A81" s="335"/>
      <c r="B81" s="163" t="s">
        <v>290</v>
      </c>
      <c r="C81" s="163"/>
      <c r="D81" s="163"/>
      <c r="E81" s="165">
        <f>F81+G81</f>
        <v>0</v>
      </c>
      <c r="F81" s="165">
        <v>0</v>
      </c>
      <c r="G81" s="165">
        <v>0</v>
      </c>
      <c r="H81" s="165">
        <f>I81+M81</f>
        <v>0</v>
      </c>
      <c r="I81" s="165">
        <f>SUM(J81:L81)</f>
        <v>0</v>
      </c>
      <c r="J81" s="165">
        <v>0</v>
      </c>
      <c r="K81" s="165">
        <v>0</v>
      </c>
      <c r="L81" s="165">
        <v>0</v>
      </c>
      <c r="M81" s="165">
        <f>SUM(N81:Q81)</f>
        <v>0</v>
      </c>
      <c r="N81" s="165">
        <v>0</v>
      </c>
      <c r="O81" s="165">
        <v>0</v>
      </c>
      <c r="P81" s="165">
        <v>0</v>
      </c>
      <c r="Q81" s="165">
        <v>0</v>
      </c>
    </row>
    <row r="82" spans="1:17" ht="12.75">
      <c r="A82" s="333" t="s">
        <v>324</v>
      </c>
      <c r="B82" s="163" t="s">
        <v>278</v>
      </c>
      <c r="C82" s="337" t="s">
        <v>300</v>
      </c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8"/>
    </row>
    <row r="83" spans="1:17" ht="12.75">
      <c r="A83" s="334"/>
      <c r="B83" s="163" t="s">
        <v>280</v>
      </c>
      <c r="C83" s="322" t="s">
        <v>320</v>
      </c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  <c r="P83" s="323"/>
      <c r="Q83" s="324"/>
    </row>
    <row r="84" spans="1:17" ht="12.75">
      <c r="A84" s="334"/>
      <c r="B84" s="163" t="s">
        <v>282</v>
      </c>
      <c r="C84" s="322" t="s">
        <v>325</v>
      </c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  <c r="P84" s="323"/>
      <c r="Q84" s="324"/>
    </row>
    <row r="85" spans="1:17" ht="12.75">
      <c r="A85" s="334"/>
      <c r="B85" s="163" t="s">
        <v>284</v>
      </c>
      <c r="C85" s="339" t="s">
        <v>326</v>
      </c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1"/>
    </row>
    <row r="86" spans="1:17" ht="45">
      <c r="A86" s="334"/>
      <c r="B86" s="163" t="s">
        <v>286</v>
      </c>
      <c r="C86" s="163"/>
      <c r="D86" s="173" t="s">
        <v>327</v>
      </c>
      <c r="E86" s="165">
        <f>F86+G86</f>
        <v>248520</v>
      </c>
      <c r="F86" s="165">
        <f>SUM(F87:F90)</f>
        <v>37278</v>
      </c>
      <c r="G86" s="165">
        <f>SUM(G87:G90)</f>
        <v>211242</v>
      </c>
      <c r="H86" s="165">
        <f>I86+M86</f>
        <v>34680</v>
      </c>
      <c r="I86" s="165">
        <f>SUM(J86:L86)</f>
        <v>5202</v>
      </c>
      <c r="J86" s="165">
        <f>SUM(J87:J90)</f>
        <v>0</v>
      </c>
      <c r="K86" s="165">
        <f>SUM(K87:K90)</f>
        <v>0</v>
      </c>
      <c r="L86" s="165">
        <f>SUM(L87:L90)</f>
        <v>5202</v>
      </c>
      <c r="M86" s="165">
        <f>SUM(N86:Q86)</f>
        <v>29478</v>
      </c>
      <c r="N86" s="165">
        <f>SUM(N87:N90)</f>
        <v>0</v>
      </c>
      <c r="O86" s="165">
        <f>SUM(O87:O90)</f>
        <v>0</v>
      </c>
      <c r="P86" s="165">
        <f>SUM(P87:P90)</f>
        <v>0</v>
      </c>
      <c r="Q86" s="165">
        <f>SUM(Q87:Q90)</f>
        <v>29478</v>
      </c>
    </row>
    <row r="87" spans="1:17" ht="12.75" customHeight="1">
      <c r="A87" s="334"/>
      <c r="B87" s="163" t="s">
        <v>264</v>
      </c>
      <c r="C87" s="163"/>
      <c r="D87" s="174"/>
      <c r="E87" s="165">
        <f>F87+G87</f>
        <v>34680</v>
      </c>
      <c r="F87" s="165">
        <v>5202</v>
      </c>
      <c r="G87" s="165">
        <v>29478</v>
      </c>
      <c r="H87" s="165">
        <f>I87+M87</f>
        <v>34680</v>
      </c>
      <c r="I87" s="165">
        <v>5202</v>
      </c>
      <c r="J87" s="165">
        <v>0</v>
      </c>
      <c r="K87" s="165">
        <v>0</v>
      </c>
      <c r="L87" s="165">
        <v>5202</v>
      </c>
      <c r="M87" s="165">
        <f>SUM(N87:Q87)</f>
        <v>29478</v>
      </c>
      <c r="N87" s="165">
        <v>0</v>
      </c>
      <c r="O87" s="165">
        <v>0</v>
      </c>
      <c r="P87" s="165">
        <v>0</v>
      </c>
      <c r="Q87" s="165">
        <v>29478</v>
      </c>
    </row>
    <row r="88" spans="1:17" ht="12.75">
      <c r="A88" s="334"/>
      <c r="B88" s="163" t="s">
        <v>290</v>
      </c>
      <c r="C88" s="163"/>
      <c r="D88" s="174"/>
      <c r="E88" s="165">
        <f>F88+G88</f>
        <v>66660</v>
      </c>
      <c r="F88" s="165">
        <v>9999</v>
      </c>
      <c r="G88" s="165">
        <v>56661</v>
      </c>
      <c r="H88" s="165">
        <f>I88+M88</f>
        <v>0</v>
      </c>
      <c r="I88" s="165">
        <f>SUM(J88:L88)</f>
        <v>0</v>
      </c>
      <c r="J88" s="165">
        <v>0</v>
      </c>
      <c r="K88" s="165">
        <v>0</v>
      </c>
      <c r="L88" s="165">
        <v>0</v>
      </c>
      <c r="M88" s="165">
        <f>SUM(N88:Q88)</f>
        <v>0</v>
      </c>
      <c r="N88" s="165">
        <v>0</v>
      </c>
      <c r="O88" s="165">
        <v>0</v>
      </c>
      <c r="P88" s="165">
        <v>0</v>
      </c>
      <c r="Q88" s="165">
        <v>0</v>
      </c>
    </row>
    <row r="89" spans="1:17" ht="12.75">
      <c r="A89" s="334"/>
      <c r="B89" s="163" t="s">
        <v>328</v>
      </c>
      <c r="C89" s="163"/>
      <c r="D89" s="174"/>
      <c r="E89" s="165">
        <f>F89+G89</f>
        <v>71020</v>
      </c>
      <c r="F89" s="165">
        <v>10653</v>
      </c>
      <c r="G89" s="165">
        <v>60367</v>
      </c>
      <c r="H89" s="165">
        <f>I89+M89</f>
        <v>0</v>
      </c>
      <c r="I89" s="165">
        <f>SUM(J89:L89)</f>
        <v>0</v>
      </c>
      <c r="J89" s="165">
        <v>0</v>
      </c>
      <c r="K89" s="165">
        <v>0</v>
      </c>
      <c r="L89" s="165">
        <v>0</v>
      </c>
      <c r="M89" s="165">
        <f>SUM(N89:Q89)</f>
        <v>0</v>
      </c>
      <c r="N89" s="165">
        <v>0</v>
      </c>
      <c r="O89" s="165">
        <v>0</v>
      </c>
      <c r="P89" s="165">
        <v>0</v>
      </c>
      <c r="Q89" s="165">
        <v>0</v>
      </c>
    </row>
    <row r="90" spans="1:17" ht="12.75">
      <c r="A90" s="335"/>
      <c r="B90" s="163" t="s">
        <v>329</v>
      </c>
      <c r="C90" s="163"/>
      <c r="D90" s="174"/>
      <c r="E90" s="165">
        <f>F90+G90</f>
        <v>76160</v>
      </c>
      <c r="F90" s="165">
        <v>11424</v>
      </c>
      <c r="G90" s="165">
        <v>64736</v>
      </c>
      <c r="H90" s="165">
        <f>I90+M90</f>
        <v>0</v>
      </c>
      <c r="I90" s="165">
        <f>SUM(J90:L90)</f>
        <v>0</v>
      </c>
      <c r="J90" s="165">
        <v>0</v>
      </c>
      <c r="K90" s="165">
        <v>0</v>
      </c>
      <c r="L90" s="165">
        <v>0</v>
      </c>
      <c r="M90" s="165">
        <f>SUM(N90:Q90)</f>
        <v>0</v>
      </c>
      <c r="N90" s="165">
        <v>0</v>
      </c>
      <c r="O90" s="165">
        <v>0</v>
      </c>
      <c r="P90" s="165">
        <v>0</v>
      </c>
      <c r="Q90" s="165">
        <v>0</v>
      </c>
    </row>
    <row r="91" spans="1:17" ht="12.75">
      <c r="A91" s="333" t="s">
        <v>330</v>
      </c>
      <c r="B91" s="163" t="s">
        <v>278</v>
      </c>
      <c r="C91" s="323" t="s">
        <v>300</v>
      </c>
      <c r="D91" s="323"/>
      <c r="E91" s="323"/>
      <c r="F91" s="323"/>
      <c r="G91" s="323"/>
      <c r="H91" s="323"/>
      <c r="I91" s="323"/>
      <c r="J91" s="323"/>
      <c r="K91" s="323"/>
      <c r="L91" s="323"/>
      <c r="M91" s="323"/>
      <c r="N91" s="323"/>
      <c r="O91" s="323"/>
      <c r="P91" s="323"/>
      <c r="Q91" s="324"/>
    </row>
    <row r="92" spans="1:17" ht="12.75">
      <c r="A92" s="334"/>
      <c r="B92" s="163" t="s">
        <v>280</v>
      </c>
      <c r="C92" s="166" t="s">
        <v>301</v>
      </c>
      <c r="D92" s="166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8"/>
    </row>
    <row r="93" spans="1:17" ht="12.75">
      <c r="A93" s="334"/>
      <c r="B93" s="163" t="s">
        <v>282</v>
      </c>
      <c r="C93" s="166" t="s">
        <v>302</v>
      </c>
      <c r="D93" s="166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8"/>
    </row>
    <row r="94" spans="1:17" ht="12.75">
      <c r="A94" s="334"/>
      <c r="B94" s="163" t="s">
        <v>284</v>
      </c>
      <c r="C94" s="169" t="s">
        <v>303</v>
      </c>
      <c r="D94" s="170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2"/>
    </row>
    <row r="95" spans="1:17" ht="58.5" customHeight="1">
      <c r="A95" s="334"/>
      <c r="B95" s="163" t="s">
        <v>286</v>
      </c>
      <c r="C95" s="163"/>
      <c r="D95" s="173" t="s">
        <v>331</v>
      </c>
      <c r="E95" s="165">
        <f>F95+G95</f>
        <v>648839</v>
      </c>
      <c r="F95" s="165">
        <f>SUM(F96:F98)</f>
        <v>97326</v>
      </c>
      <c r="G95" s="165">
        <f>SUM(G96:G98)</f>
        <v>551513</v>
      </c>
      <c r="H95" s="165">
        <f>I95+M95</f>
        <v>648839</v>
      </c>
      <c r="I95" s="165">
        <f>SUM(J95:L95)</f>
        <v>97326</v>
      </c>
      <c r="J95" s="165">
        <f>SUM(J96:J98)</f>
        <v>0</v>
      </c>
      <c r="K95" s="165">
        <f>SUM(K96:K98)</f>
        <v>0</v>
      </c>
      <c r="L95" s="165">
        <f>SUM(L96:L98)</f>
        <v>97326</v>
      </c>
      <c r="M95" s="165">
        <f>SUM(N95:Q95)</f>
        <v>551513</v>
      </c>
      <c r="N95" s="165">
        <f>SUM(N96:N98)</f>
        <v>0</v>
      </c>
      <c r="O95" s="165">
        <f>SUM(O96:O98)</f>
        <v>0</v>
      </c>
      <c r="P95" s="165">
        <f>SUM(P96:P98)</f>
        <v>0</v>
      </c>
      <c r="Q95" s="165">
        <f>SUM(Q96:Q98)</f>
        <v>551513</v>
      </c>
    </row>
    <row r="96" spans="1:17" ht="12.75">
      <c r="A96" s="334"/>
      <c r="B96" s="163" t="s">
        <v>289</v>
      </c>
      <c r="C96" s="163"/>
      <c r="D96" s="174"/>
      <c r="E96" s="165">
        <f>F96+G96</f>
        <v>0</v>
      </c>
      <c r="F96" s="165">
        <v>0</v>
      </c>
      <c r="G96" s="165">
        <v>0</v>
      </c>
      <c r="H96" s="165">
        <f>I96+M96</f>
        <v>0</v>
      </c>
      <c r="I96" s="165">
        <f>SUM(J96:L96)</f>
        <v>0</v>
      </c>
      <c r="J96" s="165">
        <v>0</v>
      </c>
      <c r="K96" s="165">
        <v>0</v>
      </c>
      <c r="L96" s="165">
        <v>0</v>
      </c>
      <c r="M96" s="165">
        <f>SUM(N96:Q96)</f>
        <v>0</v>
      </c>
      <c r="N96" s="165">
        <v>0</v>
      </c>
      <c r="O96" s="165">
        <v>0</v>
      </c>
      <c r="P96" s="165">
        <v>0</v>
      </c>
      <c r="Q96" s="165">
        <v>0</v>
      </c>
    </row>
    <row r="97" spans="1:17" ht="12.75">
      <c r="A97" s="334"/>
      <c r="B97" s="163" t="s">
        <v>264</v>
      </c>
      <c r="C97" s="163"/>
      <c r="D97" s="174"/>
      <c r="E97" s="165">
        <f>F97+G97</f>
        <v>648839</v>
      </c>
      <c r="F97" s="165">
        <v>97326</v>
      </c>
      <c r="G97" s="165">
        <v>551513</v>
      </c>
      <c r="H97" s="165">
        <f>I97+M97</f>
        <v>648839</v>
      </c>
      <c r="I97" s="165">
        <f>SUM(J97:L97)</f>
        <v>97326</v>
      </c>
      <c r="J97" s="165">
        <v>0</v>
      </c>
      <c r="K97" s="165">
        <v>0</v>
      </c>
      <c r="L97" s="165">
        <v>97326</v>
      </c>
      <c r="M97" s="165">
        <f>SUM(N97:Q97)</f>
        <v>551513</v>
      </c>
      <c r="N97" s="165">
        <v>0</v>
      </c>
      <c r="O97" s="165">
        <v>0</v>
      </c>
      <c r="P97" s="165">
        <v>0</v>
      </c>
      <c r="Q97" s="165">
        <v>551513</v>
      </c>
    </row>
    <row r="98" spans="1:17" ht="12.75">
      <c r="A98" s="335"/>
      <c r="B98" s="163" t="s">
        <v>290</v>
      </c>
      <c r="C98" s="163"/>
      <c r="D98" s="174"/>
      <c r="E98" s="165">
        <f>F98+G98</f>
        <v>0</v>
      </c>
      <c r="F98" s="165">
        <v>0</v>
      </c>
      <c r="G98" s="165">
        <v>0</v>
      </c>
      <c r="H98" s="165">
        <f>I98+M98</f>
        <v>0</v>
      </c>
      <c r="I98" s="165">
        <f>SUM(J98:L98)</f>
        <v>0</v>
      </c>
      <c r="J98" s="165">
        <v>0</v>
      </c>
      <c r="K98" s="165">
        <v>0</v>
      </c>
      <c r="L98" s="165">
        <v>0</v>
      </c>
      <c r="M98" s="165">
        <f>SUM(N98:Q98)</f>
        <v>0</v>
      </c>
      <c r="N98" s="165">
        <v>0</v>
      </c>
      <c r="O98" s="165">
        <v>0</v>
      </c>
      <c r="P98" s="165">
        <v>0</v>
      </c>
      <c r="Q98" s="165">
        <v>0</v>
      </c>
    </row>
    <row r="99" spans="1:17" ht="12.75">
      <c r="A99" s="178"/>
      <c r="B99" s="163"/>
      <c r="C99" s="163"/>
      <c r="D99" s="163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</row>
    <row r="100" spans="1:17" ht="12.75">
      <c r="A100" s="344" t="s">
        <v>332</v>
      </c>
      <c r="B100" s="345"/>
      <c r="C100" s="344" t="s">
        <v>276</v>
      </c>
      <c r="D100" s="345"/>
      <c r="E100" s="179">
        <f aca="true" t="shared" si="5" ref="E100:Q100">E15+E49</f>
        <v>11359891</v>
      </c>
      <c r="F100" s="179">
        <f t="shared" si="5"/>
        <v>1549277</v>
      </c>
      <c r="G100" s="179">
        <f t="shared" si="5"/>
        <v>9810614</v>
      </c>
      <c r="H100" s="179">
        <f t="shared" si="5"/>
        <v>10472510</v>
      </c>
      <c r="I100" s="179">
        <f t="shared" si="5"/>
        <v>1358096</v>
      </c>
      <c r="J100" s="179">
        <f t="shared" si="5"/>
        <v>647666</v>
      </c>
      <c r="K100" s="179">
        <f t="shared" si="5"/>
        <v>0</v>
      </c>
      <c r="L100" s="179">
        <f t="shared" si="5"/>
        <v>710430</v>
      </c>
      <c r="M100" s="179">
        <f t="shared" si="5"/>
        <v>9114414</v>
      </c>
      <c r="N100" s="179">
        <f t="shared" si="5"/>
        <v>0</v>
      </c>
      <c r="O100" s="179">
        <f t="shared" si="5"/>
        <v>0</v>
      </c>
      <c r="P100" s="179">
        <f t="shared" si="5"/>
        <v>0</v>
      </c>
      <c r="Q100" s="179">
        <f t="shared" si="5"/>
        <v>9114414</v>
      </c>
    </row>
    <row r="102" ht="12.75">
      <c r="A102" s="152" t="s">
        <v>333</v>
      </c>
    </row>
    <row r="103" ht="12.75">
      <c r="A103" s="152" t="s">
        <v>334</v>
      </c>
    </row>
  </sheetData>
  <sheetProtection/>
  <mergeCells count="70">
    <mergeCell ref="A91:A98"/>
    <mergeCell ref="C91:Q91"/>
    <mergeCell ref="A100:B100"/>
    <mergeCell ref="C100:D100"/>
    <mergeCell ref="A74:A81"/>
    <mergeCell ref="C74:Q74"/>
    <mergeCell ref="C75:Q75"/>
    <mergeCell ref="C76:Q76"/>
    <mergeCell ref="C77:Q77"/>
    <mergeCell ref="A82:A90"/>
    <mergeCell ref="C82:Q82"/>
    <mergeCell ref="C83:Q83"/>
    <mergeCell ref="C84:Q84"/>
    <mergeCell ref="C85:Q85"/>
    <mergeCell ref="A58:A65"/>
    <mergeCell ref="C58:Q58"/>
    <mergeCell ref="C59:Q59"/>
    <mergeCell ref="C60:Q60"/>
    <mergeCell ref="C61:Q61"/>
    <mergeCell ref="A66:A73"/>
    <mergeCell ref="C66:Q66"/>
    <mergeCell ref="C67:Q67"/>
    <mergeCell ref="C68:Q68"/>
    <mergeCell ref="C69:Q69"/>
    <mergeCell ref="A40:A47"/>
    <mergeCell ref="C40:Q40"/>
    <mergeCell ref="C49:D49"/>
    <mergeCell ref="A50:A57"/>
    <mergeCell ref="C50:Q50"/>
    <mergeCell ref="C51:Q51"/>
    <mergeCell ref="C52:Q52"/>
    <mergeCell ref="C53:Q53"/>
    <mergeCell ref="A24:A31"/>
    <mergeCell ref="C24:Q24"/>
    <mergeCell ref="C25:Q25"/>
    <mergeCell ref="C26:Q26"/>
    <mergeCell ref="C27:Q27"/>
    <mergeCell ref="A32:A39"/>
    <mergeCell ref="C32:Q32"/>
    <mergeCell ref="C33:Q33"/>
    <mergeCell ref="C34:Q34"/>
    <mergeCell ref="C35:Q35"/>
    <mergeCell ref="A8:A13"/>
    <mergeCell ref="B8:B13"/>
    <mergeCell ref="C8:C13"/>
    <mergeCell ref="D8:D13"/>
    <mergeCell ref="E8:E13"/>
    <mergeCell ref="C15:D15"/>
    <mergeCell ref="A16:A23"/>
    <mergeCell ref="C16:Q16"/>
    <mergeCell ref="C17:Q17"/>
    <mergeCell ref="C18:Q18"/>
    <mergeCell ref="C19:Q19"/>
    <mergeCell ref="F8:G8"/>
    <mergeCell ref="H8:Q8"/>
    <mergeCell ref="F9:F13"/>
    <mergeCell ref="G9:G13"/>
    <mergeCell ref="H9:Q9"/>
    <mergeCell ref="H10:H13"/>
    <mergeCell ref="I10:Q10"/>
    <mergeCell ref="I11:L11"/>
    <mergeCell ref="M11:Q11"/>
    <mergeCell ref="I12:I13"/>
    <mergeCell ref="M12:M13"/>
    <mergeCell ref="N12:Q12"/>
    <mergeCell ref="P1:Q1"/>
    <mergeCell ref="O2:Q2"/>
    <mergeCell ref="O3:Q3"/>
    <mergeCell ref="O4:Q4"/>
    <mergeCell ref="A6:Q6"/>
  </mergeCells>
  <printOptions/>
  <pageMargins left="0.29" right="0.18" top="0.72" bottom="0.47" header="0.15748031496062992" footer="0.15748031496062992"/>
  <pageSetup horizontalDpi="600" verticalDpi="600" orientation="landscape" paperSize="9" scale="75" r:id="rId1"/>
  <rowBreaks count="2" manualBreakCount="2">
    <brk id="39" max="255" man="1"/>
    <brk id="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Layout" workbookViewId="0" topLeftCell="A1">
      <selection activeCell="C3" sqref="C3"/>
    </sheetView>
  </sheetViews>
  <sheetFormatPr defaultColWidth="8.796875" defaultRowHeight="14.25"/>
  <cols>
    <col min="1" max="1" width="2.19921875" style="1" customWidth="1"/>
    <col min="2" max="2" width="2.5" style="1" hidden="1" customWidth="1"/>
    <col min="3" max="4" width="9.09765625" style="1" customWidth="1"/>
    <col min="5" max="5" width="35.09765625" style="1" customWidth="1"/>
    <col min="6" max="6" width="11.3984375" style="1" customWidth="1"/>
    <col min="7" max="8" width="13.5" style="1" customWidth="1"/>
    <col min="9" max="16384" width="9" style="1" customWidth="1"/>
  </cols>
  <sheetData>
    <row r="1" spans="7:8" ht="14.25" customHeight="1">
      <c r="G1" s="180"/>
      <c r="H1" s="180"/>
    </row>
    <row r="2" spans="7:8" ht="14.25" customHeight="1">
      <c r="G2" s="180"/>
      <c r="H2" s="180"/>
    </row>
    <row r="3" spans="7:8" ht="14.25" customHeight="1">
      <c r="G3" s="181"/>
      <c r="H3" s="181"/>
    </row>
    <row r="4" spans="7:8" ht="14.25" customHeight="1">
      <c r="G4" s="181"/>
      <c r="H4" s="181"/>
    </row>
    <row r="5" spans="3:10" ht="36.75" customHeight="1">
      <c r="C5" s="351" t="s">
        <v>335</v>
      </c>
      <c r="D5" s="351"/>
      <c r="E5" s="351"/>
      <c r="F5" s="351"/>
      <c r="G5" s="351"/>
      <c r="H5" s="351"/>
      <c r="I5" s="182"/>
      <c r="J5" s="183"/>
    </row>
    <row r="7" ht="13.5" thickBot="1"/>
    <row r="8" spans="3:8" ht="19.5" customHeight="1" thickBot="1">
      <c r="C8" s="352" t="s">
        <v>5</v>
      </c>
      <c r="D8" s="352" t="s">
        <v>336</v>
      </c>
      <c r="E8" s="354" t="s">
        <v>217</v>
      </c>
      <c r="F8" s="355" t="s">
        <v>337</v>
      </c>
      <c r="G8" s="356"/>
      <c r="H8" s="357"/>
    </row>
    <row r="9" spans="3:8" ht="19.5" customHeight="1" thickBot="1">
      <c r="C9" s="353"/>
      <c r="D9" s="353"/>
      <c r="E9" s="353"/>
      <c r="F9" s="120" t="s">
        <v>338</v>
      </c>
      <c r="G9" s="184" t="s">
        <v>339</v>
      </c>
      <c r="H9" s="121" t="s">
        <v>340</v>
      </c>
    </row>
    <row r="10" spans="3:8" ht="13.5" thickBot="1">
      <c r="C10" s="185">
        <v>1</v>
      </c>
      <c r="D10" s="185">
        <v>2</v>
      </c>
      <c r="E10" s="185">
        <v>3</v>
      </c>
      <c r="F10" s="185">
        <v>4</v>
      </c>
      <c r="G10" s="186">
        <v>5</v>
      </c>
      <c r="H10" s="187">
        <v>6</v>
      </c>
    </row>
    <row r="11" spans="3:8" ht="31.5" customHeight="1" thickBot="1">
      <c r="C11" s="358" t="s">
        <v>341</v>
      </c>
      <c r="D11" s="359"/>
      <c r="E11" s="188" t="s">
        <v>342</v>
      </c>
      <c r="F11" s="188"/>
      <c r="G11" s="189"/>
      <c r="H11" s="190"/>
    </row>
    <row r="12" spans="3:8" ht="58.5" customHeight="1" thickBot="1">
      <c r="C12" s="191">
        <v>150</v>
      </c>
      <c r="D12" s="191">
        <v>15011</v>
      </c>
      <c r="E12" s="192" t="s">
        <v>343</v>
      </c>
      <c r="F12" s="193"/>
      <c r="G12" s="193"/>
      <c r="H12" s="194">
        <v>17925</v>
      </c>
    </row>
    <row r="13" spans="1:8" ht="56.25" customHeight="1" thickBot="1">
      <c r="A13" s="195"/>
      <c r="C13" s="196">
        <v>600</v>
      </c>
      <c r="D13" s="191">
        <v>60004</v>
      </c>
      <c r="E13" s="192" t="s">
        <v>344</v>
      </c>
      <c r="F13" s="193"/>
      <c r="G13" s="193"/>
      <c r="H13" s="194">
        <v>150492</v>
      </c>
    </row>
    <row r="14" spans="1:8" ht="57.75" customHeight="1" thickBot="1">
      <c r="A14" s="90"/>
      <c r="C14" s="197">
        <v>750</v>
      </c>
      <c r="D14" s="197">
        <v>75075</v>
      </c>
      <c r="E14" s="192" t="s">
        <v>345</v>
      </c>
      <c r="F14" s="193"/>
      <c r="G14" s="193"/>
      <c r="H14" s="194">
        <v>13000</v>
      </c>
    </row>
    <row r="15" spans="3:8" ht="45" customHeight="1" thickBot="1">
      <c r="C15" s="198">
        <v>750</v>
      </c>
      <c r="D15" s="198">
        <v>75095</v>
      </c>
      <c r="E15" s="48" t="s">
        <v>346</v>
      </c>
      <c r="F15" s="199"/>
      <c r="G15" s="200"/>
      <c r="H15" s="201">
        <v>7958</v>
      </c>
    </row>
    <row r="16" spans="3:8" ht="32.25" customHeight="1" thickBot="1">
      <c r="C16" s="198">
        <v>754</v>
      </c>
      <c r="D16" s="198">
        <v>75404</v>
      </c>
      <c r="E16" s="17" t="s">
        <v>347</v>
      </c>
      <c r="F16" s="32"/>
      <c r="G16" s="202"/>
      <c r="H16" s="203">
        <v>10000</v>
      </c>
    </row>
    <row r="17" spans="3:8" ht="43.5" customHeight="1" thickBot="1">
      <c r="C17" s="198">
        <v>754</v>
      </c>
      <c r="D17" s="198">
        <v>75404</v>
      </c>
      <c r="E17" s="17" t="s">
        <v>348</v>
      </c>
      <c r="F17" s="204"/>
      <c r="G17" s="205"/>
      <c r="H17" s="206">
        <v>33000</v>
      </c>
    </row>
    <row r="18" spans="3:8" ht="56.25" customHeight="1" thickBot="1">
      <c r="C18" s="207">
        <v>754</v>
      </c>
      <c r="D18" s="207">
        <v>75412</v>
      </c>
      <c r="E18" s="208" t="s">
        <v>349</v>
      </c>
      <c r="F18" s="209"/>
      <c r="G18" s="210"/>
      <c r="H18" s="206">
        <v>2000</v>
      </c>
    </row>
    <row r="19" spans="3:8" ht="45" customHeight="1" thickBot="1">
      <c r="C19" s="207">
        <v>801</v>
      </c>
      <c r="D19" s="207">
        <v>80195</v>
      </c>
      <c r="E19" s="208" t="s">
        <v>350</v>
      </c>
      <c r="F19" s="209"/>
      <c r="G19" s="210"/>
      <c r="H19" s="211">
        <v>4000</v>
      </c>
    </row>
    <row r="20" spans="3:13" ht="43.5" customHeight="1" thickBot="1">
      <c r="C20" s="207">
        <v>851</v>
      </c>
      <c r="D20" s="207">
        <v>85111</v>
      </c>
      <c r="E20" s="208" t="s">
        <v>351</v>
      </c>
      <c r="F20" s="212">
        <v>110000</v>
      </c>
      <c r="G20" s="210"/>
      <c r="H20" s="213"/>
      <c r="I20" s="214"/>
      <c r="J20" s="214"/>
      <c r="K20" s="214"/>
      <c r="L20" s="214"/>
      <c r="M20" s="214"/>
    </row>
    <row r="21" spans="3:13" ht="59.25" customHeight="1" thickBot="1">
      <c r="C21" s="198">
        <v>851</v>
      </c>
      <c r="D21" s="198">
        <v>85111</v>
      </c>
      <c r="E21" s="17" t="s">
        <v>352</v>
      </c>
      <c r="F21" s="204"/>
      <c r="G21" s="204"/>
      <c r="H21" s="215">
        <v>238000</v>
      </c>
      <c r="I21" s="214"/>
      <c r="J21" s="214"/>
      <c r="K21" s="214"/>
      <c r="L21" s="214"/>
      <c r="M21" s="214"/>
    </row>
    <row r="22" spans="3:13" ht="56.25" customHeight="1" thickBot="1">
      <c r="C22" s="198">
        <v>851</v>
      </c>
      <c r="D22" s="198">
        <v>85111</v>
      </c>
      <c r="E22" s="17" t="s">
        <v>170</v>
      </c>
      <c r="F22" s="204"/>
      <c r="G22" s="204"/>
      <c r="H22" s="215">
        <v>300000</v>
      </c>
      <c r="I22" s="214"/>
      <c r="J22" s="214"/>
      <c r="K22" s="214"/>
      <c r="L22" s="214"/>
      <c r="M22" s="214"/>
    </row>
    <row r="23" spans="3:13" ht="45" customHeight="1" thickBot="1">
      <c r="C23" s="198">
        <v>851</v>
      </c>
      <c r="D23" s="198">
        <v>85154</v>
      </c>
      <c r="E23" s="208" t="s">
        <v>353</v>
      </c>
      <c r="F23" s="212">
        <v>20000</v>
      </c>
      <c r="G23" s="210"/>
      <c r="H23" s="216"/>
      <c r="I23" s="214"/>
      <c r="J23" s="214"/>
      <c r="K23" s="214"/>
      <c r="L23" s="214"/>
      <c r="M23" s="214"/>
    </row>
    <row r="24" spans="3:13" ht="42.75" customHeight="1" thickBot="1">
      <c r="C24" s="207">
        <v>852</v>
      </c>
      <c r="D24" s="207">
        <v>85201</v>
      </c>
      <c r="E24" s="36" t="s">
        <v>354</v>
      </c>
      <c r="F24" s="209"/>
      <c r="G24" s="210"/>
      <c r="H24" s="216">
        <v>35408</v>
      </c>
      <c r="I24" s="214"/>
      <c r="J24" s="214"/>
      <c r="K24" s="214"/>
      <c r="L24" s="214"/>
      <c r="M24" s="214"/>
    </row>
    <row r="25" spans="3:13" ht="45" customHeight="1" thickBot="1">
      <c r="C25" s="217">
        <v>852</v>
      </c>
      <c r="D25" s="218">
        <v>85204</v>
      </c>
      <c r="E25" s="219" t="s">
        <v>354</v>
      </c>
      <c r="F25" s="220"/>
      <c r="G25" s="221"/>
      <c r="H25" s="222">
        <v>143928</v>
      </c>
      <c r="I25" s="214"/>
      <c r="J25" s="214"/>
      <c r="K25" s="214"/>
      <c r="L25" s="214"/>
      <c r="M25" s="214"/>
    </row>
    <row r="26" spans="3:13" ht="70.5" customHeight="1" thickBot="1">
      <c r="C26" s="223">
        <v>852</v>
      </c>
      <c r="D26" s="223">
        <v>85204</v>
      </c>
      <c r="E26" s="51" t="s">
        <v>355</v>
      </c>
      <c r="F26" s="224"/>
      <c r="G26" s="224"/>
      <c r="H26" s="225">
        <v>275</v>
      </c>
      <c r="I26" s="214"/>
      <c r="J26" s="214"/>
      <c r="K26" s="214"/>
      <c r="L26" s="214"/>
      <c r="M26" s="214"/>
    </row>
    <row r="27" spans="3:13" ht="70.5" customHeight="1" thickBot="1">
      <c r="C27" s="223">
        <v>852</v>
      </c>
      <c r="D27" s="223">
        <v>85218</v>
      </c>
      <c r="E27" s="51" t="s">
        <v>355</v>
      </c>
      <c r="F27" s="224"/>
      <c r="G27" s="224"/>
      <c r="H27" s="225">
        <v>21373</v>
      </c>
      <c r="I27" s="214"/>
      <c r="J27" s="214"/>
      <c r="K27" s="214"/>
      <c r="L27" s="214"/>
      <c r="M27" s="214"/>
    </row>
    <row r="28" spans="3:13" ht="60" customHeight="1" thickBot="1">
      <c r="C28" s="223">
        <v>852</v>
      </c>
      <c r="D28" s="223">
        <v>85278</v>
      </c>
      <c r="E28" s="51" t="s">
        <v>356</v>
      </c>
      <c r="F28" s="224"/>
      <c r="G28" s="224"/>
      <c r="H28" s="225">
        <v>60000</v>
      </c>
      <c r="I28" s="214"/>
      <c r="J28" s="214"/>
      <c r="K28" s="214"/>
      <c r="L28" s="214"/>
      <c r="M28" s="214"/>
    </row>
    <row r="29" spans="3:13" ht="55.5" customHeight="1" thickBot="1">
      <c r="C29" s="223">
        <v>853</v>
      </c>
      <c r="D29" s="223">
        <v>85311</v>
      </c>
      <c r="E29" s="51" t="s">
        <v>344</v>
      </c>
      <c r="F29" s="224"/>
      <c r="G29" s="224"/>
      <c r="H29" s="225">
        <v>1236</v>
      </c>
      <c r="I29" s="214"/>
      <c r="J29" s="214"/>
      <c r="K29" s="214"/>
      <c r="L29" s="214"/>
      <c r="M29" s="214"/>
    </row>
    <row r="30" spans="1:13" ht="70.5" customHeight="1" thickBot="1">
      <c r="A30" s="195"/>
      <c r="C30" s="223">
        <v>900</v>
      </c>
      <c r="D30" s="223">
        <v>90095</v>
      </c>
      <c r="E30" s="51" t="s">
        <v>357</v>
      </c>
      <c r="F30" s="224"/>
      <c r="G30" s="224"/>
      <c r="H30" s="225">
        <v>5500</v>
      </c>
      <c r="I30" s="214"/>
      <c r="J30" s="214"/>
      <c r="K30" s="214"/>
      <c r="L30" s="214"/>
      <c r="M30" s="214"/>
    </row>
    <row r="31" spans="1:13" ht="43.5" customHeight="1" thickBot="1">
      <c r="A31" s="90"/>
      <c r="C31" s="226">
        <v>921</v>
      </c>
      <c r="D31" s="226">
        <v>92105</v>
      </c>
      <c r="E31" s="77" t="s">
        <v>358</v>
      </c>
      <c r="F31" s="227"/>
      <c r="G31" s="227"/>
      <c r="H31" s="228">
        <v>9000</v>
      </c>
      <c r="I31" s="214"/>
      <c r="J31" s="214"/>
      <c r="K31" s="214"/>
      <c r="L31" s="214"/>
      <c r="M31" s="214"/>
    </row>
    <row r="32" spans="3:8" ht="32.25" customHeight="1" thickBot="1">
      <c r="C32" s="223">
        <v>921</v>
      </c>
      <c r="D32" s="223">
        <v>92116</v>
      </c>
      <c r="E32" s="51" t="s">
        <v>359</v>
      </c>
      <c r="F32" s="96"/>
      <c r="G32" s="96"/>
      <c r="H32" s="229">
        <v>25000</v>
      </c>
    </row>
    <row r="33" spans="3:12" ht="44.25" customHeight="1" thickBot="1">
      <c r="C33" s="346" t="s">
        <v>360</v>
      </c>
      <c r="D33" s="347"/>
      <c r="E33" s="230" t="s">
        <v>7</v>
      </c>
      <c r="F33" s="231" t="s">
        <v>276</v>
      </c>
      <c r="G33" s="232" t="s">
        <v>276</v>
      </c>
      <c r="H33" s="232" t="s">
        <v>276</v>
      </c>
      <c r="L33" s="233"/>
    </row>
    <row r="34" spans="3:8" ht="45" customHeight="1" thickBot="1">
      <c r="C34" s="198">
        <v>750</v>
      </c>
      <c r="D34" s="198">
        <v>75075</v>
      </c>
      <c r="E34" s="17" t="s">
        <v>361</v>
      </c>
      <c r="F34" s="32"/>
      <c r="G34" s="32"/>
      <c r="H34" s="234">
        <v>3000</v>
      </c>
    </row>
    <row r="35" spans="3:13" ht="57" customHeight="1" thickBot="1">
      <c r="C35" s="235">
        <v>754</v>
      </c>
      <c r="D35" s="235">
        <v>75495</v>
      </c>
      <c r="E35" s="48" t="s">
        <v>362</v>
      </c>
      <c r="F35" s="236"/>
      <c r="G35" s="237"/>
      <c r="H35" s="238">
        <v>12000</v>
      </c>
      <c r="I35" s="214"/>
      <c r="J35" s="214"/>
      <c r="K35" s="214"/>
      <c r="L35" s="214"/>
      <c r="M35" s="214"/>
    </row>
    <row r="36" spans="3:8" ht="30.75" customHeight="1" thickBot="1">
      <c r="C36" s="217">
        <v>801</v>
      </c>
      <c r="D36" s="218">
        <v>80120</v>
      </c>
      <c r="E36" s="219" t="s">
        <v>363</v>
      </c>
      <c r="F36" s="239">
        <v>305450</v>
      </c>
      <c r="G36" s="221"/>
      <c r="H36" s="240"/>
    </row>
    <row r="37" spans="3:8" ht="45" customHeight="1" thickBot="1">
      <c r="C37" s="241">
        <v>852</v>
      </c>
      <c r="D37" s="223">
        <v>85201</v>
      </c>
      <c r="E37" s="242" t="s">
        <v>361</v>
      </c>
      <c r="F37" s="227"/>
      <c r="G37" s="243"/>
      <c r="H37" s="244">
        <v>30000</v>
      </c>
    </row>
    <row r="38" spans="3:8" ht="45" customHeight="1" thickBot="1">
      <c r="C38" s="241">
        <v>852</v>
      </c>
      <c r="D38" s="223">
        <v>85202</v>
      </c>
      <c r="E38" s="245" t="s">
        <v>361</v>
      </c>
      <c r="F38" s="224"/>
      <c r="G38" s="221"/>
      <c r="H38" s="240">
        <v>268800</v>
      </c>
    </row>
    <row r="39" spans="3:8" ht="43.5" customHeight="1" thickBot="1">
      <c r="C39" s="241">
        <v>852</v>
      </c>
      <c r="D39" s="223">
        <v>85220</v>
      </c>
      <c r="E39" s="245" t="s">
        <v>361</v>
      </c>
      <c r="F39" s="224"/>
      <c r="G39" s="221"/>
      <c r="H39" s="240">
        <v>50000</v>
      </c>
    </row>
    <row r="40" spans="3:8" ht="43.5" customHeight="1" thickBot="1">
      <c r="C40" s="241">
        <v>853</v>
      </c>
      <c r="D40" s="223">
        <v>85311</v>
      </c>
      <c r="E40" s="245" t="s">
        <v>364</v>
      </c>
      <c r="F40" s="246">
        <v>157824</v>
      </c>
      <c r="G40" s="221"/>
      <c r="H40" s="240"/>
    </row>
    <row r="41" spans="3:8" ht="45" customHeight="1" thickBot="1">
      <c r="C41" s="241">
        <v>926</v>
      </c>
      <c r="D41" s="223">
        <v>92605</v>
      </c>
      <c r="E41" s="245" t="s">
        <v>361</v>
      </c>
      <c r="F41" s="247"/>
      <c r="G41" s="243"/>
      <c r="H41" s="244">
        <v>16850</v>
      </c>
    </row>
    <row r="42" spans="3:8" ht="20.25" customHeight="1" thickBot="1">
      <c r="C42" s="348" t="s">
        <v>365</v>
      </c>
      <c r="D42" s="349"/>
      <c r="E42" s="350"/>
      <c r="F42" s="248">
        <f>SUM(F11:F41)</f>
        <v>593274</v>
      </c>
      <c r="G42" s="249"/>
      <c r="H42" s="250">
        <f>SUM(H12:H41)</f>
        <v>1458745</v>
      </c>
    </row>
    <row r="43" spans="3:8" ht="30.75" customHeight="1" thickBot="1">
      <c r="C43" s="251"/>
      <c r="D43" s="252"/>
      <c r="E43" s="252" t="s">
        <v>366</v>
      </c>
      <c r="F43" s="253"/>
      <c r="G43" s="254"/>
      <c r="H43" s="255">
        <f>F42+H42</f>
        <v>2052019</v>
      </c>
    </row>
  </sheetData>
  <sheetProtection/>
  <mergeCells count="8">
    <mergeCell ref="C33:D33"/>
    <mergeCell ref="C42:E42"/>
    <mergeCell ref="C5:H5"/>
    <mergeCell ref="C8:C9"/>
    <mergeCell ref="D8:D9"/>
    <mergeCell ref="E8:E9"/>
    <mergeCell ref="F8:H8"/>
    <mergeCell ref="C11:D1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1" r:id="rId1"/>
  <headerFooter differentFirst="1" alignWithMargins="0">
    <firstHeader>&amp;RZałącznik Nr 2
do uchwały Nr 302/XLIX/10
Rady Powiatu w Otwocku
z dnia 9 listopada 2010 r.</firstHeader>
  </headerFooter>
  <rowBreaks count="2" manualBreakCount="2">
    <brk id="25" max="7" man="1"/>
    <brk id="43" max="7" man="1"/>
  </rowBreaks>
  <colBreaks count="1" manualBreakCount="1">
    <brk id="8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2010-11-10T13:10:48Z</cp:lastPrinted>
  <dcterms:created xsi:type="dcterms:W3CDTF">2010-10-22T10:33:15Z</dcterms:created>
  <dcterms:modified xsi:type="dcterms:W3CDTF">2010-11-10T13:11:42Z</dcterms:modified>
  <cp:category/>
  <cp:version/>
  <cp:contentType/>
  <cp:contentStatus/>
</cp:coreProperties>
</file>