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mroczkowska\Desktop\Sesja nadzwyczajna 18-01-2021\"/>
    </mc:Choice>
  </mc:AlternateContent>
  <bookViews>
    <workbookView xWindow="-120" yWindow="-120" windowWidth="20730" windowHeight="11760" tabRatio="821" activeTab="1"/>
  </bookViews>
  <sheets>
    <sheet name="Tab.3" sheetId="21" r:id="rId1"/>
    <sheet name="Tab.5 " sheetId="28" r:id="rId2"/>
    <sheet name="Zał.1" sheetId="27" r:id="rId3"/>
  </sheets>
  <externalReferences>
    <externalReference r:id="rId4"/>
  </externalReferences>
  <definedNames>
    <definedName name="__xlnm.Print_Area_1" localSheetId="0">#REF!</definedName>
    <definedName name="__xlnm.Print_Area_1" localSheetId="1">#REF!</definedName>
    <definedName name="__xlnm.Print_Area_1" localSheetId="2">#REF!</definedName>
    <definedName name="__xlnm.Print_Area_1">#REF!</definedName>
    <definedName name="_xlnm._FilterDatabase" localSheetId="1" hidden="1">'Tab.5 '!$C$1:$C$175</definedName>
    <definedName name="Inwestycje" localSheetId="1">#REF!</definedName>
    <definedName name="Inwestycje">#REF!</definedName>
    <definedName name="_xlnm.Print_Area" localSheetId="0">Tab.3!$A$2:$D$25</definedName>
    <definedName name="_xlnm.Print_Area" localSheetId="1">'Tab.5 '!$A$1:$F$167</definedName>
    <definedName name="_xlnm.Print_Area" localSheetId="2">Zał.1!$A$2:$G$41</definedName>
    <definedName name="t" localSheetId="0">#REF!</definedName>
    <definedName name="t" localSheetId="1">#REF!</definedName>
    <definedName name="t" localSheetId="2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9" i="28" l="1"/>
  <c r="E159" i="28"/>
  <c r="F155" i="28"/>
  <c r="E155" i="28"/>
  <c r="F149" i="28"/>
  <c r="E149" i="28"/>
  <c r="F148" i="28"/>
  <c r="E148" i="28"/>
  <c r="F135" i="28"/>
  <c r="E135" i="28"/>
  <c r="F134" i="28"/>
  <c r="E134" i="28"/>
  <c r="F112" i="28"/>
  <c r="E112" i="28"/>
  <c r="F111" i="28"/>
  <c r="E111" i="28"/>
  <c r="F108" i="28"/>
  <c r="E108" i="28"/>
  <c r="F107" i="28"/>
  <c r="E107" i="28"/>
  <c r="F99" i="28"/>
  <c r="E99" i="28"/>
  <c r="F98" i="28"/>
  <c r="E98" i="28"/>
  <c r="F69" i="28"/>
  <c r="E69" i="28"/>
  <c r="F68" i="28"/>
  <c r="E68" i="28"/>
  <c r="F62" i="28"/>
  <c r="E62" i="28"/>
  <c r="F57" i="28"/>
  <c r="F56" i="28" s="1"/>
  <c r="E57" i="28"/>
  <c r="E56" i="28" s="1"/>
  <c r="F34" i="28"/>
  <c r="F27" i="28" s="1"/>
  <c r="E34" i="28"/>
  <c r="F28" i="28"/>
  <c r="E28" i="28"/>
  <c r="E27" i="28"/>
  <c r="F10" i="28"/>
  <c r="F9" i="28" s="1"/>
  <c r="E10" i="28"/>
  <c r="E9" i="28"/>
  <c r="F6" i="28"/>
  <c r="E6" i="28"/>
  <c r="F5" i="28"/>
  <c r="E5" i="28"/>
  <c r="F164" i="28" l="1"/>
  <c r="E164" i="28"/>
  <c r="G9" i="27" l="1"/>
  <c r="G40" i="27"/>
  <c r="F40" i="27" l="1"/>
  <c r="E40" i="27"/>
  <c r="G19" i="27"/>
  <c r="F19" i="27"/>
  <c r="E19" i="27"/>
  <c r="D22" i="21"/>
  <c r="D14" i="21"/>
  <c r="D10" i="21"/>
  <c r="D7" i="21"/>
  <c r="D13" i="21" l="1"/>
  <c r="G41" i="27"/>
</calcChain>
</file>

<file path=xl/sharedStrings.xml><?xml version="1.0" encoding="utf-8"?>
<sst xmlns="http://schemas.openxmlformats.org/spreadsheetml/2006/main" count="280" uniqueCount="149">
  <si>
    <t>Dział</t>
  </si>
  <si>
    <t>Rozdział</t>
  </si>
  <si>
    <t>010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</si>
  <si>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</si>
  <si>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</si>
  <si>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</si>
  <si>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Dotacja celowa na pomoc finansową udzielaną między jednostkami samorządu terytorialnego na dofinansowanie własnych zadań bieżących</t>
  </si>
  <si>
    <t>Lp.</t>
  </si>
  <si>
    <t>1.</t>
  </si>
  <si>
    <t>2.</t>
  </si>
  <si>
    <t>3.</t>
  </si>
  <si>
    <t>4.</t>
  </si>
  <si>
    <t>5.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</si>
  <si>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</si>
  <si>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</si>
  <si>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</si>
  <si>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</si>
  <si>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</si>
  <si>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</si>
  <si>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</si>
  <si>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</si>
  <si>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</si>
  <si>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</si>
  <si>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</si>
  <si>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</si>
  <si>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</si>
  <si>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</si>
  <si>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</si>
  <si>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</si>
  <si>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</si>
  <si>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</si>
  <si>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</si>
  <si>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</si>
  <si>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</si>
  <si>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Przychody ze spłat pożyczek i kredytów udzielonych ze środków publicznych</t>
  </si>
  <si>
    <t>§ 951</t>
  </si>
  <si>
    <t>§ 991</t>
  </si>
  <si>
    <t>Udzielone pożyczki i kredyty</t>
  </si>
  <si>
    <t>§</t>
  </si>
  <si>
    <t>Nazwa zadania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</si>
  <si>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</si>
  <si>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</si>
  <si>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</si>
  <si>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</si>
  <si>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</si>
  <si>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</si>
  <si>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Wpłaty jednostek na państwowy fundusz celowy na finansowanie lub dofinansowanie zadań inwestycyjnych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</si>
  <si>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</si>
  <si>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</si>
  <si>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</si>
  <si>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</si>
  <si>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</si>
  <si>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</si>
  <si>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</si>
  <si>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Dotacja celowa z budżetu na finansowanie lub dofinansowanie zadań zleconych do realizacji stowarzyszeniom</t>
  </si>
  <si>
    <t>Dotacja podmiotowa z budżetu dla jednostek niezaliczanych do sektora finansów publicznych</t>
  </si>
  <si>
    <t>Razem jednostki nienależące do sektora finansów publicznych</t>
  </si>
  <si>
    <t>Dotacja celowa z budżetu na finansowanie lub dofinansowanie zadań zleconych do realizacji pozostałym jednostkom nie zaliczanym do sektora finansów publicznych</t>
  </si>
  <si>
    <t>Wpłaty jednostek na państwowy fundusz celowy</t>
  </si>
  <si>
    <t>7.</t>
  </si>
  <si>
    <t>6.</t>
  </si>
  <si>
    <t>§ 906</t>
  </si>
  <si>
    <t>§ 905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</si>
  <si>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</si>
  <si>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Przychody jednostek samorządu terytorialnego z wynikających z rozliczenia środków określonych w art. 5 ust. 1 pkt 2 ustawy i dotacji na realizację programu, projektu lub zadania finansowanego z udziałem tych środków</t>
  </si>
  <si>
    <t>Dotacje celowe przekazane gminie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</si>
  <si>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</si>
  <si>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Ogółem plan dotacji na 2021 rok</t>
  </si>
  <si>
    <t>Przychody ze sprzedaży innych papierów wartościowych</t>
  </si>
  <si>
    <t>§ 931</t>
  </si>
  <si>
    <t>Dotacje udzielone w 2021 roku z budżetu podmiotom należącym                                                                                               i nienależącym do sektora finansów publicznych - po zmianie</t>
  </si>
  <si>
    <t>Przychody i rozchody budżetu w 2021 roku - po zmianie</t>
  </si>
  <si>
    <t>Paragraf</t>
  </si>
  <si>
    <t>Wyszczególnienie</t>
  </si>
  <si>
    <t>Dochody</t>
  </si>
  <si>
    <t>Wydatki</t>
  </si>
  <si>
    <t>Rolnictwo i łowiectwo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</si>
  <si>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</si>
  <si>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</si>
  <si>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</si>
  <si>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Zakup usług pozostałych</t>
  </si>
  <si>
    <t>Gospodarka mieszkaniowa</t>
  </si>
  <si>
    <t>Gospodarka gruntami i nieruchomościami</t>
  </si>
  <si>
    <t>Wynagrodzenia osobowe pracowników</t>
  </si>
  <si>
    <t>Składki na ubezpieczenia społeczne</t>
  </si>
  <si>
    <t>Składki na Fundusz Pracy oraz Fundusz Solidarnościowy</t>
  </si>
  <si>
    <t>Wynagrodzenia bezosobowe</t>
  </si>
  <si>
    <t>Zakup materiałów i wyposażenia</t>
  </si>
  <si>
    <t>Zakup energii</t>
  </si>
  <si>
    <t>Zakup usług remontowych</t>
  </si>
  <si>
    <t>Zakup usług obejmujących wykonanie ekspertyz, analiz i opinii</t>
  </si>
  <si>
    <t>Różne opłaty i składki</t>
  </si>
  <si>
    <t>Podatek od nieruchomości</t>
  </si>
  <si>
    <t>Opłaty na rzecz budżetów jednostek samorządu terytorialnego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</si>
  <si>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</si>
  <si>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</si>
  <si>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</si>
  <si>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</si>
  <si>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71012</t>
  </si>
  <si>
    <t>Zadania z zakresu geodezji i kartografii</t>
  </si>
  <si>
    <t>Nadzór budowlany</t>
  </si>
  <si>
    <t>Wydatki osobowe niezaliczone do wynagrodzeń</t>
  </si>
  <si>
    <t>Wynagrodzenia osobowe członków korpusu służby cywilnej</t>
  </si>
  <si>
    <t>Dodatkowe wynagrodzenie roczne</t>
  </si>
  <si>
    <t>Zakup usług zdrowotnych</t>
  </si>
  <si>
    <t xml:space="preserve">Opłaty z tytułu zakupu usług telekomunikacyjnych </t>
  </si>
  <si>
    <t>Podróże służbowe krajowe</t>
  </si>
  <si>
    <t>Odpisy na zakładowy fundusz świadczeń socjalnych</t>
  </si>
  <si>
    <t>Szkolenia członków korpusu służby cywilnej</t>
  </si>
  <si>
    <t>Szkolenia pracowników niebędących członkami korpusu służby cywilnej</t>
  </si>
  <si>
    <t>Administracja publiczna</t>
  </si>
  <si>
    <t>Urzędy wojewódzkie</t>
  </si>
  <si>
    <t>Kwalifikacja wojskowa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</si>
  <si>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</si>
  <si>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</si>
  <si>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</si>
  <si>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Uposażenia żołnierzy zawodowych oraz funkcjonariuszy</t>
  </si>
  <si>
    <t>Inne należności żołnierzy zawodowych oraz funkcjonariuszy zaliczane do wynagrodzeń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</si>
  <si>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</si>
  <si>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</si>
  <si>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Równoważniki pieniężne i ekwiwalenty dla żołnierzy i funkcjonariuszy oraz pozostałe należności</t>
  </si>
  <si>
    <t>Zakup środków żywności</t>
  </si>
  <si>
    <t>Zakup leków, wyrobów medycznych i produktów biobójczych</t>
  </si>
  <si>
    <t>Zakup sprzętu i uzbrojenia</t>
  </si>
  <si>
    <t>755</t>
  </si>
  <si>
    <t>Wymiar sprawiedliwości</t>
  </si>
  <si>
    <t>75515</t>
  </si>
  <si>
    <t>Nieodpłatna pomoc prawna</t>
  </si>
  <si>
    <t>Ochrona zdrowia</t>
  </si>
  <si>
    <t>Składki na ubezpieczenie zdrowotne oraz świadczenia dla osób nieobjętych obowiązkiem ubezpieczenia zdrowotnego</t>
  </si>
  <si>
    <t>Składki na ubezpieczenie zdrowotne</t>
  </si>
  <si>
    <t>852</t>
  </si>
  <si>
    <t>Pomoc społeczna</t>
  </si>
  <si>
    <t>Ośrodki wsparcia</t>
  </si>
  <si>
    <t>Wpłaty na PPK finansowane przez podmiot zatrudniający</t>
  </si>
  <si>
    <t>Pozostałe zadania w zakresie polityki społecznej</t>
  </si>
  <si>
    <t>Zespoły do spraw orzekania o niepełnosprawności</t>
  </si>
  <si>
    <t>855</t>
  </si>
  <si>
    <t>Rodzina</t>
  </si>
  <si>
    <t>85504</t>
  </si>
  <si>
    <t>Wspieranie rodziny</t>
  </si>
  <si>
    <t>85508</t>
  </si>
  <si>
    <t>Rodziny zastępcze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</si>
  <si>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</si>
  <si>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Świadczenia społeczne</t>
  </si>
  <si>
    <t>85510</t>
  </si>
  <si>
    <t>Działalność placówek opiekuńczo-wychowawczych</t>
  </si>
  <si>
    <t>Razem</t>
  </si>
  <si>
    <t>Dochody i wydatki związane z realizacją zadań z zakresu administracji rządowej i innych zadań zleconych                                                                jednostce samorządu terytorialnego odrębnymi ustawami na 2021 rok - 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</si>
</sst>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_ ;\-#,##0\ "/>
  </numFmts>
  <fonts count="31"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rgb="FF222222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b/>
      <i/>
      <sz val="9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 applyNumberFormat="0" applyFill="0" applyBorder="0" applyAlignment="0" applyProtection="0">
      <alignment vertical="top"/>
    </xf>
    <xf numFmtId="0" fontId="4" fillId="0" borderId="0"/>
    <xf numFmtId="0" fontId="7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8" fillId="0" borderId="0"/>
    <xf numFmtId="164" fontId="11" fillId="0" borderId="0"/>
    <xf numFmtId="0" fontId="4" fillId="0" borderId="0"/>
    <xf numFmtId="0" fontId="7" fillId="0" borderId="0"/>
    <xf numFmtId="0" fontId="7" fillId="0" borderId="0"/>
    <xf numFmtId="44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/>
    <xf numFmtId="0" fontId="1" fillId="0" borderId="0"/>
    <xf numFmtId="0" fontId="21" fillId="0" borderId="0"/>
    <xf numFmtId="0" fontId="23" fillId="0" borderId="0"/>
    <xf numFmtId="0" fontId="25" fillId="0" borderId="0"/>
  </cellStyleXfs>
  <cellXfs count="154">
    <xf numFmtId="0" fontId="0" fillId="0" borderId="0" xfId="0" applyAlignment="1"/>
    <xf numFmtId="0" fontId="12" fillId="0" borderId="0" xfId="9" applyFont="1" applyAlignment="1">
      <alignment vertical="center"/>
    </xf>
    <xf numFmtId="0" fontId="8" fillId="0" borderId="0" xfId="9" applyFont="1" applyAlignment="1">
      <alignment vertical="center"/>
    </xf>
    <xf numFmtId="0" fontId="8" fillId="0" borderId="0" xfId="9" applyFont="1" applyAlignment="1">
      <alignment horizontal="right" vertical="top"/>
    </xf>
    <xf numFmtId="0" fontId="10" fillId="4" borderId="4" xfId="9" applyFont="1" applyFill="1" applyBorder="1" applyAlignment="1">
      <alignment horizontal="center" vertical="center"/>
    </xf>
    <xf numFmtId="0" fontId="10" fillId="4" borderId="1" xfId="9" applyFont="1" applyFill="1" applyBorder="1" applyAlignment="1">
      <alignment horizontal="center" vertical="center" wrapText="1"/>
    </xf>
    <xf numFmtId="0" fontId="10" fillId="0" borderId="4" xfId="9" applyFont="1" applyBorder="1" applyAlignment="1">
      <alignment horizontal="center" vertical="center"/>
    </xf>
    <xf numFmtId="0" fontId="10" fillId="0" borderId="4" xfId="9" applyFont="1" applyBorder="1" applyAlignment="1">
      <alignment horizontal="left" vertical="center"/>
    </xf>
    <xf numFmtId="3" fontId="10" fillId="0" borderId="4" xfId="9" applyNumberFormat="1" applyFont="1" applyBorder="1" applyAlignment="1">
      <alignment horizontal="right"/>
    </xf>
    <xf numFmtId="0" fontId="10" fillId="0" borderId="0" xfId="9" applyFont="1" applyAlignment="1">
      <alignment vertical="center"/>
    </xf>
    <xf numFmtId="0" fontId="13" fillId="0" borderId="4" xfId="9" applyFont="1" applyBorder="1" applyAlignment="1">
      <alignment horizontal="center" vertical="center"/>
    </xf>
    <xf numFmtId="0" fontId="13" fillId="0" borderId="4" xfId="9" applyFont="1" applyBorder="1" applyAlignment="1">
      <alignment horizontal="left" vertical="center"/>
    </xf>
    <xf numFmtId="3" fontId="13" fillId="0" borderId="4" xfId="9" applyNumberFormat="1" applyFont="1" applyFill="1" applyBorder="1" applyAlignment="1">
      <alignment horizontal="right"/>
    </xf>
    <xf numFmtId="0" fontId="13" fillId="0" borderId="0" xfId="9" applyFont="1" applyAlignment="1">
      <alignment vertical="center"/>
    </xf>
    <xf numFmtId="3" fontId="13" fillId="0" borderId="4" xfId="9" applyNumberFormat="1" applyFont="1" applyBorder="1" applyAlignment="1">
      <alignment horizontal="right"/>
    </xf>
    <xf numFmtId="3" fontId="10" fillId="0" borderId="4" xfId="9" applyNumberFormat="1" applyFont="1" applyBorder="1" applyAlignment="1"/>
    <xf numFmtId="3" fontId="13" fillId="0" borderId="4" xfId="9" applyNumberFormat="1" applyFont="1" applyFill="1" applyBorder="1" applyAlignment="1"/>
    <xf numFmtId="3" fontId="13" fillId="0" borderId="4" xfId="9" applyNumberFormat="1" applyFont="1" applyBorder="1" applyAlignment="1"/>
    <xf numFmtId="0" fontId="10" fillId="0" borderId="4" xfId="9" applyFont="1" applyBorder="1" applyAlignment="1">
      <alignment vertical="center"/>
    </xf>
    <xf numFmtId="0" fontId="8" fillId="4" borderId="4" xfId="9" applyFont="1" applyFill="1" applyBorder="1" applyAlignment="1">
      <alignment vertical="center"/>
    </xf>
    <xf numFmtId="3" fontId="10" fillId="4" borderId="4" xfId="9" applyNumberFormat="1" applyFont="1" applyFill="1" applyBorder="1" applyAlignment="1"/>
    <xf numFmtId="0" fontId="8" fillId="0" borderId="4" xfId="9" applyFont="1" applyBorder="1" applyAlignment="1">
      <alignment horizontal="center" vertical="center"/>
    </xf>
    <xf numFmtId="0" fontId="8" fillId="0" borderId="1" xfId="9" applyFont="1" applyBorder="1" applyAlignment="1">
      <alignment vertical="center"/>
    </xf>
    <xf numFmtId="3" fontId="8" fillId="0" borderId="4" xfId="9" applyNumberFormat="1" applyFont="1" applyBorder="1" applyAlignment="1"/>
    <xf numFmtId="0" fontId="8" fillId="0" borderId="4" xfId="9" applyFont="1" applyBorder="1" applyAlignment="1">
      <alignment vertical="center"/>
    </xf>
    <xf numFmtId="3" fontId="8" fillId="0" borderId="3" xfId="9" applyNumberFormat="1" applyFont="1" applyBorder="1" applyAlignment="1"/>
    <xf numFmtId="0" fontId="8" fillId="4" borderId="4" xfId="9" applyFont="1" applyFill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0" fontId="8" fillId="0" borderId="0" xfId="9" applyFont="1" applyBorder="1" applyAlignment="1">
      <alignment vertical="center"/>
    </xf>
    <xf numFmtId="3" fontId="8" fillId="0" borderId="0" xfId="9" applyNumberFormat="1" applyFont="1" applyBorder="1" applyAlignment="1"/>
    <xf numFmtId="0" fontId="14" fillId="0" borderId="0" xfId="9" applyFont="1" applyAlignment="1">
      <alignment vertical="center"/>
    </xf>
    <xf numFmtId="0" fontId="5" fillId="0" borderId="0" xfId="7" applyFont="1"/>
    <xf numFmtId="0" fontId="5" fillId="0" borderId="4" xfId="11" applyFont="1" applyBorder="1" applyAlignment="1">
      <alignment vertical="center" wrapText="1"/>
    </xf>
    <xf numFmtId="0" fontId="14" fillId="0" borderId="4" xfId="9" applyFont="1" applyFill="1" applyBorder="1" applyAlignment="1">
      <alignment horizontal="center" vertical="center"/>
    </xf>
    <xf numFmtId="0" fontId="14" fillId="0" borderId="4" xfId="9" applyFont="1" applyFill="1" applyBorder="1" applyAlignment="1">
      <alignment horizontal="center" vertical="center" wrapText="1"/>
    </xf>
    <xf numFmtId="0" fontId="5" fillId="0" borderId="4" xfId="7" applyFont="1" applyBorder="1" applyAlignment="1">
      <alignment vertical="center" wrapText="1"/>
    </xf>
    <xf numFmtId="0" fontId="8" fillId="0" borderId="6" xfId="9" applyFont="1" applyBorder="1" applyAlignment="1">
      <alignment vertical="center" wrapText="1"/>
    </xf>
    <xf numFmtId="0" fontId="8" fillId="0" borderId="0" xfId="9" applyFont="1" applyFill="1" applyAlignment="1">
      <alignment vertical="center"/>
    </xf>
    <xf numFmtId="0" fontId="5" fillId="0" borderId="0" xfId="7" applyFont="1" applyAlignment="1">
      <alignment horizontal="center" vertical="center"/>
    </xf>
    <xf numFmtId="0" fontId="5" fillId="0" borderId="0" xfId="7" applyFont="1" applyAlignment="1"/>
    <xf numFmtId="0" fontId="9" fillId="0" borderId="0" xfId="7" applyFont="1" applyAlignment="1">
      <alignment vertical="center" wrapText="1"/>
    </xf>
    <xf numFmtId="0" fontId="12" fillId="0" borderId="0" xfId="7" applyFont="1"/>
    <xf numFmtId="0" fontId="6" fillId="2" borderId="4" xfId="7" applyFont="1" applyFill="1" applyBorder="1" applyAlignment="1">
      <alignment horizontal="center" vertical="center"/>
    </xf>
    <xf numFmtId="0" fontId="17" fillId="5" borderId="4" xfId="7" applyFont="1" applyFill="1" applyBorder="1" applyAlignment="1">
      <alignment horizontal="center" vertical="center"/>
    </xf>
    <xf numFmtId="0" fontId="17" fillId="0" borderId="0" xfId="7" applyFont="1"/>
    <xf numFmtId="0" fontId="6" fillId="3" borderId="4" xfId="7" applyFont="1" applyFill="1" applyBorder="1" applyAlignment="1">
      <alignment horizontal="center" vertical="center"/>
    </xf>
    <xf numFmtId="0" fontId="5" fillId="3" borderId="4" xfId="7" applyFont="1" applyFill="1" applyBorder="1" applyAlignment="1">
      <alignment horizontal="center" vertical="center"/>
    </xf>
    <xf numFmtId="0" fontId="5" fillId="0" borderId="4" xfId="7" applyFont="1" applyBorder="1" applyAlignment="1">
      <alignment horizontal="center" vertical="center" wrapText="1"/>
    </xf>
    <xf numFmtId="0" fontId="5" fillId="0" borderId="4" xfId="7" applyFont="1" applyBorder="1" applyAlignment="1">
      <alignment horizontal="center" vertical="center"/>
    </xf>
    <xf numFmtId="0" fontId="5" fillId="0" borderId="0" xfId="7" applyFont="1" applyAlignment="1">
      <alignment vertical="center"/>
    </xf>
    <xf numFmtId="0" fontId="5" fillId="0" borderId="4" xfId="7" applyFont="1" applyBorder="1" applyAlignment="1">
      <alignment horizontal="left" vertical="center" wrapText="1"/>
    </xf>
    <xf numFmtId="0" fontId="5" fillId="0" borderId="0" xfId="7" applyFont="1" applyAlignment="1">
      <alignment vertical="center" wrapText="1"/>
    </xf>
    <xf numFmtId="3" fontId="6" fillId="2" borderId="4" xfId="7" applyNumberFormat="1" applyFont="1" applyFill="1" applyBorder="1" applyAlignment="1">
      <alignment vertical="center"/>
    </xf>
    <xf numFmtId="0" fontId="6" fillId="0" borderId="0" xfId="7" applyFont="1" applyAlignment="1">
      <alignment vertical="center"/>
    </xf>
    <xf numFmtId="3" fontId="6" fillId="0" borderId="0" xfId="7" applyNumberFormat="1" applyFont="1" applyAlignment="1">
      <alignment vertical="center"/>
    </xf>
    <xf numFmtId="3" fontId="5" fillId="0" borderId="0" xfId="7" applyNumberFormat="1" applyFont="1" applyAlignment="1">
      <alignment vertical="center"/>
    </xf>
    <xf numFmtId="49" fontId="5" fillId="0" borderId="4" xfId="7" applyNumberFormat="1" applyFont="1" applyBorder="1" applyAlignment="1">
      <alignment horizontal="center" vertical="center"/>
    </xf>
    <xf numFmtId="3" fontId="9" fillId="6" borderId="4" xfId="7" applyNumberFormat="1" applyFont="1" applyFill="1" applyBorder="1" applyAlignment="1">
      <alignment horizontal="right"/>
    </xf>
    <xf numFmtId="0" fontId="18" fillId="0" borderId="0" xfId="7" applyFont="1"/>
    <xf numFmtId="3" fontId="19" fillId="0" borderId="4" xfId="7" applyNumberFormat="1" applyFont="1" applyFill="1" applyBorder="1" applyAlignment="1">
      <alignment horizontal="right" vertical="center" wrapText="1"/>
    </xf>
    <xf numFmtId="0" fontId="6" fillId="0" borderId="0" xfId="7" applyFont="1" applyAlignment="1">
      <alignment horizontal="center" vertical="center"/>
    </xf>
    <xf numFmtId="0" fontId="5" fillId="0" borderId="4" xfId="7" applyFont="1" applyFill="1" applyBorder="1" applyAlignment="1">
      <alignment horizontal="center" vertical="center" wrapText="1"/>
    </xf>
    <xf numFmtId="0" fontId="5" fillId="0" borderId="4" xfId="7" applyFont="1" applyFill="1" applyBorder="1" applyAlignment="1">
      <alignment horizontal="center" vertical="center"/>
    </xf>
    <xf numFmtId="49" fontId="5" fillId="0" borderId="4" xfId="7" applyNumberFormat="1" applyFont="1" applyFill="1" applyBorder="1" applyAlignment="1">
      <alignment horizontal="center" vertical="center"/>
    </xf>
    <xf numFmtId="0" fontId="5" fillId="0" borderId="4" xfId="11" applyFont="1" applyFill="1" applyBorder="1" applyAlignment="1">
      <alignment vertical="center" wrapText="1"/>
    </xf>
    <xf numFmtId="0" fontId="19" fillId="0" borderId="4" xfId="7" applyFont="1" applyFill="1" applyBorder="1" applyAlignment="1">
      <alignment horizontal="center" vertical="center"/>
    </xf>
    <xf numFmtId="0" fontId="19" fillId="0" borderId="4" xfId="7" applyFont="1" applyFill="1" applyBorder="1" applyAlignment="1">
      <alignment vertical="center"/>
    </xf>
    <xf numFmtId="0" fontId="19" fillId="0" borderId="4" xfId="7" applyFont="1" applyFill="1" applyBorder="1" applyAlignment="1">
      <alignment vertical="center" wrapText="1"/>
    </xf>
    <xf numFmtId="3" fontId="5" fillId="0" borderId="4" xfId="7" applyNumberFormat="1" applyFont="1" applyFill="1" applyBorder="1" applyAlignment="1">
      <alignment vertical="center" wrapText="1"/>
    </xf>
    <xf numFmtId="3" fontId="19" fillId="0" borderId="4" xfId="7" applyNumberFormat="1" applyFont="1" applyFill="1" applyBorder="1" applyAlignment="1">
      <alignment vertical="center"/>
    </xf>
    <xf numFmtId="3" fontId="19" fillId="0" borderId="4" xfId="7" applyNumberFormat="1" applyFont="1" applyFill="1" applyBorder="1" applyAlignment="1">
      <alignment vertical="center" wrapText="1"/>
    </xf>
    <xf numFmtId="1" fontId="19" fillId="0" borderId="4" xfId="7" applyNumberFormat="1" applyFont="1" applyFill="1" applyBorder="1" applyAlignment="1">
      <alignment vertical="center" wrapText="1"/>
    </xf>
    <xf numFmtId="3" fontId="8" fillId="0" borderId="4" xfId="9" applyNumberFormat="1" applyFont="1" applyFill="1" applyBorder="1" applyAlignment="1"/>
    <xf numFmtId="0" fontId="8" fillId="0" borderId="4" xfId="9" applyFont="1" applyFill="1" applyBorder="1" applyAlignment="1">
      <alignment horizontal="center" vertical="center"/>
    </xf>
    <xf numFmtId="0" fontId="22" fillId="0" borderId="4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 readingOrder="1"/>
    </xf>
    <xf numFmtId="0" fontId="5" fillId="0" borderId="4" xfId="7" applyFont="1" applyFill="1" applyBorder="1" applyAlignment="1">
      <alignment vertical="center"/>
    </xf>
    <xf numFmtId="3" fontId="5" fillId="0" borderId="4" xfId="7" applyNumberFormat="1" applyFont="1" applyFill="1" applyBorder="1" applyAlignment="1">
      <alignment horizontal="right" vertical="center"/>
    </xf>
    <xf numFmtId="3" fontId="5" fillId="0" borderId="4" xfId="7" applyNumberFormat="1" applyFont="1" applyFill="1" applyBorder="1" applyAlignment="1">
      <alignment vertical="center"/>
    </xf>
    <xf numFmtId="3" fontId="5" fillId="0" borderId="4" xfId="7" applyNumberFormat="1" applyFont="1" applyFill="1" applyBorder="1" applyAlignment="1">
      <alignment horizontal="right" vertical="center" wrapText="1"/>
    </xf>
    <xf numFmtId="49" fontId="8" fillId="7" borderId="7" xfId="0" applyNumberFormat="1" applyFont="1" applyFill="1" applyBorder="1" applyAlignment="1" applyProtection="1">
      <alignment horizontal="left" vertical="center" wrapText="1"/>
      <protection locked="0"/>
    </xf>
    <xf numFmtId="49" fontId="24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7" applyFont="1" applyFill="1" applyAlignment="1">
      <alignment vertical="center"/>
    </xf>
    <xf numFmtId="0" fontId="26" fillId="0" borderId="4" xfId="7" applyFont="1" applyFill="1" applyBorder="1" applyAlignment="1">
      <alignment horizontal="center" vertical="center" wrapText="1"/>
    </xf>
    <xf numFmtId="49" fontId="26" fillId="0" borderId="4" xfId="7" applyNumberFormat="1" applyFont="1" applyFill="1" applyBorder="1" applyAlignment="1">
      <alignment horizontal="center" vertical="center"/>
    </xf>
    <xf numFmtId="0" fontId="26" fillId="0" borderId="4" xfId="7" applyFont="1" applyFill="1" applyBorder="1" applyAlignment="1">
      <alignment vertical="center" wrapText="1"/>
    </xf>
    <xf numFmtId="0" fontId="27" fillId="0" borderId="4" xfId="7" applyFont="1" applyFill="1" applyBorder="1" applyAlignment="1">
      <alignment vertical="center"/>
    </xf>
    <xf numFmtId="3" fontId="26" fillId="0" borderId="4" xfId="7" applyNumberFormat="1" applyFont="1" applyFill="1" applyBorder="1" applyAlignment="1">
      <alignment vertical="center"/>
    </xf>
    <xf numFmtId="0" fontId="26" fillId="0" borderId="0" xfId="7" applyFont="1" applyFill="1" applyAlignment="1">
      <alignment vertical="center"/>
    </xf>
    <xf numFmtId="3" fontId="26" fillId="0" borderId="0" xfId="7" applyNumberFormat="1" applyFont="1" applyFill="1" applyAlignment="1">
      <alignment vertical="center"/>
    </xf>
    <xf numFmtId="0" fontId="26" fillId="0" borderId="0" xfId="7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10" fillId="4" borderId="5" xfId="9" applyFont="1" applyFill="1" applyBorder="1" applyAlignment="1">
      <alignment horizontal="center" vertical="center"/>
    </xf>
    <xf numFmtId="0" fontId="10" fillId="4" borderId="2" xfId="9" applyFont="1" applyFill="1" applyBorder="1" applyAlignment="1">
      <alignment horizontal="center" vertical="center"/>
    </xf>
    <xf numFmtId="0" fontId="6" fillId="3" borderId="4" xfId="7" applyFont="1" applyFill="1" applyBorder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/>
    </xf>
    <xf numFmtId="44" fontId="6" fillId="2" borderId="4" xfId="12" applyFont="1" applyFill="1" applyBorder="1" applyAlignment="1">
      <alignment horizontal="center" vertical="center"/>
    </xf>
    <xf numFmtId="44" fontId="9" fillId="6" borderId="4" xfId="12" applyFont="1" applyFill="1" applyBorder="1" applyAlignment="1">
      <alignment horizontal="center"/>
    </xf>
    <xf numFmtId="0" fontId="16" fillId="0" borderId="0" xfId="7" applyFont="1" applyAlignment="1">
      <alignment horizontal="center" vertical="center" wrapText="1"/>
    </xf>
    <xf numFmtId="49" fontId="28" fillId="0" borderId="0" xfId="10" applyNumberFormat="1" applyFont="1" applyAlignment="1">
      <alignment horizontal="center" vertical="center"/>
    </xf>
    <xf numFmtId="0" fontId="28" fillId="0" borderId="0" xfId="10" applyFont="1" applyAlignment="1">
      <alignment horizontal="center" vertical="center"/>
    </xf>
    <xf numFmtId="0" fontId="28" fillId="0" borderId="0" xfId="10" applyFont="1" applyAlignment="1">
      <alignment vertical="center" wrapText="1"/>
    </xf>
    <xf numFmtId="3" fontId="28" fillId="0" borderId="0" xfId="10" applyNumberFormat="1" applyFont="1" applyAlignment="1">
      <alignment vertical="center"/>
    </xf>
    <xf numFmtId="0" fontId="28" fillId="0" borderId="0" xfId="10" applyFont="1"/>
    <xf numFmtId="49" fontId="29" fillId="0" borderId="0" xfId="10" applyNumberFormat="1" applyFont="1" applyAlignment="1">
      <alignment horizontal="center" vertical="center" wrapText="1"/>
    </xf>
    <xf numFmtId="49" fontId="30" fillId="8" borderId="4" xfId="10" applyNumberFormat="1" applyFont="1" applyFill="1" applyBorder="1" applyAlignment="1">
      <alignment horizontal="center" vertical="center"/>
    </xf>
    <xf numFmtId="0" fontId="30" fillId="8" borderId="4" xfId="10" applyFont="1" applyFill="1" applyBorder="1" applyAlignment="1">
      <alignment horizontal="center" vertical="center"/>
    </xf>
    <xf numFmtId="0" fontId="30" fillId="8" borderId="4" xfId="10" applyFont="1" applyFill="1" applyBorder="1" applyAlignment="1">
      <alignment horizontal="center" vertical="center" wrapText="1"/>
    </xf>
    <xf numFmtId="3" fontId="30" fillId="8" borderId="4" xfId="10" applyNumberFormat="1" applyFont="1" applyFill="1" applyBorder="1" applyAlignment="1">
      <alignment horizontal="center" vertical="center"/>
    </xf>
    <xf numFmtId="49" fontId="30" fillId="9" borderId="4" xfId="10" applyNumberFormat="1" applyFont="1" applyFill="1" applyBorder="1" applyAlignment="1">
      <alignment horizontal="center" vertical="center"/>
    </xf>
    <xf numFmtId="0" fontId="30" fillId="9" borderId="4" xfId="10" applyFont="1" applyFill="1" applyBorder="1" applyAlignment="1">
      <alignment horizontal="center" vertical="center"/>
    </xf>
    <xf numFmtId="0" fontId="30" fillId="9" borderId="4" xfId="10" applyFont="1" applyFill="1" applyBorder="1" applyAlignment="1">
      <alignment vertical="center" wrapText="1"/>
    </xf>
    <xf numFmtId="3" fontId="30" fillId="9" borderId="4" xfId="10" applyNumberFormat="1" applyFont="1" applyFill="1" applyBorder="1" applyAlignment="1">
      <alignment vertical="center"/>
    </xf>
    <xf numFmtId="0" fontId="28" fillId="0" borderId="0" xfId="10" applyFont="1" applyAlignment="1">
      <alignment vertical="center"/>
    </xf>
    <xf numFmtId="49" fontId="28" fillId="3" borderId="4" xfId="10" applyNumberFormat="1" applyFont="1" applyFill="1" applyBorder="1" applyAlignment="1">
      <alignment horizontal="center" vertical="center"/>
    </xf>
    <xf numFmtId="0" fontId="28" fillId="3" borderId="4" xfId="10" applyFont="1" applyFill="1" applyBorder="1" applyAlignment="1">
      <alignment horizontal="center" vertical="center"/>
    </xf>
    <xf numFmtId="0" fontId="28" fillId="3" borderId="4" xfId="10" applyFont="1" applyFill="1" applyBorder="1" applyAlignment="1">
      <alignment vertical="center" wrapText="1"/>
    </xf>
    <xf numFmtId="3" fontId="28" fillId="3" borderId="4" xfId="10" applyNumberFormat="1" applyFont="1" applyFill="1" applyBorder="1" applyAlignment="1">
      <alignment vertical="center"/>
    </xf>
    <xf numFmtId="49" fontId="28" fillId="0" borderId="4" xfId="10" applyNumberFormat="1" applyFont="1" applyBorder="1" applyAlignment="1">
      <alignment horizontal="center" vertical="center"/>
    </xf>
    <xf numFmtId="0" fontId="28" fillId="0" borderId="4" xfId="10" applyFont="1" applyBorder="1" applyAlignment="1">
      <alignment horizontal="center" vertical="center"/>
    </xf>
    <xf numFmtId="0" fontId="28" fillId="0" borderId="4" xfId="10" applyFont="1" applyBorder="1" applyAlignment="1">
      <alignment vertical="center" wrapText="1"/>
    </xf>
    <xf numFmtId="3" fontId="28" fillId="0" borderId="4" xfId="10" applyNumberFormat="1" applyFont="1" applyBorder="1" applyAlignment="1">
      <alignment vertical="center"/>
    </xf>
    <xf numFmtId="49" fontId="5" fillId="0" borderId="4" xfId="10" applyNumberFormat="1" applyFont="1" applyBorder="1" applyAlignment="1">
      <alignment horizontal="center" vertical="center"/>
    </xf>
    <xf numFmtId="0" fontId="5" fillId="0" borderId="4" xfId="10" applyFont="1" applyBorder="1" applyAlignment="1">
      <alignment horizontal="center" vertical="center"/>
    </xf>
    <xf numFmtId="0" fontId="5" fillId="0" borderId="4" xfId="10" applyFont="1" applyBorder="1" applyAlignment="1">
      <alignment vertical="center" wrapText="1"/>
    </xf>
    <xf numFmtId="3" fontId="5" fillId="0" borderId="4" xfId="10" applyNumberFormat="1" applyFont="1" applyBorder="1" applyAlignment="1">
      <alignment vertical="center"/>
    </xf>
    <xf numFmtId="3" fontId="5" fillId="0" borderId="4" xfId="10" applyNumberFormat="1" applyFont="1" applyFill="1" applyBorder="1" applyAlignment="1">
      <alignment vertical="center"/>
    </xf>
    <xf numFmtId="0" fontId="5" fillId="0" borderId="0" xfId="10" applyFont="1" applyAlignment="1">
      <alignment vertical="center"/>
    </xf>
    <xf numFmtId="0" fontId="6" fillId="3" borderId="4" xfId="1" applyFont="1" applyFill="1" applyBorder="1" applyAlignment="1">
      <alignment vertical="center" wrapText="1"/>
    </xf>
    <xf numFmtId="0" fontId="28" fillId="0" borderId="1" xfId="10" applyFont="1" applyBorder="1" applyAlignment="1">
      <alignment vertical="center" wrapText="1"/>
    </xf>
    <xf numFmtId="0" fontId="28" fillId="0" borderId="5" xfId="10" applyFont="1" applyBorder="1" applyAlignment="1">
      <alignment horizontal="center" vertical="center"/>
    </xf>
    <xf numFmtId="3" fontId="28" fillId="0" borderId="2" xfId="10" applyNumberFormat="1" applyFont="1" applyBorder="1" applyAlignment="1">
      <alignment vertical="center"/>
    </xf>
    <xf numFmtId="0" fontId="5" fillId="0" borderId="5" xfId="10" applyFont="1" applyBorder="1" applyAlignment="1">
      <alignment horizontal="center" vertical="center"/>
    </xf>
    <xf numFmtId="3" fontId="5" fillId="0" borderId="2" xfId="10" applyNumberFormat="1" applyFont="1" applyBorder="1" applyAlignment="1">
      <alignment vertical="center"/>
    </xf>
    <xf numFmtId="0" fontId="5" fillId="0" borderId="8" xfId="10" applyFont="1" applyBorder="1" applyAlignment="1">
      <alignment vertical="center" wrapText="1"/>
    </xf>
    <xf numFmtId="3" fontId="5" fillId="0" borderId="0" xfId="10" applyNumberFormat="1" applyFont="1" applyAlignment="1">
      <alignment vertical="center"/>
    </xf>
    <xf numFmtId="49" fontId="5" fillId="3" borderId="4" xfId="10" applyNumberFormat="1" applyFont="1" applyFill="1" applyBorder="1" applyAlignment="1">
      <alignment horizontal="center" vertical="center"/>
    </xf>
    <xf numFmtId="0" fontId="5" fillId="3" borderId="4" xfId="10" applyFont="1" applyFill="1" applyBorder="1" applyAlignment="1">
      <alignment horizontal="center" vertical="center"/>
    </xf>
    <xf numFmtId="0" fontId="5" fillId="3" borderId="4" xfId="10" applyFont="1" applyFill="1" applyBorder="1" applyAlignment="1">
      <alignment vertical="center" wrapText="1"/>
    </xf>
    <xf numFmtId="3" fontId="5" fillId="3" borderId="4" xfId="10" applyNumberFormat="1" applyFont="1" applyFill="1" applyBorder="1" applyAlignment="1">
      <alignment vertical="center"/>
    </xf>
    <xf numFmtId="0" fontId="5" fillId="0" borderId="0" xfId="10" applyFont="1" applyFill="1" applyAlignment="1">
      <alignment vertical="center"/>
    </xf>
    <xf numFmtId="0" fontId="28" fillId="0" borderId="4" xfId="10" applyFont="1" applyFill="1" applyBorder="1" applyAlignment="1">
      <alignment vertical="center" wrapText="1"/>
    </xf>
    <xf numFmtId="0" fontId="5" fillId="0" borderId="4" xfId="2" applyFont="1" applyBorder="1" applyAlignment="1">
      <alignment vertical="center" wrapText="1"/>
    </xf>
    <xf numFmtId="49" fontId="28" fillId="0" borderId="4" xfId="10" applyNumberFormat="1" applyFont="1" applyFill="1" applyBorder="1" applyAlignment="1">
      <alignment horizontal="center" vertical="center"/>
    </xf>
    <xf numFmtId="0" fontId="28" fillId="0" borderId="4" xfId="10" applyFont="1" applyFill="1" applyBorder="1" applyAlignment="1">
      <alignment horizontal="center" vertical="center"/>
    </xf>
    <xf numFmtId="3" fontId="28" fillId="0" borderId="4" xfId="10" applyNumberFormat="1" applyFont="1" applyFill="1" applyBorder="1" applyAlignment="1">
      <alignment vertical="center"/>
    </xf>
    <xf numFmtId="0" fontId="28" fillId="0" borderId="0" xfId="10" applyFont="1" applyFill="1" applyAlignment="1">
      <alignment vertical="center"/>
    </xf>
    <xf numFmtId="0" fontId="30" fillId="8" borderId="5" xfId="10" applyFont="1" applyFill="1" applyBorder="1" applyAlignment="1">
      <alignment horizontal="center" vertical="center" wrapText="1"/>
    </xf>
    <xf numFmtId="0" fontId="30" fillId="8" borderId="9" xfId="10" applyFont="1" applyFill="1" applyBorder="1" applyAlignment="1">
      <alignment horizontal="center" vertical="center" wrapText="1"/>
    </xf>
    <xf numFmtId="0" fontId="30" fillId="8" borderId="2" xfId="10" applyFont="1" applyFill="1" applyBorder="1" applyAlignment="1">
      <alignment horizontal="center" vertical="center" wrapText="1"/>
    </xf>
    <xf numFmtId="3" fontId="30" fillId="8" borderId="4" xfId="10" applyNumberFormat="1" applyFont="1" applyFill="1" applyBorder="1" applyAlignment="1">
      <alignment vertical="center"/>
    </xf>
    <xf numFmtId="3" fontId="6" fillId="0" borderId="0" xfId="7" applyNumberFormat="1" applyFont="1" applyFill="1"/>
    <xf numFmtId="0" fontId="6" fillId="0" borderId="0" xfId="7" applyFont="1" applyFill="1"/>
    <xf numFmtId="0" fontId="5" fillId="0" borderId="0" xfId="7" applyFont="1" applyFill="1"/>
  </cellXfs>
  <cellStyles count="22">
    <cellStyle name="Normalny" xfId="0" builtinId="0"/>
    <cellStyle name="Normalny 10" xfId="3"/>
    <cellStyle name="Normalny 11" xfId="20"/>
    <cellStyle name="Normalny 12" xfId="21"/>
    <cellStyle name="Normalny 2" xfId="1"/>
    <cellStyle name="Normalny 2 2 2" xfId="7"/>
    <cellStyle name="Normalny 2 3" xfId="9"/>
    <cellStyle name="Normalny 2 4" xfId="16"/>
    <cellStyle name="Normalny 3" xfId="13"/>
    <cellStyle name="Normalny 3 2" xfId="14"/>
    <cellStyle name="Normalny 4" xfId="15"/>
    <cellStyle name="Normalny 5" xfId="17"/>
    <cellStyle name="Normalny 6" xfId="2"/>
    <cellStyle name="Normalny 6 2" xfId="11"/>
    <cellStyle name="Normalny 6 3" xfId="10"/>
    <cellStyle name="Normalny 7" xfId="18"/>
    <cellStyle name="Normalny 7 2" xfId="5"/>
    <cellStyle name="Normalny 8" xfId="19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roczkowska/Desktop/BUD&#379;ET%202021/Tabele%20i%20za&#322;.%20do%20bud&#380;etu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1 "/>
      <sheetName val="Tab.2"/>
      <sheetName val="Tab.2a"/>
      <sheetName val="Tab.3"/>
      <sheetName val="Tab.4 "/>
      <sheetName val="Tab.5 "/>
      <sheetName val="Tab.6 "/>
      <sheetName val="Tab.7"/>
      <sheetName val="Tab.8"/>
      <sheetName val="Zał.1"/>
      <sheetName val="Zał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29"/>
  <sheetViews>
    <sheetView showGridLines="0" workbookViewId="0">
      <selection activeCell="D12" sqref="D12"/>
    </sheetView>
  </sheetViews>
  <sheetFormatPr defaultColWidth="9.33203125" defaultRowHeight="12.75"/>
  <cols>
    <col min="1" max="1" width="5.83203125" style="2" customWidth="1"/>
    <col min="2" max="2" width="62.83203125" style="2" customWidth="1"/>
    <col min="3" max="3" width="15.33203125" style="2" customWidth="1"/>
    <col min="4" max="4" width="18" style="2" customWidth="1"/>
    <col min="5" max="16384" width="9.33203125" style="2"/>
  </cols>
  <sheetData>
    <row r="3" spans="1:4" s="1" customFormat="1" ht="15" customHeight="1">
      <c r="A3" s="91" t="s">
        <v>71</v>
      </c>
      <c r="B3" s="91"/>
      <c r="C3" s="91"/>
      <c r="D3" s="91"/>
    </row>
    <row r="4" spans="1:4">
      <c r="D4" s="3"/>
    </row>
    <row r="5" spans="1:4" ht="54" customHeight="1">
      <c r="A5" s="4" t="s">
        <v>7</v>
      </c>
      <c r="B5" s="4" t="s">
        <v>13</v>
      </c>
      <c r="C5" s="5" t="s">
        <v>14</v>
      </c>
      <c r="D5" s="5" t="s">
        <v>15</v>
      </c>
    </row>
    <row r="6" spans="1:4" s="30" customFormat="1" ht="16.5" customHeight="1">
      <c r="A6" s="33">
        <v>1</v>
      </c>
      <c r="B6" s="33">
        <v>2</v>
      </c>
      <c r="C6" s="33">
        <v>3</v>
      </c>
      <c r="D6" s="34">
        <v>4</v>
      </c>
    </row>
    <row r="7" spans="1:4" s="9" customFormat="1" ht="24.75" customHeight="1">
      <c r="A7" s="6" t="s">
        <v>8</v>
      </c>
      <c r="B7" s="7" t="s">
        <v>16</v>
      </c>
      <c r="C7" s="6"/>
      <c r="D7" s="8">
        <f>SUM(D8:D9)</f>
        <v>154599417</v>
      </c>
    </row>
    <row r="8" spans="1:4" s="13" customFormat="1" ht="24.75" customHeight="1">
      <c r="A8" s="10"/>
      <c r="B8" s="11" t="s">
        <v>17</v>
      </c>
      <c r="C8" s="10"/>
      <c r="D8" s="12">
        <v>149133599</v>
      </c>
    </row>
    <row r="9" spans="1:4" s="13" customFormat="1" ht="24.75" customHeight="1">
      <c r="A9" s="10"/>
      <c r="B9" s="11" t="s">
        <v>18</v>
      </c>
      <c r="C9" s="10"/>
      <c r="D9" s="14">
        <v>5465818</v>
      </c>
    </row>
    <row r="10" spans="1:4" s="9" customFormat="1" ht="24.75" customHeight="1">
      <c r="A10" s="6" t="s">
        <v>9</v>
      </c>
      <c r="B10" s="7" t="s">
        <v>19</v>
      </c>
      <c r="C10" s="6"/>
      <c r="D10" s="15">
        <f>SUM(D11,D12)</f>
        <v>168131784</v>
      </c>
    </row>
    <row r="11" spans="1:4" s="13" customFormat="1" ht="24.75" customHeight="1">
      <c r="A11" s="10"/>
      <c r="B11" s="11" t="s">
        <v>32</v>
      </c>
      <c r="C11" s="10"/>
      <c r="D11" s="16">
        <v>148520890</v>
      </c>
    </row>
    <row r="12" spans="1:4" s="13" customFormat="1" ht="24.75" customHeight="1">
      <c r="A12" s="10"/>
      <c r="B12" s="11" t="s">
        <v>20</v>
      </c>
      <c r="C12" s="10"/>
      <c r="D12" s="17">
        <v>19610894</v>
      </c>
    </row>
    <row r="13" spans="1:4" s="9" customFormat="1" ht="24.75" customHeight="1">
      <c r="A13" s="6" t="s">
        <v>10</v>
      </c>
      <c r="B13" s="7" t="s">
        <v>21</v>
      </c>
      <c r="C13" s="18"/>
      <c r="D13" s="8">
        <f>D7-D10</f>
        <v>-13532367</v>
      </c>
    </row>
    <row r="14" spans="1:4" ht="24.75" customHeight="1">
      <c r="A14" s="92" t="s">
        <v>22</v>
      </c>
      <c r="B14" s="93"/>
      <c r="C14" s="19"/>
      <c r="D14" s="20">
        <f>SUM(D15:D21)</f>
        <v>18074367</v>
      </c>
    </row>
    <row r="15" spans="1:4" ht="81.75" customHeight="1">
      <c r="A15" s="73" t="s">
        <v>8</v>
      </c>
      <c r="B15" s="75" t="s">
        <v>63</v>
      </c>
      <c r="C15" s="21" t="s">
        <v>62</v>
      </c>
      <c r="D15" s="72">
        <v>2193770</v>
      </c>
    </row>
    <row r="16" spans="1:4" ht="72" customHeight="1">
      <c r="A16" s="73" t="s">
        <v>9</v>
      </c>
      <c r="B16" s="74" t="s">
        <v>64</v>
      </c>
      <c r="C16" s="21" t="s">
        <v>61</v>
      </c>
      <c r="D16" s="72">
        <v>543597</v>
      </c>
    </row>
    <row r="17" spans="1:4" ht="31.5" customHeight="1">
      <c r="A17" s="73" t="s">
        <v>10</v>
      </c>
      <c r="B17" s="80" t="s">
        <v>68</v>
      </c>
      <c r="C17" s="81" t="s">
        <v>69</v>
      </c>
      <c r="D17" s="72">
        <v>15000000</v>
      </c>
    </row>
    <row r="18" spans="1:4" ht="31.5" customHeight="1">
      <c r="A18" s="73" t="s">
        <v>11</v>
      </c>
      <c r="B18" s="24" t="s">
        <v>29</v>
      </c>
      <c r="C18" s="21" t="s">
        <v>24</v>
      </c>
      <c r="D18" s="23">
        <v>337000</v>
      </c>
    </row>
    <row r="19" spans="1:4" ht="32.25" customHeight="1">
      <c r="A19" s="73" t="s">
        <v>12</v>
      </c>
      <c r="B19" s="36" t="s">
        <v>34</v>
      </c>
      <c r="C19" s="21" t="s">
        <v>35</v>
      </c>
      <c r="D19" s="23">
        <v>0</v>
      </c>
    </row>
    <row r="20" spans="1:4" ht="24.75" customHeight="1">
      <c r="A20" s="73" t="s">
        <v>60</v>
      </c>
      <c r="B20" s="22" t="s">
        <v>27</v>
      </c>
      <c r="C20" s="21" t="s">
        <v>23</v>
      </c>
      <c r="D20" s="23">
        <v>0</v>
      </c>
    </row>
    <row r="21" spans="1:4" ht="27" customHeight="1">
      <c r="A21" s="73" t="s">
        <v>59</v>
      </c>
      <c r="B21" s="24" t="s">
        <v>28</v>
      </c>
      <c r="C21" s="21" t="s">
        <v>23</v>
      </c>
      <c r="D21" s="25">
        <v>0</v>
      </c>
    </row>
    <row r="22" spans="1:4" ht="24.75" customHeight="1">
      <c r="A22" s="92" t="s">
        <v>25</v>
      </c>
      <c r="B22" s="93"/>
      <c r="C22" s="26"/>
      <c r="D22" s="20">
        <f>SUM(D23:D25)</f>
        <v>4542000</v>
      </c>
    </row>
    <row r="23" spans="1:4" s="37" customFormat="1" ht="24.75" customHeight="1">
      <c r="A23" s="21" t="s">
        <v>8</v>
      </c>
      <c r="B23" s="24" t="s">
        <v>37</v>
      </c>
      <c r="C23" s="21" t="s">
        <v>36</v>
      </c>
      <c r="D23" s="23">
        <v>0</v>
      </c>
    </row>
    <row r="24" spans="1:4" ht="24.75" customHeight="1">
      <c r="A24" s="21" t="s">
        <v>9</v>
      </c>
      <c r="B24" s="24" t="s">
        <v>30</v>
      </c>
      <c r="C24" s="21" t="s">
        <v>26</v>
      </c>
      <c r="D24" s="23">
        <v>4542000</v>
      </c>
    </row>
    <row r="25" spans="1:4" ht="24.75" customHeight="1">
      <c r="A25" s="21" t="s">
        <v>10</v>
      </c>
      <c r="B25" s="24" t="s">
        <v>31</v>
      </c>
      <c r="C25" s="21" t="s">
        <v>26</v>
      </c>
      <c r="D25" s="23">
        <v>0</v>
      </c>
    </row>
    <row r="26" spans="1:4" ht="21.75" customHeight="1">
      <c r="A26" s="27"/>
      <c r="B26" s="28"/>
      <c r="C26" s="27"/>
      <c r="D26" s="29"/>
    </row>
    <row r="27" spans="1:4" ht="24.75" customHeight="1"/>
    <row r="28" spans="1:4" ht="24.75" customHeight="1"/>
    <row r="29" spans="1:4" ht="24.75" customHeight="1"/>
  </sheetData>
  <sheetProtection formatColumns="0" formatRows="0"/>
  <mergeCells count="3">
    <mergeCell ref="A3:D3"/>
    <mergeCell ref="A14:B14"/>
    <mergeCell ref="A22:B22"/>
  </mergeCells>
  <printOptions horizontalCentered="1"/>
  <pageMargins left="0.27559055118110237" right="0.43307086614173229" top="1.6535433070866143" bottom="0.59055118110236227" header="0.86614173228346458" footer="0.51181102362204722"/>
  <pageSetup paperSize="9" orientation="portrait" horizontalDpi="4294967295" verticalDpi="300" r:id="rId1"/>
  <headerFooter alignWithMargins="0">
    <oddHeader>&amp;R&amp;10Tabela Nr 3 
do uchwały Nr ...............
Rady Powiatu  Otwockiego
z dnia 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75"/>
  <sheetViews>
    <sheetView tabSelected="1" zoomScaleNormal="100" workbookViewId="0">
      <pane ySplit="4" topLeftCell="A26" activePane="bottomLeft" state="frozen"/>
      <selection activeCell="M10" sqref="M10"/>
      <selection pane="bottomLeft" activeCell="L37" sqref="L37"/>
    </sheetView>
  </sheetViews>
  <sheetFormatPr defaultColWidth="9.33203125" defaultRowHeight="12"/>
  <cols>
    <col min="1" max="1" width="6.33203125" style="99" customWidth="1"/>
    <col min="2" max="2" width="9.5" style="99" customWidth="1"/>
    <col min="3" max="3" width="10.1640625" style="100" customWidth="1"/>
    <col min="4" max="4" width="63.6640625" style="101" customWidth="1"/>
    <col min="5" max="6" width="17.83203125" style="102" customWidth="1"/>
    <col min="7" max="16384" width="9.33203125" style="103"/>
  </cols>
  <sheetData>
    <row r="1" spans="1:6" ht="12.75" customHeight="1"/>
    <row r="2" spans="1:6" ht="30.75" customHeight="1">
      <c r="A2" s="104" t="s">
        <v>148</v>
      </c>
      <c r="B2" s="104"/>
      <c r="C2" s="104"/>
      <c r="D2" s="104"/>
      <c r="E2" s="104"/>
      <c r="F2" s="104"/>
    </row>
    <row r="3" spans="1:6" ht="9.75" customHeight="1"/>
    <row r="4" spans="1:6" s="100" customFormat="1" ht="25.5" customHeight="1">
      <c r="A4" s="105" t="s">
        <v>0</v>
      </c>
      <c r="B4" s="105" t="s">
        <v>1</v>
      </c>
      <c r="C4" s="106" t="s">
        <v>72</v>
      </c>
      <c r="D4" s="107" t="s">
        <v>73</v>
      </c>
      <c r="E4" s="108" t="s">
        <v>74</v>
      </c>
      <c r="F4" s="108" t="s">
        <v>75</v>
      </c>
    </row>
    <row r="5" spans="1:6" s="113" customFormat="1" ht="17.25" customHeight="1">
      <c r="A5" s="109" t="s">
        <v>2</v>
      </c>
      <c r="B5" s="109"/>
      <c r="C5" s="110"/>
      <c r="D5" s="111" t="s">
        <v>76</v>
      </c>
      <c r="E5" s="112">
        <f>SUM(E6)</f>
        <v>12000</v>
      </c>
      <c r="F5" s="112">
        <f>SUM(F6)</f>
        <v>12000</v>
      </c>
    </row>
    <row r="6" spans="1:6" s="113" customFormat="1" ht="17.25" customHeight="1">
      <c r="A6" s="114"/>
      <c r="B6" s="114" t="s">
        <v>77</v>
      </c>
      <c r="C6" s="115"/>
      <c r="D6" s="116" t="s">
        <v>78</v>
      </c>
      <c r="E6" s="117">
        <f>SUM(E7)</f>
        <v>12000</v>
      </c>
      <c r="F6" s="117">
        <f>SUM(F8)</f>
        <v>12000</v>
      </c>
    </row>
    <row r="7" spans="1:6" s="113" customFormat="1" ht="50.25" customHeight="1">
      <c r="A7" s="118"/>
      <c r="B7" s="118"/>
      <c r="C7" s="119">
        <v>2110</v>
      </c>
      <c r="D7" s="120" t="s">
        <v>79</v>
      </c>
      <c r="E7" s="121">
        <v>12000</v>
      </c>
      <c r="F7" s="121"/>
    </row>
    <row r="8" spans="1:6" s="113" customFormat="1" ht="15.75" customHeight="1">
      <c r="A8" s="118"/>
      <c r="B8" s="118"/>
      <c r="C8" s="119">
        <v>4300</v>
      </c>
      <c r="D8" s="120" t="s">
        <v>80</v>
      </c>
      <c r="E8" s="121"/>
      <c r="F8" s="121">
        <v>12000</v>
      </c>
    </row>
    <row r="9" spans="1:6" s="113" customFormat="1" ht="17.25" customHeight="1">
      <c r="A9" s="109">
        <v>700</v>
      </c>
      <c r="B9" s="109"/>
      <c r="C9" s="110"/>
      <c r="D9" s="111" t="s">
        <v>81</v>
      </c>
      <c r="E9" s="112">
        <f>SUM(E10)</f>
        <v>319000</v>
      </c>
      <c r="F9" s="112">
        <f>SUM(F10)</f>
        <v>319000</v>
      </c>
    </row>
    <row r="10" spans="1:6" s="113" customFormat="1" ht="17.25" customHeight="1">
      <c r="A10" s="114"/>
      <c r="B10" s="114">
        <v>70005</v>
      </c>
      <c r="C10" s="115"/>
      <c r="D10" s="116" t="s">
        <v>82</v>
      </c>
      <c r="E10" s="117">
        <f>SUM(E11)</f>
        <v>319000</v>
      </c>
      <c r="F10" s="117">
        <f>SUM(F11:F26)</f>
        <v>319000</v>
      </c>
    </row>
    <row r="11" spans="1:6" s="113" customFormat="1" ht="47.25" customHeight="1">
      <c r="A11" s="118"/>
      <c r="B11" s="118"/>
      <c r="C11" s="119">
        <v>2110</v>
      </c>
      <c r="D11" s="120" t="s">
        <v>79</v>
      </c>
      <c r="E11" s="121">
        <v>319000</v>
      </c>
      <c r="F11" s="121"/>
    </row>
    <row r="12" spans="1:6" s="127" customFormat="1" ht="15.75" customHeight="1">
      <c r="A12" s="122"/>
      <c r="B12" s="122"/>
      <c r="C12" s="123">
        <v>4010</v>
      </c>
      <c r="D12" s="124" t="s">
        <v>83</v>
      </c>
      <c r="E12" s="125"/>
      <c r="F12" s="126">
        <v>52248</v>
      </c>
    </row>
    <row r="13" spans="1:6" s="127" customFormat="1" ht="15.75" customHeight="1">
      <c r="A13" s="122"/>
      <c r="B13" s="122"/>
      <c r="C13" s="123">
        <v>4110</v>
      </c>
      <c r="D13" s="124" t="s">
        <v>84</v>
      </c>
      <c r="E13" s="125"/>
      <c r="F13" s="126">
        <v>8982</v>
      </c>
    </row>
    <row r="14" spans="1:6" s="127" customFormat="1" ht="18" customHeight="1">
      <c r="A14" s="122"/>
      <c r="B14" s="122"/>
      <c r="C14" s="123">
        <v>4120</v>
      </c>
      <c r="D14" s="120" t="s">
        <v>85</v>
      </c>
      <c r="E14" s="125"/>
      <c r="F14" s="126">
        <v>1280</v>
      </c>
    </row>
    <row r="15" spans="1:6" s="127" customFormat="1" ht="15.75" customHeight="1">
      <c r="A15" s="122"/>
      <c r="B15" s="122"/>
      <c r="C15" s="123">
        <v>4170</v>
      </c>
      <c r="D15" s="124" t="s">
        <v>86</v>
      </c>
      <c r="E15" s="125"/>
      <c r="F15" s="125">
        <v>2000</v>
      </c>
    </row>
    <row r="16" spans="1:6" s="127" customFormat="1" ht="15.75" customHeight="1">
      <c r="A16" s="122"/>
      <c r="B16" s="122"/>
      <c r="C16" s="123">
        <v>4210</v>
      </c>
      <c r="D16" s="124" t="s">
        <v>87</v>
      </c>
      <c r="E16" s="125"/>
      <c r="F16" s="125">
        <v>435</v>
      </c>
    </row>
    <row r="17" spans="1:6" s="127" customFormat="1" ht="15.75" customHeight="1">
      <c r="A17" s="122"/>
      <c r="B17" s="122"/>
      <c r="C17" s="123">
        <v>4260</v>
      </c>
      <c r="D17" s="124" t="s">
        <v>88</v>
      </c>
      <c r="E17" s="125"/>
      <c r="F17" s="125">
        <v>10000</v>
      </c>
    </row>
    <row r="18" spans="1:6" s="127" customFormat="1" ht="15.75" customHeight="1">
      <c r="A18" s="122"/>
      <c r="B18" s="122"/>
      <c r="C18" s="123">
        <v>4270</v>
      </c>
      <c r="D18" s="124" t="s">
        <v>89</v>
      </c>
      <c r="E18" s="125"/>
      <c r="F18" s="125">
        <v>54000</v>
      </c>
    </row>
    <row r="19" spans="1:6" s="127" customFormat="1" ht="15.75" customHeight="1">
      <c r="A19" s="122"/>
      <c r="B19" s="122"/>
      <c r="C19" s="123">
        <v>4300</v>
      </c>
      <c r="D19" s="124" t="s">
        <v>80</v>
      </c>
      <c r="E19" s="125"/>
      <c r="F19" s="125">
        <v>60000</v>
      </c>
    </row>
    <row r="20" spans="1:6" s="127" customFormat="1" ht="15.75" customHeight="1">
      <c r="A20" s="122"/>
      <c r="B20" s="122"/>
      <c r="C20" s="123">
        <v>4390</v>
      </c>
      <c r="D20" s="124" t="s">
        <v>90</v>
      </c>
      <c r="E20" s="125"/>
      <c r="F20" s="125">
        <v>40000</v>
      </c>
    </row>
    <row r="21" spans="1:6" s="127" customFormat="1" ht="15.75" customHeight="1">
      <c r="A21" s="122"/>
      <c r="B21" s="122"/>
      <c r="C21" s="123">
        <v>4430</v>
      </c>
      <c r="D21" s="124" t="s">
        <v>91</v>
      </c>
      <c r="E21" s="125"/>
      <c r="F21" s="125">
        <v>4100</v>
      </c>
    </row>
    <row r="22" spans="1:6" s="127" customFormat="1" ht="15.75" customHeight="1">
      <c r="A22" s="122"/>
      <c r="B22" s="122"/>
      <c r="C22" s="123">
        <v>4480</v>
      </c>
      <c r="D22" s="124" t="s">
        <v>92</v>
      </c>
      <c r="E22" s="125"/>
      <c r="F22" s="125">
        <v>49000</v>
      </c>
    </row>
    <row r="23" spans="1:6" s="127" customFormat="1" ht="15.75" customHeight="1">
      <c r="A23" s="122"/>
      <c r="B23" s="122"/>
      <c r="C23" s="123">
        <v>4520</v>
      </c>
      <c r="D23" s="124" t="s">
        <v>93</v>
      </c>
      <c r="E23" s="125"/>
      <c r="F23" s="125">
        <v>10000</v>
      </c>
    </row>
    <row r="24" spans="1:6" s="127" customFormat="1" ht="15.75" customHeight="1">
      <c r="A24" s="122"/>
      <c r="B24" s="122"/>
      <c r="C24" s="123">
        <v>4580</v>
      </c>
      <c r="D24" s="124" t="s">
        <v>94</v>
      </c>
      <c r="E24" s="125"/>
      <c r="F24" s="125">
        <v>3955</v>
      </c>
    </row>
    <row r="25" spans="1:6" s="127" customFormat="1" ht="15.75" customHeight="1">
      <c r="A25" s="122"/>
      <c r="B25" s="122"/>
      <c r="C25" s="123">
        <v>4590</v>
      </c>
      <c r="D25" s="124" t="s">
        <v>95</v>
      </c>
      <c r="E25" s="125"/>
      <c r="F25" s="125">
        <v>6000</v>
      </c>
    </row>
    <row r="26" spans="1:6" s="127" customFormat="1" ht="15.75" customHeight="1">
      <c r="A26" s="122"/>
      <c r="B26" s="122"/>
      <c r="C26" s="123">
        <v>4610</v>
      </c>
      <c r="D26" s="124" t="s">
        <v>96</v>
      </c>
      <c r="E26" s="125"/>
      <c r="F26" s="125">
        <v>17000</v>
      </c>
    </row>
    <row r="27" spans="1:6" s="113" customFormat="1" ht="17.25" customHeight="1">
      <c r="A27" s="109">
        <v>710</v>
      </c>
      <c r="B27" s="109"/>
      <c r="C27" s="110"/>
      <c r="D27" s="111" t="s">
        <v>97</v>
      </c>
      <c r="E27" s="112">
        <f>SUM(E28,E34)</f>
        <v>1286000</v>
      </c>
      <c r="F27" s="112">
        <f>SUM(F28,F34)</f>
        <v>1286000</v>
      </c>
    </row>
    <row r="28" spans="1:6" s="113" customFormat="1" ht="17.25" customHeight="1">
      <c r="A28" s="114"/>
      <c r="B28" s="114" t="s">
        <v>98</v>
      </c>
      <c r="C28" s="115"/>
      <c r="D28" s="128" t="s">
        <v>99</v>
      </c>
      <c r="E28" s="117">
        <f>SUM(E29)</f>
        <v>365000</v>
      </c>
      <c r="F28" s="117">
        <f>SUM(F30:F33)</f>
        <v>365000</v>
      </c>
    </row>
    <row r="29" spans="1:6" s="113" customFormat="1" ht="42.75" customHeight="1">
      <c r="A29" s="118"/>
      <c r="B29" s="118"/>
      <c r="C29" s="119">
        <v>2110</v>
      </c>
      <c r="D29" s="120" t="s">
        <v>79</v>
      </c>
      <c r="E29" s="121">
        <v>365000</v>
      </c>
      <c r="F29" s="121"/>
    </row>
    <row r="30" spans="1:6" s="127" customFormat="1" ht="15.75" customHeight="1">
      <c r="A30" s="122"/>
      <c r="B30" s="122"/>
      <c r="C30" s="123">
        <v>4010</v>
      </c>
      <c r="D30" s="124" t="s">
        <v>83</v>
      </c>
      <c r="E30" s="125"/>
      <c r="F30" s="126">
        <v>226066</v>
      </c>
    </row>
    <row r="31" spans="1:6" s="127" customFormat="1" ht="15.75" customHeight="1">
      <c r="A31" s="122"/>
      <c r="B31" s="122"/>
      <c r="C31" s="123">
        <v>4110</v>
      </c>
      <c r="D31" s="124" t="s">
        <v>84</v>
      </c>
      <c r="E31" s="125"/>
      <c r="F31" s="126">
        <v>38861</v>
      </c>
    </row>
    <row r="32" spans="1:6" s="127" customFormat="1" ht="18" customHeight="1">
      <c r="A32" s="122"/>
      <c r="B32" s="122"/>
      <c r="C32" s="123">
        <v>4120</v>
      </c>
      <c r="D32" s="120" t="s">
        <v>85</v>
      </c>
      <c r="E32" s="125"/>
      <c r="F32" s="126">
        <v>5538</v>
      </c>
    </row>
    <row r="33" spans="1:6" s="127" customFormat="1" ht="15.75" customHeight="1">
      <c r="A33" s="122"/>
      <c r="B33" s="122"/>
      <c r="C33" s="123">
        <v>4300</v>
      </c>
      <c r="D33" s="124" t="s">
        <v>80</v>
      </c>
      <c r="E33" s="125"/>
      <c r="F33" s="125">
        <v>94535</v>
      </c>
    </row>
    <row r="34" spans="1:6" s="113" customFormat="1" ht="17.25" customHeight="1">
      <c r="A34" s="114"/>
      <c r="B34" s="114">
        <v>71015</v>
      </c>
      <c r="C34" s="115"/>
      <c r="D34" s="116" t="s">
        <v>100</v>
      </c>
      <c r="E34" s="117">
        <f>SUM(E35:E35)</f>
        <v>921000</v>
      </c>
      <c r="F34" s="117">
        <f>SUM(F36:F55)</f>
        <v>921000</v>
      </c>
    </row>
    <row r="35" spans="1:6" s="113" customFormat="1" ht="42.75" customHeight="1">
      <c r="A35" s="118"/>
      <c r="B35" s="118"/>
      <c r="C35" s="119">
        <v>2110</v>
      </c>
      <c r="D35" s="120" t="s">
        <v>79</v>
      </c>
      <c r="E35" s="121">
        <v>921000</v>
      </c>
      <c r="F35" s="121"/>
    </row>
    <row r="36" spans="1:6" s="113" customFormat="1" ht="15.75" customHeight="1">
      <c r="A36" s="118"/>
      <c r="B36" s="118"/>
      <c r="C36" s="119">
        <v>3020</v>
      </c>
      <c r="D36" s="120" t="s">
        <v>101</v>
      </c>
      <c r="E36" s="121"/>
      <c r="F36" s="121">
        <v>220</v>
      </c>
    </row>
    <row r="37" spans="1:6" s="113" customFormat="1" ht="15.75" customHeight="1">
      <c r="A37" s="118"/>
      <c r="B37" s="118"/>
      <c r="C37" s="119">
        <v>4010</v>
      </c>
      <c r="D37" s="120" t="s">
        <v>83</v>
      </c>
      <c r="E37" s="121"/>
      <c r="F37" s="121">
        <v>164946</v>
      </c>
    </row>
    <row r="38" spans="1:6" s="113" customFormat="1" ht="15.75" customHeight="1">
      <c r="A38" s="118"/>
      <c r="B38" s="118"/>
      <c r="C38" s="119">
        <v>4020</v>
      </c>
      <c r="D38" s="120" t="s">
        <v>102</v>
      </c>
      <c r="E38" s="121"/>
      <c r="F38" s="121">
        <v>439157</v>
      </c>
    </row>
    <row r="39" spans="1:6" s="113" customFormat="1" ht="15.75" customHeight="1">
      <c r="A39" s="118"/>
      <c r="B39" s="118"/>
      <c r="C39" s="119">
        <v>4040</v>
      </c>
      <c r="D39" s="120" t="s">
        <v>103</v>
      </c>
      <c r="E39" s="121"/>
      <c r="F39" s="121">
        <v>47734</v>
      </c>
    </row>
    <row r="40" spans="1:6" s="113" customFormat="1" ht="15.75" customHeight="1">
      <c r="A40" s="118"/>
      <c r="B40" s="118"/>
      <c r="C40" s="119">
        <v>4110</v>
      </c>
      <c r="D40" s="120" t="s">
        <v>84</v>
      </c>
      <c r="E40" s="121"/>
      <c r="F40" s="121">
        <v>111464</v>
      </c>
    </row>
    <row r="41" spans="1:6" s="113" customFormat="1" ht="18" customHeight="1">
      <c r="A41" s="118"/>
      <c r="B41" s="118"/>
      <c r="C41" s="119">
        <v>4120</v>
      </c>
      <c r="D41" s="120" t="s">
        <v>85</v>
      </c>
      <c r="E41" s="121"/>
      <c r="F41" s="121">
        <v>9097</v>
      </c>
    </row>
    <row r="42" spans="1:6" s="113" customFormat="1" ht="15.75" customHeight="1">
      <c r="A42" s="118"/>
      <c r="B42" s="118"/>
      <c r="C42" s="119">
        <v>4170</v>
      </c>
      <c r="D42" s="120" t="s">
        <v>86</v>
      </c>
      <c r="E42" s="121"/>
      <c r="F42" s="121">
        <v>1173</v>
      </c>
    </row>
    <row r="43" spans="1:6" s="113" customFormat="1" ht="15.75" customHeight="1">
      <c r="A43" s="118"/>
      <c r="B43" s="118"/>
      <c r="C43" s="119">
        <v>4210</v>
      </c>
      <c r="D43" s="120" t="s">
        <v>87</v>
      </c>
      <c r="E43" s="121"/>
      <c r="F43" s="121">
        <v>12989</v>
      </c>
    </row>
    <row r="44" spans="1:6" s="113" customFormat="1" ht="15.75" customHeight="1">
      <c r="A44" s="118"/>
      <c r="B44" s="118"/>
      <c r="C44" s="119">
        <v>4260</v>
      </c>
      <c r="D44" s="120" t="s">
        <v>88</v>
      </c>
      <c r="E44" s="121"/>
      <c r="F44" s="121">
        <v>15106</v>
      </c>
    </row>
    <row r="45" spans="1:6" s="113" customFormat="1" ht="15.75" customHeight="1">
      <c r="A45" s="118"/>
      <c r="B45" s="118"/>
      <c r="C45" s="119">
        <v>4270</v>
      </c>
      <c r="D45" s="120" t="s">
        <v>89</v>
      </c>
      <c r="E45" s="121"/>
      <c r="F45" s="121">
        <v>4927</v>
      </c>
    </row>
    <row r="46" spans="1:6" s="113" customFormat="1" ht="15.75" customHeight="1">
      <c r="A46" s="118"/>
      <c r="B46" s="118"/>
      <c r="C46" s="119">
        <v>4280</v>
      </c>
      <c r="D46" s="120" t="s">
        <v>104</v>
      </c>
      <c r="E46" s="121"/>
      <c r="F46" s="121">
        <v>941</v>
      </c>
    </row>
    <row r="47" spans="1:6" s="113" customFormat="1" ht="15.75" customHeight="1">
      <c r="A47" s="118"/>
      <c r="B47" s="118"/>
      <c r="C47" s="119">
        <v>4300</v>
      </c>
      <c r="D47" s="120" t="s">
        <v>80</v>
      </c>
      <c r="E47" s="121"/>
      <c r="F47" s="121">
        <v>80168</v>
      </c>
    </row>
    <row r="48" spans="1:6" s="113" customFormat="1" ht="15.75" customHeight="1">
      <c r="A48" s="118"/>
      <c r="B48" s="118"/>
      <c r="C48" s="119">
        <v>4360</v>
      </c>
      <c r="D48" s="120" t="s">
        <v>105</v>
      </c>
      <c r="E48" s="121"/>
      <c r="F48" s="121">
        <v>3347</v>
      </c>
    </row>
    <row r="49" spans="1:6" s="113" customFormat="1" ht="15.75" customHeight="1">
      <c r="A49" s="118"/>
      <c r="B49" s="118"/>
      <c r="C49" s="119">
        <v>4410</v>
      </c>
      <c r="D49" s="120" t="s">
        <v>106</v>
      </c>
      <c r="E49" s="121"/>
      <c r="F49" s="121">
        <v>3000</v>
      </c>
    </row>
    <row r="50" spans="1:6" s="113" customFormat="1" ht="15.75" customHeight="1">
      <c r="A50" s="118"/>
      <c r="B50" s="118"/>
      <c r="C50" s="119">
        <v>4430</v>
      </c>
      <c r="D50" s="120" t="s">
        <v>91</v>
      </c>
      <c r="E50" s="121"/>
      <c r="F50" s="121">
        <v>4679</v>
      </c>
    </row>
    <row r="51" spans="1:6" s="113" customFormat="1" ht="15.75" customHeight="1">
      <c r="A51" s="118"/>
      <c r="B51" s="118"/>
      <c r="C51" s="119">
        <v>4440</v>
      </c>
      <c r="D51" s="120" t="s">
        <v>107</v>
      </c>
      <c r="E51" s="121"/>
      <c r="F51" s="121">
        <v>17441</v>
      </c>
    </row>
    <row r="52" spans="1:6" s="113" customFormat="1" ht="15.75" customHeight="1">
      <c r="A52" s="118"/>
      <c r="B52" s="118"/>
      <c r="C52" s="119">
        <v>4480</v>
      </c>
      <c r="D52" s="120" t="s">
        <v>92</v>
      </c>
      <c r="E52" s="121"/>
      <c r="F52" s="121">
        <v>1268</v>
      </c>
    </row>
    <row r="53" spans="1:6" s="113" customFormat="1" ht="15.75" customHeight="1">
      <c r="A53" s="118"/>
      <c r="B53" s="118"/>
      <c r="C53" s="119">
        <v>4550</v>
      </c>
      <c r="D53" s="120" t="s">
        <v>108</v>
      </c>
      <c r="E53" s="121"/>
      <c r="F53" s="121">
        <v>1142</v>
      </c>
    </row>
    <row r="54" spans="1:6" s="113" customFormat="1" ht="15.75" customHeight="1">
      <c r="A54" s="118"/>
      <c r="B54" s="118"/>
      <c r="C54" s="119">
        <v>4610</v>
      </c>
      <c r="D54" s="120" t="s">
        <v>96</v>
      </c>
      <c r="E54" s="121"/>
      <c r="F54" s="121">
        <v>1059</v>
      </c>
    </row>
    <row r="55" spans="1:6" s="113" customFormat="1" ht="27.75" customHeight="1">
      <c r="A55" s="118"/>
      <c r="B55" s="118"/>
      <c r="C55" s="119">
        <v>4700</v>
      </c>
      <c r="D55" s="120" t="s">
        <v>109</v>
      </c>
      <c r="E55" s="121"/>
      <c r="F55" s="121">
        <v>1142</v>
      </c>
    </row>
    <row r="56" spans="1:6" s="113" customFormat="1" ht="16.5" customHeight="1">
      <c r="A56" s="109">
        <v>750</v>
      </c>
      <c r="B56" s="109"/>
      <c r="C56" s="110"/>
      <c r="D56" s="111" t="s">
        <v>110</v>
      </c>
      <c r="E56" s="112">
        <f>SUM(E57,E62)</f>
        <v>47405</v>
      </c>
      <c r="F56" s="112">
        <f>SUM(F57,F62)</f>
        <v>47405</v>
      </c>
    </row>
    <row r="57" spans="1:6" s="113" customFormat="1" ht="17.25" customHeight="1">
      <c r="A57" s="114"/>
      <c r="B57" s="114">
        <v>75011</v>
      </c>
      <c r="C57" s="115"/>
      <c r="D57" s="116" t="s">
        <v>111</v>
      </c>
      <c r="E57" s="117">
        <f>SUM(E58)</f>
        <v>34791</v>
      </c>
      <c r="F57" s="117">
        <f>SUM(F59:F61)</f>
        <v>34791</v>
      </c>
    </row>
    <row r="58" spans="1:6" s="113" customFormat="1" ht="42.75" customHeight="1">
      <c r="A58" s="118"/>
      <c r="B58" s="118"/>
      <c r="C58" s="119">
        <v>2110</v>
      </c>
      <c r="D58" s="120" t="s">
        <v>79</v>
      </c>
      <c r="E58" s="121">
        <v>34791</v>
      </c>
      <c r="F58" s="121"/>
    </row>
    <row r="59" spans="1:6" s="127" customFormat="1" ht="15.75" customHeight="1">
      <c r="A59" s="122"/>
      <c r="B59" s="122"/>
      <c r="C59" s="123">
        <v>4010</v>
      </c>
      <c r="D59" s="124" t="s">
        <v>83</v>
      </c>
      <c r="E59" s="125"/>
      <c r="F59" s="125">
        <v>29080</v>
      </c>
    </row>
    <row r="60" spans="1:6" s="127" customFormat="1" ht="15.75" customHeight="1">
      <c r="A60" s="122"/>
      <c r="B60" s="122"/>
      <c r="C60" s="123">
        <v>4110</v>
      </c>
      <c r="D60" s="124" t="s">
        <v>84</v>
      </c>
      <c r="E60" s="125"/>
      <c r="F60" s="125">
        <v>4999</v>
      </c>
    </row>
    <row r="61" spans="1:6" s="127" customFormat="1" ht="18" customHeight="1">
      <c r="A61" s="122"/>
      <c r="B61" s="122"/>
      <c r="C61" s="123">
        <v>4120</v>
      </c>
      <c r="D61" s="120" t="s">
        <v>85</v>
      </c>
      <c r="E61" s="125"/>
      <c r="F61" s="125">
        <v>712</v>
      </c>
    </row>
    <row r="62" spans="1:6" s="113" customFormat="1" ht="17.25" customHeight="1">
      <c r="A62" s="114"/>
      <c r="B62" s="114">
        <v>75045</v>
      </c>
      <c r="C62" s="115"/>
      <c r="D62" s="116" t="s">
        <v>112</v>
      </c>
      <c r="E62" s="117">
        <f>SUM(E63)</f>
        <v>12614</v>
      </c>
      <c r="F62" s="117">
        <f>SUM(F64:F67)</f>
        <v>12614</v>
      </c>
    </row>
    <row r="63" spans="1:6" s="113" customFormat="1" ht="42.75" customHeight="1">
      <c r="A63" s="118"/>
      <c r="B63" s="118"/>
      <c r="C63" s="119">
        <v>2110</v>
      </c>
      <c r="D63" s="120" t="s">
        <v>79</v>
      </c>
      <c r="E63" s="121">
        <v>12614</v>
      </c>
      <c r="F63" s="121"/>
    </row>
    <row r="64" spans="1:6" s="127" customFormat="1" ht="15.75" customHeight="1">
      <c r="A64" s="122"/>
      <c r="B64" s="122"/>
      <c r="C64" s="123">
        <v>4110</v>
      </c>
      <c r="D64" s="124" t="s">
        <v>84</v>
      </c>
      <c r="E64" s="125"/>
      <c r="F64" s="125">
        <v>1600</v>
      </c>
    </row>
    <row r="65" spans="1:6" s="127" customFormat="1" ht="18" customHeight="1">
      <c r="A65" s="122"/>
      <c r="B65" s="122"/>
      <c r="C65" s="123">
        <v>4120</v>
      </c>
      <c r="D65" s="120" t="s">
        <v>85</v>
      </c>
      <c r="E65" s="125"/>
      <c r="F65" s="125">
        <v>200</v>
      </c>
    </row>
    <row r="66" spans="1:6" s="127" customFormat="1" ht="15.75" customHeight="1">
      <c r="A66" s="122"/>
      <c r="B66" s="122"/>
      <c r="C66" s="123">
        <v>4170</v>
      </c>
      <c r="D66" s="124" t="s">
        <v>86</v>
      </c>
      <c r="E66" s="125"/>
      <c r="F66" s="125">
        <v>10600</v>
      </c>
    </row>
    <row r="67" spans="1:6" s="127" customFormat="1" ht="15.75" customHeight="1">
      <c r="A67" s="122"/>
      <c r="B67" s="122"/>
      <c r="C67" s="123">
        <v>4210</v>
      </c>
      <c r="D67" s="124" t="s">
        <v>87</v>
      </c>
      <c r="E67" s="125"/>
      <c r="F67" s="125">
        <v>214</v>
      </c>
    </row>
    <row r="68" spans="1:6" s="113" customFormat="1" ht="18" customHeight="1">
      <c r="A68" s="109">
        <v>754</v>
      </c>
      <c r="B68" s="109"/>
      <c r="C68" s="110"/>
      <c r="D68" s="111" t="s">
        <v>113</v>
      </c>
      <c r="E68" s="112">
        <f>SUM(E69)</f>
        <v>8455791</v>
      </c>
      <c r="F68" s="112">
        <f>SUM(F69)</f>
        <v>8455791</v>
      </c>
    </row>
    <row r="69" spans="1:6" s="113" customFormat="1" ht="17.25" customHeight="1">
      <c r="A69" s="114"/>
      <c r="B69" s="114">
        <v>75411</v>
      </c>
      <c r="C69" s="115"/>
      <c r="D69" s="116" t="s">
        <v>114</v>
      </c>
      <c r="E69" s="117">
        <f>SUM(E70,J72)</f>
        <v>8455791</v>
      </c>
      <c r="F69" s="117">
        <f>SUM(F71:F97)</f>
        <v>8455791</v>
      </c>
    </row>
    <row r="70" spans="1:6" s="113" customFormat="1" ht="42.75" customHeight="1">
      <c r="A70" s="118"/>
      <c r="B70" s="118"/>
      <c r="C70" s="119">
        <v>2110</v>
      </c>
      <c r="D70" s="120" t="s">
        <v>79</v>
      </c>
      <c r="E70" s="121">
        <v>8455791</v>
      </c>
      <c r="F70" s="121"/>
    </row>
    <row r="71" spans="1:6" s="113" customFormat="1" ht="28.5" customHeight="1">
      <c r="A71" s="118"/>
      <c r="B71" s="118"/>
      <c r="C71" s="119">
        <v>3070</v>
      </c>
      <c r="D71" s="120" t="s">
        <v>115</v>
      </c>
      <c r="E71" s="121"/>
      <c r="F71" s="121">
        <v>305227</v>
      </c>
    </row>
    <row r="72" spans="1:6" s="113" customFormat="1" ht="15.75" customHeight="1">
      <c r="A72" s="118"/>
      <c r="B72" s="118"/>
      <c r="C72" s="119">
        <v>4010</v>
      </c>
      <c r="D72" s="120" t="s">
        <v>83</v>
      </c>
      <c r="E72" s="121"/>
      <c r="F72" s="121">
        <v>35297</v>
      </c>
    </row>
    <row r="73" spans="1:6" s="113" customFormat="1" ht="15.75" customHeight="1">
      <c r="A73" s="118"/>
      <c r="B73" s="118"/>
      <c r="C73" s="119">
        <v>4020</v>
      </c>
      <c r="D73" s="120" t="s">
        <v>102</v>
      </c>
      <c r="E73" s="121"/>
      <c r="F73" s="121">
        <v>124648</v>
      </c>
    </row>
    <row r="74" spans="1:6" s="113" customFormat="1" ht="15.75" customHeight="1">
      <c r="A74" s="118"/>
      <c r="B74" s="118"/>
      <c r="C74" s="119">
        <v>4040</v>
      </c>
      <c r="D74" s="120" t="s">
        <v>103</v>
      </c>
      <c r="E74" s="121"/>
      <c r="F74" s="121">
        <v>14017</v>
      </c>
    </row>
    <row r="75" spans="1:6" s="113" customFormat="1" ht="15.75" customHeight="1">
      <c r="A75" s="118"/>
      <c r="B75" s="118"/>
      <c r="C75" s="119">
        <v>4050</v>
      </c>
      <c r="D75" s="120" t="s">
        <v>116</v>
      </c>
      <c r="E75" s="121"/>
      <c r="F75" s="121">
        <v>5922336</v>
      </c>
    </row>
    <row r="76" spans="1:6" s="113" customFormat="1" ht="29.25" customHeight="1">
      <c r="A76" s="118"/>
      <c r="B76" s="118"/>
      <c r="C76" s="119">
        <v>4060</v>
      </c>
      <c r="D76" s="120" t="s">
        <v>117</v>
      </c>
      <c r="E76" s="121"/>
      <c r="F76" s="121">
        <v>14806</v>
      </c>
    </row>
    <row r="77" spans="1:6" s="113" customFormat="1" ht="29.25" customHeight="1">
      <c r="A77" s="118"/>
      <c r="B77" s="118"/>
      <c r="C77" s="119">
        <v>4070</v>
      </c>
      <c r="D77" s="120" t="s">
        <v>118</v>
      </c>
      <c r="E77" s="121"/>
      <c r="F77" s="121">
        <v>493331</v>
      </c>
    </row>
    <row r="78" spans="1:6" s="113" customFormat="1" ht="29.25" customHeight="1">
      <c r="A78" s="118"/>
      <c r="B78" s="118"/>
      <c r="C78" s="119">
        <v>4080</v>
      </c>
      <c r="D78" s="120" t="s">
        <v>119</v>
      </c>
      <c r="E78" s="121"/>
      <c r="F78" s="121">
        <v>161719</v>
      </c>
    </row>
    <row r="79" spans="1:6" s="113" customFormat="1" ht="15.75" customHeight="1">
      <c r="A79" s="118"/>
      <c r="B79" s="118"/>
      <c r="C79" s="119">
        <v>4110</v>
      </c>
      <c r="D79" s="120" t="s">
        <v>84</v>
      </c>
      <c r="E79" s="121"/>
      <c r="F79" s="121">
        <v>31591</v>
      </c>
    </row>
    <row r="80" spans="1:6" s="113" customFormat="1" ht="18" customHeight="1">
      <c r="A80" s="118"/>
      <c r="B80" s="118"/>
      <c r="C80" s="119">
        <v>4120</v>
      </c>
      <c r="D80" s="120" t="s">
        <v>85</v>
      </c>
      <c r="E80" s="121"/>
      <c r="F80" s="121">
        <v>4262</v>
      </c>
    </row>
    <row r="81" spans="1:6" s="113" customFormat="1" ht="15.75" customHeight="1">
      <c r="A81" s="118"/>
      <c r="B81" s="118"/>
      <c r="C81" s="119">
        <v>4170</v>
      </c>
      <c r="D81" s="120" t="s">
        <v>86</v>
      </c>
      <c r="E81" s="121"/>
      <c r="F81" s="121">
        <v>14806</v>
      </c>
    </row>
    <row r="82" spans="1:6" s="113" customFormat="1" ht="29.25" customHeight="1">
      <c r="A82" s="118"/>
      <c r="B82" s="118"/>
      <c r="C82" s="119">
        <v>4180</v>
      </c>
      <c r="D82" s="120" t="s">
        <v>120</v>
      </c>
      <c r="E82" s="121"/>
      <c r="F82" s="121">
        <v>866133</v>
      </c>
    </row>
    <row r="83" spans="1:6" s="113" customFormat="1" ht="15.75" customHeight="1">
      <c r="A83" s="118"/>
      <c r="B83" s="118"/>
      <c r="C83" s="119">
        <v>4210</v>
      </c>
      <c r="D83" s="120" t="s">
        <v>87</v>
      </c>
      <c r="E83" s="121"/>
      <c r="F83" s="121">
        <v>158053</v>
      </c>
    </row>
    <row r="84" spans="1:6" s="113" customFormat="1" ht="15.75" customHeight="1">
      <c r="A84" s="118"/>
      <c r="B84" s="118"/>
      <c r="C84" s="119">
        <v>4220</v>
      </c>
      <c r="D84" s="120" t="s">
        <v>121</v>
      </c>
      <c r="E84" s="121"/>
      <c r="F84" s="121">
        <v>16000</v>
      </c>
    </row>
    <row r="85" spans="1:6" s="113" customFormat="1" ht="15.75" customHeight="1">
      <c r="A85" s="118"/>
      <c r="B85" s="118"/>
      <c r="C85" s="119">
        <v>4230</v>
      </c>
      <c r="D85" s="120" t="s">
        <v>122</v>
      </c>
      <c r="E85" s="121"/>
      <c r="F85" s="121">
        <v>8000</v>
      </c>
    </row>
    <row r="86" spans="1:6" s="113" customFormat="1" ht="15.75" customHeight="1">
      <c r="A86" s="118"/>
      <c r="B86" s="118"/>
      <c r="C86" s="119">
        <v>4250</v>
      </c>
      <c r="D86" s="120" t="s">
        <v>123</v>
      </c>
      <c r="E86" s="121"/>
      <c r="F86" s="121">
        <v>10000</v>
      </c>
    </row>
    <row r="87" spans="1:6" s="113" customFormat="1" ht="15.75" customHeight="1">
      <c r="A87" s="118"/>
      <c r="B87" s="118"/>
      <c r="C87" s="119">
        <v>4260</v>
      </c>
      <c r="D87" s="120" t="s">
        <v>88</v>
      </c>
      <c r="E87" s="121"/>
      <c r="F87" s="121">
        <v>91743</v>
      </c>
    </row>
    <row r="88" spans="1:6" s="113" customFormat="1" ht="15.75" customHeight="1">
      <c r="A88" s="118"/>
      <c r="B88" s="118"/>
      <c r="C88" s="119">
        <v>4270</v>
      </c>
      <c r="D88" s="120" t="s">
        <v>89</v>
      </c>
      <c r="E88" s="121"/>
      <c r="F88" s="121">
        <v>30000</v>
      </c>
    </row>
    <row r="89" spans="1:6" s="113" customFormat="1" ht="15.75" customHeight="1">
      <c r="A89" s="118"/>
      <c r="B89" s="118"/>
      <c r="C89" s="119">
        <v>4280</v>
      </c>
      <c r="D89" s="120" t="s">
        <v>104</v>
      </c>
      <c r="E89" s="121"/>
      <c r="F89" s="121">
        <v>35000</v>
      </c>
    </row>
    <row r="90" spans="1:6" s="113" customFormat="1" ht="15.75" customHeight="1">
      <c r="A90" s="118"/>
      <c r="B90" s="118"/>
      <c r="C90" s="119">
        <v>4300</v>
      </c>
      <c r="D90" s="120" t="s">
        <v>80</v>
      </c>
      <c r="E90" s="121"/>
      <c r="F90" s="121">
        <v>62000</v>
      </c>
    </row>
    <row r="91" spans="1:6" s="113" customFormat="1" ht="15.75" customHeight="1">
      <c r="A91" s="118"/>
      <c r="B91" s="118"/>
      <c r="C91" s="119">
        <v>4360</v>
      </c>
      <c r="D91" s="120" t="s">
        <v>105</v>
      </c>
      <c r="E91" s="121"/>
      <c r="F91" s="121">
        <v>6598</v>
      </c>
    </row>
    <row r="92" spans="1:6" s="113" customFormat="1" ht="15.75" customHeight="1">
      <c r="A92" s="118"/>
      <c r="B92" s="118"/>
      <c r="C92" s="119">
        <v>4410</v>
      </c>
      <c r="D92" s="120" t="s">
        <v>106</v>
      </c>
      <c r="E92" s="121"/>
      <c r="F92" s="121">
        <v>5000</v>
      </c>
    </row>
    <row r="93" spans="1:6" s="113" customFormat="1" ht="15.75" customHeight="1">
      <c r="A93" s="118"/>
      <c r="B93" s="118"/>
      <c r="C93" s="119">
        <v>4430</v>
      </c>
      <c r="D93" s="120" t="s">
        <v>91</v>
      </c>
      <c r="E93" s="121"/>
      <c r="F93" s="121">
        <v>5700</v>
      </c>
    </row>
    <row r="94" spans="1:6" s="113" customFormat="1" ht="15.75" customHeight="1">
      <c r="A94" s="118"/>
      <c r="B94" s="118"/>
      <c r="C94" s="119">
        <v>4440</v>
      </c>
      <c r="D94" s="120" t="s">
        <v>107</v>
      </c>
      <c r="E94" s="121"/>
      <c r="F94" s="121">
        <v>6201</v>
      </c>
    </row>
    <row r="95" spans="1:6" s="113" customFormat="1" ht="15.75" customHeight="1">
      <c r="A95" s="118"/>
      <c r="B95" s="118"/>
      <c r="C95" s="119">
        <v>4480</v>
      </c>
      <c r="D95" s="120" t="s">
        <v>92</v>
      </c>
      <c r="E95" s="121"/>
      <c r="F95" s="121">
        <v>24123</v>
      </c>
    </row>
    <row r="96" spans="1:6" s="113" customFormat="1" ht="15.75" customHeight="1">
      <c r="A96" s="118"/>
      <c r="B96" s="118"/>
      <c r="C96" s="119">
        <v>4550</v>
      </c>
      <c r="D96" s="120" t="s">
        <v>108</v>
      </c>
      <c r="E96" s="121"/>
      <c r="F96" s="121">
        <v>3700</v>
      </c>
    </row>
    <row r="97" spans="1:9" s="113" customFormat="1" ht="28.5" customHeight="1">
      <c r="A97" s="118"/>
      <c r="B97" s="118"/>
      <c r="C97" s="119">
        <v>4700</v>
      </c>
      <c r="D97" s="120" t="s">
        <v>109</v>
      </c>
      <c r="E97" s="121"/>
      <c r="F97" s="121">
        <v>5500</v>
      </c>
    </row>
    <row r="98" spans="1:9" s="113" customFormat="1" ht="17.25" customHeight="1">
      <c r="A98" s="109" t="s">
        <v>124</v>
      </c>
      <c r="B98" s="109"/>
      <c r="C98" s="110"/>
      <c r="D98" s="111" t="s">
        <v>125</v>
      </c>
      <c r="E98" s="112">
        <f>AVERAGE(E99)</f>
        <v>330000</v>
      </c>
      <c r="F98" s="112">
        <f>AVERAGE(F99)</f>
        <v>330000</v>
      </c>
    </row>
    <row r="99" spans="1:9" s="113" customFormat="1" ht="17.25" customHeight="1">
      <c r="A99" s="114"/>
      <c r="B99" s="114" t="s">
        <v>126</v>
      </c>
      <c r="C99" s="115"/>
      <c r="D99" s="116" t="s">
        <v>127</v>
      </c>
      <c r="E99" s="117">
        <f>SUM(E100)</f>
        <v>330000</v>
      </c>
      <c r="F99" s="117">
        <f>SUM(F100:F106)</f>
        <v>330000</v>
      </c>
    </row>
    <row r="100" spans="1:9" s="113" customFormat="1" ht="47.25" customHeight="1">
      <c r="A100" s="118"/>
      <c r="B100" s="118"/>
      <c r="C100" s="119">
        <v>2110</v>
      </c>
      <c r="D100" s="129" t="s">
        <v>79</v>
      </c>
      <c r="E100" s="121">
        <v>330000</v>
      </c>
      <c r="F100" s="121"/>
    </row>
    <row r="101" spans="1:9" s="113" customFormat="1" ht="59.25" customHeight="1">
      <c r="A101" s="118"/>
      <c r="B101" s="118"/>
      <c r="C101" s="130">
        <v>2360</v>
      </c>
      <c r="D101" s="129" t="s">
        <v>33</v>
      </c>
      <c r="E101" s="131"/>
      <c r="F101" s="121">
        <v>190080</v>
      </c>
    </row>
    <row r="102" spans="1:9" s="127" customFormat="1" ht="15.75" customHeight="1">
      <c r="A102" s="122"/>
      <c r="B102" s="122"/>
      <c r="C102" s="132">
        <v>4010</v>
      </c>
      <c r="D102" s="124" t="s">
        <v>83</v>
      </c>
      <c r="E102" s="133"/>
      <c r="F102" s="125">
        <v>5400</v>
      </c>
    </row>
    <row r="103" spans="1:9" s="127" customFormat="1" ht="15.75" customHeight="1">
      <c r="A103" s="122"/>
      <c r="B103" s="122"/>
      <c r="C103" s="132">
        <v>4110</v>
      </c>
      <c r="D103" s="124" t="s">
        <v>84</v>
      </c>
      <c r="E103" s="133"/>
      <c r="F103" s="125">
        <v>924</v>
      </c>
    </row>
    <row r="104" spans="1:9" s="127" customFormat="1" ht="18" customHeight="1">
      <c r="A104" s="122"/>
      <c r="B104" s="122"/>
      <c r="C104" s="132">
        <v>4120</v>
      </c>
      <c r="D104" s="120" t="s">
        <v>85</v>
      </c>
      <c r="E104" s="133"/>
      <c r="F104" s="125">
        <v>132</v>
      </c>
    </row>
    <row r="105" spans="1:9" s="127" customFormat="1" ht="15.75" customHeight="1">
      <c r="A105" s="122"/>
      <c r="B105" s="122"/>
      <c r="C105" s="123">
        <v>4210</v>
      </c>
      <c r="D105" s="134" t="s">
        <v>87</v>
      </c>
      <c r="E105" s="125"/>
      <c r="F105" s="125">
        <v>13344</v>
      </c>
    </row>
    <row r="106" spans="1:9" s="127" customFormat="1" ht="15.75" customHeight="1">
      <c r="A106" s="122"/>
      <c r="B106" s="122"/>
      <c r="C106" s="123">
        <v>4300</v>
      </c>
      <c r="D106" s="124" t="s">
        <v>80</v>
      </c>
      <c r="E106" s="125"/>
      <c r="F106" s="125">
        <v>120120</v>
      </c>
      <c r="I106" s="135"/>
    </row>
    <row r="107" spans="1:9" s="113" customFormat="1" ht="17.25" customHeight="1">
      <c r="A107" s="109">
        <v>851</v>
      </c>
      <c r="B107" s="109"/>
      <c r="C107" s="110"/>
      <c r="D107" s="111" t="s">
        <v>128</v>
      </c>
      <c r="E107" s="112">
        <f>SUM(E108)</f>
        <v>1484300</v>
      </c>
      <c r="F107" s="112">
        <f>SUM(F108)</f>
        <v>1484300</v>
      </c>
    </row>
    <row r="108" spans="1:9" s="113" customFormat="1" ht="33.75" customHeight="1">
      <c r="A108" s="114"/>
      <c r="B108" s="114">
        <v>85156</v>
      </c>
      <c r="C108" s="115"/>
      <c r="D108" s="116" t="s">
        <v>129</v>
      </c>
      <c r="E108" s="117">
        <f>E109</f>
        <v>1484300</v>
      </c>
      <c r="F108" s="117">
        <f>F110</f>
        <v>1484300</v>
      </c>
    </row>
    <row r="109" spans="1:9" s="113" customFormat="1" ht="42.75" customHeight="1">
      <c r="A109" s="118"/>
      <c r="B109" s="118"/>
      <c r="C109" s="119">
        <v>2110</v>
      </c>
      <c r="D109" s="120" t="s">
        <v>79</v>
      </c>
      <c r="E109" s="121">
        <v>1484300</v>
      </c>
      <c r="F109" s="121"/>
    </row>
    <row r="110" spans="1:9" s="113" customFormat="1" ht="15.75" customHeight="1">
      <c r="A110" s="118"/>
      <c r="B110" s="118"/>
      <c r="C110" s="119">
        <v>4130</v>
      </c>
      <c r="D110" s="120" t="s">
        <v>130</v>
      </c>
      <c r="E110" s="121"/>
      <c r="F110" s="121">
        <v>1484300</v>
      </c>
    </row>
    <row r="111" spans="1:9" s="113" customFormat="1" ht="17.25" customHeight="1">
      <c r="A111" s="109" t="s">
        <v>131</v>
      </c>
      <c r="B111" s="109"/>
      <c r="C111" s="110"/>
      <c r="D111" s="111" t="s">
        <v>132</v>
      </c>
      <c r="E111" s="112">
        <f>E112</f>
        <v>846690</v>
      </c>
      <c r="F111" s="112">
        <f>F112</f>
        <v>846690</v>
      </c>
    </row>
    <row r="112" spans="1:9" s="113" customFormat="1" ht="17.25" customHeight="1">
      <c r="A112" s="114"/>
      <c r="B112" s="114">
        <v>85203</v>
      </c>
      <c r="C112" s="115"/>
      <c r="D112" s="116" t="s">
        <v>133</v>
      </c>
      <c r="E112" s="117">
        <f>SUM(E113,)</f>
        <v>846690</v>
      </c>
      <c r="F112" s="117">
        <f>SUM(F114:F133)</f>
        <v>846690</v>
      </c>
    </row>
    <row r="113" spans="1:6" s="113" customFormat="1" ht="43.5" customHeight="1">
      <c r="A113" s="118"/>
      <c r="B113" s="118"/>
      <c r="C113" s="119">
        <v>2110</v>
      </c>
      <c r="D113" s="120" t="s">
        <v>79</v>
      </c>
      <c r="E113" s="121">
        <v>846690</v>
      </c>
      <c r="F113" s="121"/>
    </row>
    <row r="114" spans="1:6" s="113" customFormat="1" ht="15.75" customHeight="1">
      <c r="A114" s="118"/>
      <c r="B114" s="118"/>
      <c r="C114" s="123">
        <v>3020</v>
      </c>
      <c r="D114" s="120" t="s">
        <v>101</v>
      </c>
      <c r="E114" s="125"/>
      <c r="F114" s="125">
        <v>300</v>
      </c>
    </row>
    <row r="115" spans="1:6" s="127" customFormat="1" ht="15.75" customHeight="1">
      <c r="A115" s="122"/>
      <c r="B115" s="122"/>
      <c r="C115" s="123">
        <v>4010</v>
      </c>
      <c r="D115" s="124" t="s">
        <v>83</v>
      </c>
      <c r="E115" s="125"/>
      <c r="F115" s="125">
        <v>522110</v>
      </c>
    </row>
    <row r="116" spans="1:6" s="127" customFormat="1" ht="15.75" customHeight="1">
      <c r="A116" s="122"/>
      <c r="B116" s="122"/>
      <c r="C116" s="123">
        <v>4040</v>
      </c>
      <c r="D116" s="124" t="s">
        <v>103</v>
      </c>
      <c r="E116" s="125"/>
      <c r="F116" s="125">
        <v>41650</v>
      </c>
    </row>
    <row r="117" spans="1:6" s="127" customFormat="1" ht="15.75" customHeight="1">
      <c r="A117" s="122"/>
      <c r="B117" s="122"/>
      <c r="C117" s="123">
        <v>4110</v>
      </c>
      <c r="D117" s="124" t="s">
        <v>84</v>
      </c>
      <c r="E117" s="125"/>
      <c r="F117" s="125">
        <v>99272</v>
      </c>
    </row>
    <row r="118" spans="1:6" s="127" customFormat="1" ht="18" customHeight="1">
      <c r="A118" s="122"/>
      <c r="B118" s="122"/>
      <c r="C118" s="123">
        <v>4120</v>
      </c>
      <c r="D118" s="120" t="s">
        <v>85</v>
      </c>
      <c r="E118" s="125"/>
      <c r="F118" s="125">
        <v>11448</v>
      </c>
    </row>
    <row r="119" spans="1:6" s="127" customFormat="1" ht="15.75" customHeight="1">
      <c r="A119" s="122"/>
      <c r="B119" s="122"/>
      <c r="C119" s="123">
        <v>4170</v>
      </c>
      <c r="D119" s="124" t="s">
        <v>86</v>
      </c>
      <c r="E119" s="125"/>
      <c r="F119" s="125">
        <v>2780</v>
      </c>
    </row>
    <row r="120" spans="1:6" s="127" customFormat="1" ht="15.75" customHeight="1">
      <c r="A120" s="122"/>
      <c r="B120" s="122"/>
      <c r="C120" s="123">
        <v>4210</v>
      </c>
      <c r="D120" s="124" t="s">
        <v>87</v>
      </c>
      <c r="E120" s="125"/>
      <c r="F120" s="125">
        <v>20943</v>
      </c>
    </row>
    <row r="121" spans="1:6" s="127" customFormat="1" ht="15.75" customHeight="1">
      <c r="A121" s="122"/>
      <c r="B121" s="122"/>
      <c r="C121" s="123">
        <v>4220</v>
      </c>
      <c r="D121" s="124" t="s">
        <v>121</v>
      </c>
      <c r="E121" s="125"/>
      <c r="F121" s="125">
        <v>14380</v>
      </c>
    </row>
    <row r="122" spans="1:6" s="127" customFormat="1" ht="15.75" customHeight="1">
      <c r="A122" s="122"/>
      <c r="B122" s="122"/>
      <c r="C122" s="123">
        <v>4260</v>
      </c>
      <c r="D122" s="124" t="s">
        <v>88</v>
      </c>
      <c r="E122" s="125"/>
      <c r="F122" s="125">
        <v>9600</v>
      </c>
    </row>
    <row r="123" spans="1:6" s="127" customFormat="1" ht="15.75" customHeight="1">
      <c r="A123" s="122"/>
      <c r="B123" s="122"/>
      <c r="C123" s="123">
        <v>4270</v>
      </c>
      <c r="D123" s="124" t="s">
        <v>89</v>
      </c>
      <c r="E123" s="125"/>
      <c r="F123" s="125">
        <v>5000</v>
      </c>
    </row>
    <row r="124" spans="1:6" s="127" customFormat="1" ht="15.75" customHeight="1">
      <c r="A124" s="122"/>
      <c r="B124" s="122"/>
      <c r="C124" s="123">
        <v>4280</v>
      </c>
      <c r="D124" s="124" t="s">
        <v>104</v>
      </c>
      <c r="E124" s="125"/>
      <c r="F124" s="125">
        <v>450</v>
      </c>
    </row>
    <row r="125" spans="1:6" s="127" customFormat="1" ht="15.75" customHeight="1">
      <c r="A125" s="122"/>
      <c r="B125" s="122"/>
      <c r="C125" s="123">
        <v>4300</v>
      </c>
      <c r="D125" s="124" t="s">
        <v>80</v>
      </c>
      <c r="E125" s="125"/>
      <c r="F125" s="125">
        <v>76072</v>
      </c>
    </row>
    <row r="126" spans="1:6" s="127" customFormat="1" ht="15.75" customHeight="1">
      <c r="A126" s="122"/>
      <c r="B126" s="122"/>
      <c r="C126" s="123">
        <v>4360</v>
      </c>
      <c r="D126" s="124" t="s">
        <v>105</v>
      </c>
      <c r="E126" s="125"/>
      <c r="F126" s="125">
        <v>1927</v>
      </c>
    </row>
    <row r="127" spans="1:6" s="127" customFormat="1" ht="15.75" customHeight="1">
      <c r="A127" s="122"/>
      <c r="B127" s="122"/>
      <c r="C127" s="123">
        <v>4410</v>
      </c>
      <c r="D127" s="124" t="s">
        <v>106</v>
      </c>
      <c r="E127" s="125"/>
      <c r="F127" s="125">
        <v>2006</v>
      </c>
    </row>
    <row r="128" spans="1:6" s="127" customFormat="1" ht="15.75" customHeight="1">
      <c r="A128" s="122"/>
      <c r="B128" s="122"/>
      <c r="C128" s="123">
        <v>4430</v>
      </c>
      <c r="D128" s="124" t="s">
        <v>91</v>
      </c>
      <c r="E128" s="125"/>
      <c r="F128" s="125">
        <v>1222</v>
      </c>
    </row>
    <row r="129" spans="1:6" s="127" customFormat="1" ht="15.75" customHeight="1">
      <c r="A129" s="122"/>
      <c r="B129" s="122"/>
      <c r="C129" s="123">
        <v>4440</v>
      </c>
      <c r="D129" s="124" t="s">
        <v>107</v>
      </c>
      <c r="E129" s="125"/>
      <c r="F129" s="125">
        <v>14470</v>
      </c>
    </row>
    <row r="130" spans="1:6" s="127" customFormat="1" ht="15.75" customHeight="1">
      <c r="A130" s="122"/>
      <c r="B130" s="122"/>
      <c r="C130" s="123">
        <v>4480</v>
      </c>
      <c r="D130" s="124" t="s">
        <v>92</v>
      </c>
      <c r="E130" s="125"/>
      <c r="F130" s="125">
        <v>3698</v>
      </c>
    </row>
    <row r="131" spans="1:6" s="127" customFormat="1" ht="15.75" customHeight="1">
      <c r="A131" s="122"/>
      <c r="B131" s="122"/>
      <c r="C131" s="123">
        <v>4520</v>
      </c>
      <c r="D131" s="124" t="s">
        <v>93</v>
      </c>
      <c r="E131" s="125"/>
      <c r="F131" s="125">
        <v>3057</v>
      </c>
    </row>
    <row r="132" spans="1:6" s="127" customFormat="1" ht="31.5" customHeight="1">
      <c r="A132" s="122"/>
      <c r="B132" s="122"/>
      <c r="C132" s="123">
        <v>4700</v>
      </c>
      <c r="D132" s="124" t="s">
        <v>109</v>
      </c>
      <c r="E132" s="125"/>
      <c r="F132" s="125">
        <v>8000</v>
      </c>
    </row>
    <row r="133" spans="1:6" s="127" customFormat="1" ht="31.5" customHeight="1">
      <c r="A133" s="122"/>
      <c r="B133" s="122"/>
      <c r="C133" s="123">
        <v>4710</v>
      </c>
      <c r="D133" s="124" t="s">
        <v>134</v>
      </c>
      <c r="E133" s="125"/>
      <c r="F133" s="125">
        <v>8305</v>
      </c>
    </row>
    <row r="134" spans="1:6" s="113" customFormat="1" ht="17.25" customHeight="1">
      <c r="A134" s="109">
        <v>853</v>
      </c>
      <c r="B134" s="109"/>
      <c r="C134" s="110"/>
      <c r="D134" s="111" t="s">
        <v>135</v>
      </c>
      <c r="E134" s="112">
        <f>SUM(E135)</f>
        <v>249831</v>
      </c>
      <c r="F134" s="112">
        <f>SUM(F135)</f>
        <v>249831</v>
      </c>
    </row>
    <row r="135" spans="1:6" s="113" customFormat="1" ht="17.25" customHeight="1">
      <c r="A135" s="114"/>
      <c r="B135" s="114">
        <v>85321</v>
      </c>
      <c r="C135" s="115"/>
      <c r="D135" s="116" t="s">
        <v>136</v>
      </c>
      <c r="E135" s="117">
        <f>SUM(E136)</f>
        <v>249831</v>
      </c>
      <c r="F135" s="117">
        <f>SUM(F136:F147)</f>
        <v>249831</v>
      </c>
    </row>
    <row r="136" spans="1:6" s="113" customFormat="1" ht="42.75" customHeight="1">
      <c r="A136" s="118"/>
      <c r="B136" s="118"/>
      <c r="C136" s="119">
        <v>2110</v>
      </c>
      <c r="D136" s="120" t="s">
        <v>79</v>
      </c>
      <c r="E136" s="121">
        <v>249831</v>
      </c>
      <c r="F136" s="121"/>
    </row>
    <row r="137" spans="1:6" s="113" customFormat="1" ht="15.75" customHeight="1">
      <c r="A137" s="118"/>
      <c r="B137" s="118"/>
      <c r="C137" s="119">
        <v>3020</v>
      </c>
      <c r="D137" s="120" t="s">
        <v>101</v>
      </c>
      <c r="E137" s="121"/>
      <c r="F137" s="121">
        <v>50</v>
      </c>
    </row>
    <row r="138" spans="1:6" s="127" customFormat="1" ht="15.75" customHeight="1">
      <c r="A138" s="122"/>
      <c r="B138" s="122"/>
      <c r="C138" s="123">
        <v>4010</v>
      </c>
      <c r="D138" s="124" t="s">
        <v>83</v>
      </c>
      <c r="E138" s="125"/>
      <c r="F138" s="125">
        <v>99473</v>
      </c>
    </row>
    <row r="139" spans="1:6" s="127" customFormat="1" ht="15.75" customHeight="1">
      <c r="A139" s="122"/>
      <c r="B139" s="122"/>
      <c r="C139" s="123">
        <v>4040</v>
      </c>
      <c r="D139" s="124" t="s">
        <v>103</v>
      </c>
      <c r="E139" s="125"/>
      <c r="F139" s="125">
        <v>7389</v>
      </c>
    </row>
    <row r="140" spans="1:6" s="127" customFormat="1" ht="15.75" customHeight="1">
      <c r="A140" s="122"/>
      <c r="B140" s="122"/>
      <c r="C140" s="123">
        <v>4110</v>
      </c>
      <c r="D140" s="124" t="s">
        <v>84</v>
      </c>
      <c r="E140" s="125"/>
      <c r="F140" s="125">
        <v>25154</v>
      </c>
    </row>
    <row r="141" spans="1:6" s="127" customFormat="1" ht="18" customHeight="1">
      <c r="A141" s="122"/>
      <c r="B141" s="122"/>
      <c r="C141" s="123">
        <v>4120</v>
      </c>
      <c r="D141" s="120" t="s">
        <v>85</v>
      </c>
      <c r="E141" s="125"/>
      <c r="F141" s="125">
        <v>2591</v>
      </c>
    </row>
    <row r="142" spans="1:6" s="127" customFormat="1" ht="15.75" customHeight="1">
      <c r="A142" s="122"/>
      <c r="B142" s="122"/>
      <c r="C142" s="123">
        <v>4170</v>
      </c>
      <c r="D142" s="124" t="s">
        <v>86</v>
      </c>
      <c r="E142" s="125"/>
      <c r="F142" s="125">
        <v>39209</v>
      </c>
    </row>
    <row r="143" spans="1:6" s="127" customFormat="1" ht="15.75" customHeight="1">
      <c r="A143" s="122"/>
      <c r="B143" s="122"/>
      <c r="C143" s="123">
        <v>4210</v>
      </c>
      <c r="D143" s="124" t="s">
        <v>87</v>
      </c>
      <c r="E143" s="125"/>
      <c r="F143" s="125">
        <v>7077</v>
      </c>
    </row>
    <row r="144" spans="1:6" s="127" customFormat="1" ht="15.75" customHeight="1">
      <c r="A144" s="122"/>
      <c r="B144" s="122"/>
      <c r="C144" s="123">
        <v>4280</v>
      </c>
      <c r="D144" s="124" t="s">
        <v>104</v>
      </c>
      <c r="E144" s="125"/>
      <c r="F144" s="125">
        <v>100</v>
      </c>
    </row>
    <row r="145" spans="1:6" s="127" customFormat="1" ht="15.75" customHeight="1">
      <c r="A145" s="122"/>
      <c r="B145" s="122"/>
      <c r="C145" s="123">
        <v>4300</v>
      </c>
      <c r="D145" s="124" t="s">
        <v>80</v>
      </c>
      <c r="E145" s="125"/>
      <c r="F145" s="125">
        <v>63237</v>
      </c>
    </row>
    <row r="146" spans="1:6" s="127" customFormat="1" ht="15.75" customHeight="1">
      <c r="A146" s="122"/>
      <c r="B146" s="122"/>
      <c r="C146" s="123">
        <v>4440</v>
      </c>
      <c r="D146" s="124" t="s">
        <v>107</v>
      </c>
      <c r="E146" s="125"/>
      <c r="F146" s="125">
        <v>3359</v>
      </c>
    </row>
    <row r="147" spans="1:6" s="127" customFormat="1" ht="15.75" customHeight="1">
      <c r="A147" s="122"/>
      <c r="B147" s="122"/>
      <c r="C147" s="123">
        <v>4710</v>
      </c>
      <c r="D147" s="124" t="s">
        <v>134</v>
      </c>
      <c r="E147" s="125"/>
      <c r="F147" s="125">
        <v>2192</v>
      </c>
    </row>
    <row r="148" spans="1:6" s="127" customFormat="1" ht="15.75" customHeight="1">
      <c r="A148" s="109" t="s">
        <v>137</v>
      </c>
      <c r="B148" s="109"/>
      <c r="C148" s="110"/>
      <c r="D148" s="111" t="s">
        <v>138</v>
      </c>
      <c r="E148" s="112">
        <f>SUM(E149,E155,E159)</f>
        <v>900000</v>
      </c>
      <c r="F148" s="112">
        <f>SUM(F149,F155,F159)</f>
        <v>900000</v>
      </c>
    </row>
    <row r="149" spans="1:6" s="140" customFormat="1" ht="15.75" customHeight="1">
      <c r="A149" s="136"/>
      <c r="B149" s="136" t="s">
        <v>139</v>
      </c>
      <c r="C149" s="137"/>
      <c r="D149" s="138" t="s">
        <v>140</v>
      </c>
      <c r="E149" s="139">
        <f>E150</f>
        <v>32000</v>
      </c>
      <c r="F149" s="139">
        <f>SUM(F151:F154)</f>
        <v>32000</v>
      </c>
    </row>
    <row r="150" spans="1:6" s="127" customFormat="1" ht="42" customHeight="1">
      <c r="A150" s="122"/>
      <c r="B150" s="122"/>
      <c r="C150" s="123">
        <v>2110</v>
      </c>
      <c r="D150" s="141" t="s">
        <v>79</v>
      </c>
      <c r="E150" s="125">
        <v>32000</v>
      </c>
      <c r="F150" s="125"/>
    </row>
    <row r="151" spans="1:6" s="127" customFormat="1" ht="15.75" customHeight="1">
      <c r="A151" s="122"/>
      <c r="B151" s="122"/>
      <c r="C151" s="123">
        <v>3110</v>
      </c>
      <c r="D151" s="120" t="s">
        <v>101</v>
      </c>
      <c r="E151" s="125"/>
      <c r="F151" s="125">
        <v>30900</v>
      </c>
    </row>
    <row r="152" spans="1:6" s="127" customFormat="1" ht="15.75" customHeight="1">
      <c r="A152" s="122"/>
      <c r="B152" s="122"/>
      <c r="C152" s="123">
        <v>4010</v>
      </c>
      <c r="D152" s="124" t="s">
        <v>83</v>
      </c>
      <c r="E152" s="125"/>
      <c r="F152" s="125">
        <v>919</v>
      </c>
    </row>
    <row r="153" spans="1:6" s="127" customFormat="1" ht="15.75" customHeight="1">
      <c r="A153" s="122"/>
      <c r="B153" s="122"/>
      <c r="C153" s="123">
        <v>4110</v>
      </c>
      <c r="D153" s="124" t="s">
        <v>84</v>
      </c>
      <c r="E153" s="125"/>
      <c r="F153" s="125">
        <v>158</v>
      </c>
    </row>
    <row r="154" spans="1:6" s="127" customFormat="1" ht="18" customHeight="1">
      <c r="A154" s="122"/>
      <c r="B154" s="122"/>
      <c r="C154" s="123">
        <v>4120</v>
      </c>
      <c r="D154" s="120" t="s">
        <v>85</v>
      </c>
      <c r="E154" s="125"/>
      <c r="F154" s="125">
        <v>23</v>
      </c>
    </row>
    <row r="155" spans="1:6" s="113" customFormat="1" ht="17.25" customHeight="1">
      <c r="A155" s="114"/>
      <c r="B155" s="114" t="s">
        <v>141</v>
      </c>
      <c r="C155" s="115"/>
      <c r="D155" s="116" t="s">
        <v>142</v>
      </c>
      <c r="E155" s="117">
        <f>SUM(E156)</f>
        <v>434000</v>
      </c>
      <c r="F155" s="117">
        <f>SUM(F156:F158)</f>
        <v>434000</v>
      </c>
    </row>
    <row r="156" spans="1:6" s="127" customFormat="1" ht="60" customHeight="1">
      <c r="A156" s="122"/>
      <c r="B156" s="122"/>
      <c r="C156" s="123">
        <v>2160</v>
      </c>
      <c r="D156" s="142" t="s">
        <v>143</v>
      </c>
      <c r="E156" s="125">
        <v>434000</v>
      </c>
      <c r="F156" s="125"/>
    </row>
    <row r="157" spans="1:6" s="127" customFormat="1" ht="15.75" customHeight="1">
      <c r="A157" s="122"/>
      <c r="B157" s="122"/>
      <c r="C157" s="123">
        <v>3110</v>
      </c>
      <c r="D157" s="124" t="s">
        <v>144</v>
      </c>
      <c r="E157" s="125"/>
      <c r="F157" s="125">
        <v>429703</v>
      </c>
    </row>
    <row r="158" spans="1:6" s="127" customFormat="1" ht="15.75" customHeight="1">
      <c r="A158" s="122"/>
      <c r="B158" s="122"/>
      <c r="C158" s="123">
        <v>4010</v>
      </c>
      <c r="D158" s="124" t="s">
        <v>83</v>
      </c>
      <c r="E158" s="125"/>
      <c r="F158" s="125">
        <v>4297</v>
      </c>
    </row>
    <row r="159" spans="1:6" s="113" customFormat="1" ht="17.25" customHeight="1">
      <c r="A159" s="114"/>
      <c r="B159" s="114" t="s">
        <v>145</v>
      </c>
      <c r="C159" s="115"/>
      <c r="D159" s="116" t="s">
        <v>146</v>
      </c>
      <c r="E159" s="117">
        <f>SUM(E160:E161)</f>
        <v>434000</v>
      </c>
      <c r="F159" s="117">
        <f>SUM(F162:F163)</f>
        <v>434000</v>
      </c>
    </row>
    <row r="160" spans="1:6" s="146" customFormat="1" ht="52.9" customHeight="1">
      <c r="A160" s="143"/>
      <c r="B160" s="143"/>
      <c r="C160" s="144">
        <v>2110</v>
      </c>
      <c r="D160" s="141" t="s">
        <v>79</v>
      </c>
      <c r="E160" s="145">
        <v>5000</v>
      </c>
      <c r="F160" s="145"/>
    </row>
    <row r="161" spans="1:6" s="127" customFormat="1" ht="61.5" customHeight="1">
      <c r="A161" s="122"/>
      <c r="B161" s="122"/>
      <c r="C161" s="123">
        <v>2160</v>
      </c>
      <c r="D161" s="142" t="s">
        <v>143</v>
      </c>
      <c r="E161" s="125">
        <v>429000</v>
      </c>
      <c r="F161" s="125"/>
    </row>
    <row r="162" spans="1:6" s="127" customFormat="1" ht="15.75" customHeight="1">
      <c r="A162" s="122"/>
      <c r="B162" s="122"/>
      <c r="C162" s="123">
        <v>3110</v>
      </c>
      <c r="D162" s="124" t="s">
        <v>144</v>
      </c>
      <c r="E162" s="125"/>
      <c r="F162" s="125">
        <v>429752</v>
      </c>
    </row>
    <row r="163" spans="1:6" s="127" customFormat="1" ht="15.75" customHeight="1">
      <c r="A163" s="122"/>
      <c r="B163" s="122"/>
      <c r="C163" s="123">
        <v>4010</v>
      </c>
      <c r="D163" s="124" t="s">
        <v>83</v>
      </c>
      <c r="E163" s="125"/>
      <c r="F163" s="125">
        <v>4248</v>
      </c>
    </row>
    <row r="164" spans="1:6" s="113" customFormat="1" ht="20.25" customHeight="1">
      <c r="A164" s="147" t="s">
        <v>147</v>
      </c>
      <c r="B164" s="148"/>
      <c r="C164" s="148"/>
      <c r="D164" s="149"/>
      <c r="E164" s="150">
        <f>SUM(E5,E9,E27,E56,E68,E98,E107,E111,E134,E148,)</f>
        <v>13931017</v>
      </c>
      <c r="F164" s="150">
        <f>SUM(F5,F9,F27,F56,F68,F98,F107,F111,F134,F148,)</f>
        <v>13931017</v>
      </c>
    </row>
    <row r="165" spans="1:6" ht="15.75" customHeight="1"/>
    <row r="166" spans="1:6" ht="15.75" customHeight="1"/>
    <row r="167" spans="1:6" s="31" customFormat="1" ht="15.75" customHeight="1">
      <c r="E167" s="151"/>
      <c r="F167" s="152"/>
    </row>
    <row r="168" spans="1:6" s="31" customFormat="1" ht="15.75" customHeight="1">
      <c r="E168" s="152"/>
      <c r="F168" s="152"/>
    </row>
    <row r="169" spans="1:6" s="31" customFormat="1" ht="15.75" customHeight="1">
      <c r="E169" s="153"/>
      <c r="F169" s="153"/>
    </row>
    <row r="170" spans="1:6" ht="15.75" customHeight="1"/>
    <row r="171" spans="1:6" ht="15.75" customHeight="1"/>
    <row r="172" spans="1:6" ht="15.75" customHeight="1"/>
    <row r="173" spans="1:6" ht="15.75" customHeight="1"/>
    <row r="174" spans="1:6" ht="15.75" customHeight="1"/>
    <row r="175" spans="1:6" ht="15.75" customHeight="1"/>
  </sheetData>
  <sheetProtection formatColumns="0" formatRows="0"/>
  <autoFilter ref="C1:C175"/>
  <mergeCells count="2">
    <mergeCell ref="A2:F2"/>
    <mergeCell ref="A164:D164"/>
  </mergeCells>
  <pageMargins left="0.86614173228346458" right="0.23622047244094491" top="1.1023622047244095" bottom="1.299212598425197" header="0.51181102362204722" footer="0.39370078740157483"/>
  <pageSetup paperSize="9" scale="85" fitToWidth="0" fitToHeight="4" orientation="portrait" horizontalDpi="4294967295" verticalDpi="300" r:id="rId1"/>
  <headerFooter differentOddEven="1" differentFirst="1" alignWithMargins="0">
    <oddFooter>&amp;C&amp;P</oddFooter>
    <evenFooter>&amp;C&amp;P</evenFooter>
    <firstHeader>&amp;R&amp;10Tabela Nr 5
do uchwały Nr .............
Rady Powiatu  Otwockiego
z dnia ...........................</firstHeader>
    <firstFooter>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5"/>
  <sheetViews>
    <sheetView zoomScaleNormal="100" workbookViewId="0">
      <pane ySplit="5" topLeftCell="A18" activePane="bottomLeft" state="frozen"/>
      <selection activeCell="M10" sqref="M10"/>
      <selection pane="bottomLeft" activeCell="A22" sqref="A22:XFD22"/>
    </sheetView>
  </sheetViews>
  <sheetFormatPr defaultColWidth="9.33203125" defaultRowHeight="12"/>
  <cols>
    <col min="1" max="1" width="6.5" style="38" customWidth="1"/>
    <col min="2" max="2" width="10.83203125" style="38" customWidth="1"/>
    <col min="3" max="3" width="7.33203125" style="38" customWidth="1"/>
    <col min="4" max="4" width="61.33203125" style="31" customWidth="1"/>
    <col min="5" max="7" width="15.6640625" style="31" customWidth="1"/>
    <col min="8" max="8" width="20.5" style="31" customWidth="1"/>
    <col min="9" max="10" width="9.33203125" style="31"/>
    <col min="11" max="11" width="10.33203125" style="31" bestFit="1" customWidth="1"/>
    <col min="12" max="16384" width="9.33203125" style="31"/>
  </cols>
  <sheetData>
    <row r="1" spans="1:12" ht="9" customHeight="1">
      <c r="F1" s="39"/>
      <c r="G1" s="39"/>
    </row>
    <row r="2" spans="1:12" s="41" customFormat="1" ht="33" customHeight="1">
      <c r="A2" s="98" t="s">
        <v>70</v>
      </c>
      <c r="B2" s="98"/>
      <c r="C2" s="98"/>
      <c r="D2" s="98"/>
      <c r="E2" s="98"/>
      <c r="F2" s="98"/>
      <c r="G2" s="98"/>
      <c r="H2" s="40"/>
    </row>
    <row r="3" spans="1:12" ht="10.5" customHeight="1"/>
    <row r="4" spans="1:12" ht="24" customHeight="1">
      <c r="A4" s="95" t="s">
        <v>0</v>
      </c>
      <c r="B4" s="95" t="s">
        <v>1</v>
      </c>
      <c r="C4" s="95" t="s">
        <v>38</v>
      </c>
      <c r="D4" s="95" t="s">
        <v>13</v>
      </c>
      <c r="E4" s="95" t="s">
        <v>40</v>
      </c>
      <c r="F4" s="95"/>
      <c r="G4" s="95"/>
    </row>
    <row r="5" spans="1:12" ht="24" customHeight="1">
      <c r="A5" s="95"/>
      <c r="B5" s="95"/>
      <c r="C5" s="95"/>
      <c r="D5" s="95"/>
      <c r="E5" s="42" t="s">
        <v>41</v>
      </c>
      <c r="F5" s="42" t="s">
        <v>42</v>
      </c>
      <c r="G5" s="42" t="s">
        <v>43</v>
      </c>
    </row>
    <row r="6" spans="1:12" s="44" customFormat="1" ht="12.75" customHeight="1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</row>
    <row r="7" spans="1:12" ht="39" customHeight="1">
      <c r="A7" s="94" t="s">
        <v>44</v>
      </c>
      <c r="B7" s="94"/>
      <c r="C7" s="94"/>
      <c r="D7" s="45" t="s">
        <v>39</v>
      </c>
      <c r="E7" s="46" t="s">
        <v>45</v>
      </c>
      <c r="F7" s="46" t="s">
        <v>45</v>
      </c>
      <c r="G7" s="46" t="s">
        <v>45</v>
      </c>
    </row>
    <row r="8" spans="1:12" s="49" customFormat="1" ht="52.5" customHeight="1">
      <c r="A8" s="47">
        <v>600</v>
      </c>
      <c r="B8" s="61">
        <v>60004</v>
      </c>
      <c r="C8" s="47">
        <v>2310</v>
      </c>
      <c r="D8" s="32" t="s">
        <v>3</v>
      </c>
      <c r="E8" s="65"/>
      <c r="F8" s="65"/>
      <c r="G8" s="77">
        <v>280000</v>
      </c>
    </row>
    <row r="9" spans="1:12" s="82" customFormat="1" ht="57" customHeight="1">
      <c r="A9" s="62">
        <v>600</v>
      </c>
      <c r="B9" s="62">
        <v>60014</v>
      </c>
      <c r="C9" s="62">
        <v>6610</v>
      </c>
      <c r="D9" s="64" t="s">
        <v>65</v>
      </c>
      <c r="E9" s="66"/>
      <c r="F9" s="66"/>
      <c r="G9" s="78">
        <f>1500000-1100000</f>
        <v>400000</v>
      </c>
    </row>
    <row r="10" spans="1:12" s="49" customFormat="1" ht="57" customHeight="1">
      <c r="A10" s="48">
        <v>710</v>
      </c>
      <c r="B10" s="62">
        <v>71095</v>
      </c>
      <c r="C10" s="48">
        <v>6639</v>
      </c>
      <c r="D10" s="32" t="s">
        <v>66</v>
      </c>
      <c r="E10" s="76"/>
      <c r="F10" s="76"/>
      <c r="G10" s="78">
        <v>97666</v>
      </c>
    </row>
    <row r="11" spans="1:12" s="49" customFormat="1" ht="45" customHeight="1">
      <c r="A11" s="48">
        <v>754</v>
      </c>
      <c r="B11" s="62">
        <v>75404</v>
      </c>
      <c r="C11" s="48">
        <v>2300</v>
      </c>
      <c r="D11" s="50" t="s">
        <v>58</v>
      </c>
      <c r="E11" s="66"/>
      <c r="F11" s="66"/>
      <c r="G11" s="78">
        <v>18000</v>
      </c>
    </row>
    <row r="12" spans="1:12" s="49" customFormat="1" ht="38.25" customHeight="1">
      <c r="A12" s="48">
        <v>754</v>
      </c>
      <c r="B12" s="62">
        <v>75410</v>
      </c>
      <c r="C12" s="48">
        <v>6170</v>
      </c>
      <c r="D12" s="35" t="s">
        <v>46</v>
      </c>
      <c r="E12" s="66"/>
      <c r="F12" s="66"/>
      <c r="G12" s="78">
        <v>30000</v>
      </c>
    </row>
    <row r="13" spans="1:12" s="49" customFormat="1" ht="51.75" customHeight="1">
      <c r="A13" s="48">
        <v>853</v>
      </c>
      <c r="B13" s="62">
        <v>85311</v>
      </c>
      <c r="C13" s="48">
        <v>2320</v>
      </c>
      <c r="D13" s="35" t="s">
        <v>4</v>
      </c>
      <c r="E13" s="67"/>
      <c r="F13" s="67"/>
      <c r="G13" s="79">
        <v>2300</v>
      </c>
      <c r="H13" s="51"/>
      <c r="I13" s="51"/>
      <c r="J13" s="51"/>
      <c r="K13" s="51"/>
      <c r="L13" s="51"/>
    </row>
    <row r="14" spans="1:12" s="49" customFormat="1" ht="51.75" customHeight="1">
      <c r="A14" s="48">
        <v>855</v>
      </c>
      <c r="B14" s="62">
        <v>85508</v>
      </c>
      <c r="C14" s="48">
        <v>2320</v>
      </c>
      <c r="D14" s="35" t="s">
        <v>4</v>
      </c>
      <c r="E14" s="67"/>
      <c r="F14" s="67"/>
      <c r="G14" s="79">
        <v>494744</v>
      </c>
      <c r="H14" s="51"/>
      <c r="I14" s="51"/>
      <c r="J14" s="51"/>
      <c r="K14" s="51"/>
      <c r="L14" s="51"/>
    </row>
    <row r="15" spans="1:12" s="49" customFormat="1" ht="47.25" customHeight="1">
      <c r="A15" s="48">
        <v>855</v>
      </c>
      <c r="B15" s="62">
        <v>85509</v>
      </c>
      <c r="C15" s="48">
        <v>2330</v>
      </c>
      <c r="D15" s="35" t="s">
        <v>5</v>
      </c>
      <c r="E15" s="67"/>
      <c r="F15" s="67"/>
      <c r="G15" s="79">
        <v>84000</v>
      </c>
      <c r="H15" s="51"/>
      <c r="I15" s="51"/>
      <c r="J15" s="51"/>
      <c r="K15" s="51"/>
      <c r="L15" s="51"/>
    </row>
    <row r="16" spans="1:12" s="49" customFormat="1" ht="51.75" customHeight="1">
      <c r="A16" s="48">
        <v>855</v>
      </c>
      <c r="B16" s="62">
        <v>85510</v>
      </c>
      <c r="C16" s="48">
        <v>2320</v>
      </c>
      <c r="D16" s="35" t="s">
        <v>4</v>
      </c>
      <c r="E16" s="67"/>
      <c r="F16" s="67"/>
      <c r="G16" s="79">
        <v>116614</v>
      </c>
      <c r="H16" s="51"/>
      <c r="I16" s="51"/>
      <c r="J16" s="51"/>
      <c r="K16" s="51"/>
      <c r="L16" s="51"/>
    </row>
    <row r="17" spans="1:12" s="49" customFormat="1" ht="48" customHeight="1">
      <c r="A17" s="48">
        <v>900</v>
      </c>
      <c r="B17" s="62">
        <v>90095</v>
      </c>
      <c r="C17" s="48">
        <v>2710</v>
      </c>
      <c r="D17" s="35" t="s">
        <v>6</v>
      </c>
      <c r="E17" s="67"/>
      <c r="F17" s="67"/>
      <c r="G17" s="79">
        <v>10000</v>
      </c>
      <c r="H17" s="51"/>
      <c r="I17" s="51"/>
      <c r="J17" s="51"/>
      <c r="K17" s="51"/>
      <c r="L17" s="51"/>
    </row>
    <row r="18" spans="1:12" s="49" customFormat="1" ht="25.5" customHeight="1">
      <c r="A18" s="48">
        <v>921</v>
      </c>
      <c r="B18" s="62">
        <v>92116</v>
      </c>
      <c r="C18" s="48">
        <v>2480</v>
      </c>
      <c r="D18" s="35" t="s">
        <v>47</v>
      </c>
      <c r="E18" s="68">
        <v>685700</v>
      </c>
      <c r="F18" s="67"/>
      <c r="G18" s="59"/>
      <c r="H18" s="51"/>
      <c r="I18" s="51"/>
      <c r="J18" s="51"/>
      <c r="K18" s="51"/>
      <c r="L18" s="51"/>
    </row>
    <row r="19" spans="1:12" s="53" customFormat="1" ht="27" customHeight="1">
      <c r="A19" s="95" t="s">
        <v>48</v>
      </c>
      <c r="B19" s="95"/>
      <c r="C19" s="95"/>
      <c r="D19" s="95"/>
      <c r="E19" s="52">
        <f>SUM(E8:E18)</f>
        <v>685700</v>
      </c>
      <c r="F19" s="52">
        <f>SUM(F8:F18)</f>
        <v>0</v>
      </c>
      <c r="G19" s="52">
        <f>SUM(G8:G18)</f>
        <v>1533324</v>
      </c>
      <c r="I19" s="54"/>
    </row>
    <row r="20" spans="1:12" s="53" customFormat="1" ht="47.25" customHeight="1">
      <c r="A20" s="94" t="s">
        <v>49</v>
      </c>
      <c r="B20" s="94"/>
      <c r="C20" s="94"/>
      <c r="D20" s="45" t="s">
        <v>39</v>
      </c>
      <c r="E20" s="45" t="s">
        <v>45</v>
      </c>
      <c r="F20" s="45" t="s">
        <v>45</v>
      </c>
      <c r="G20" s="45" t="s">
        <v>45</v>
      </c>
      <c r="I20" s="54"/>
      <c r="K20" s="60"/>
    </row>
    <row r="21" spans="1:12" s="49" customFormat="1" ht="54" customHeight="1">
      <c r="A21" s="56" t="s">
        <v>2</v>
      </c>
      <c r="B21" s="63" t="s">
        <v>50</v>
      </c>
      <c r="C21" s="56" t="s">
        <v>51</v>
      </c>
      <c r="D21" s="35" t="s">
        <v>52</v>
      </c>
      <c r="E21" s="66"/>
      <c r="F21" s="66"/>
      <c r="G21" s="78">
        <v>70000</v>
      </c>
      <c r="I21" s="55"/>
      <c r="K21" s="38"/>
    </row>
    <row r="22" spans="1:12" s="88" customFormat="1" ht="54" customHeight="1">
      <c r="A22" s="83">
        <v>600</v>
      </c>
      <c r="B22" s="83">
        <v>60004</v>
      </c>
      <c r="C22" s="84" t="s">
        <v>51</v>
      </c>
      <c r="D22" s="85" t="s">
        <v>52</v>
      </c>
      <c r="E22" s="86"/>
      <c r="F22" s="86"/>
      <c r="G22" s="87">
        <v>0</v>
      </c>
      <c r="I22" s="89"/>
      <c r="K22" s="90"/>
    </row>
    <row r="23" spans="1:12" s="49" customFormat="1" ht="59.25" customHeight="1">
      <c r="A23" s="48">
        <v>630</v>
      </c>
      <c r="B23" s="62">
        <v>63003</v>
      </c>
      <c r="C23" s="48">
        <v>2360</v>
      </c>
      <c r="D23" s="35" t="s">
        <v>33</v>
      </c>
      <c r="E23" s="66"/>
      <c r="F23" s="66"/>
      <c r="G23" s="78">
        <v>10000</v>
      </c>
      <c r="I23" s="55"/>
      <c r="K23" s="38"/>
    </row>
    <row r="24" spans="1:12" s="49" customFormat="1" ht="63.75" customHeight="1">
      <c r="A24" s="48">
        <v>754</v>
      </c>
      <c r="B24" s="62">
        <v>75495</v>
      </c>
      <c r="C24" s="48">
        <v>2360</v>
      </c>
      <c r="D24" s="35" t="s">
        <v>33</v>
      </c>
      <c r="E24" s="66"/>
      <c r="F24" s="66"/>
      <c r="G24" s="78">
        <v>10000</v>
      </c>
      <c r="I24" s="55"/>
      <c r="K24" s="38"/>
    </row>
    <row r="25" spans="1:12" s="49" customFormat="1" ht="63.75" customHeight="1">
      <c r="A25" s="48">
        <v>755</v>
      </c>
      <c r="B25" s="62">
        <v>75515</v>
      </c>
      <c r="C25" s="48">
        <v>2360</v>
      </c>
      <c r="D25" s="35" t="s">
        <v>33</v>
      </c>
      <c r="E25" s="66"/>
      <c r="F25" s="66"/>
      <c r="G25" s="78">
        <v>190080</v>
      </c>
      <c r="I25" s="55"/>
      <c r="K25" s="38"/>
    </row>
    <row r="26" spans="1:12" s="49" customFormat="1" ht="24.95" customHeight="1">
      <c r="A26" s="48">
        <v>801</v>
      </c>
      <c r="B26" s="62">
        <v>80102</v>
      </c>
      <c r="C26" s="48">
        <v>2540</v>
      </c>
      <c r="D26" s="35" t="s">
        <v>53</v>
      </c>
      <c r="E26" s="68">
        <v>2064693</v>
      </c>
      <c r="F26" s="66"/>
      <c r="G26" s="69"/>
      <c r="I26" s="55"/>
      <c r="K26" s="38"/>
    </row>
    <row r="27" spans="1:12" s="49" customFormat="1" ht="24.95" customHeight="1">
      <c r="A27" s="48">
        <v>801</v>
      </c>
      <c r="B27" s="62">
        <v>80105</v>
      </c>
      <c r="C27" s="48">
        <v>2540</v>
      </c>
      <c r="D27" s="35" t="s">
        <v>53</v>
      </c>
      <c r="E27" s="68">
        <v>759033</v>
      </c>
      <c r="F27" s="66"/>
      <c r="G27" s="69"/>
      <c r="I27" s="55"/>
      <c r="K27" s="38"/>
    </row>
    <row r="28" spans="1:12" s="49" customFormat="1" ht="24.95" customHeight="1">
      <c r="A28" s="48">
        <v>801</v>
      </c>
      <c r="B28" s="62">
        <v>80116</v>
      </c>
      <c r="C28" s="48">
        <v>2540</v>
      </c>
      <c r="D28" s="35" t="s">
        <v>53</v>
      </c>
      <c r="E28" s="68">
        <v>1284714</v>
      </c>
      <c r="F28" s="66"/>
      <c r="G28" s="69"/>
      <c r="I28" s="55"/>
      <c r="K28" s="38"/>
    </row>
    <row r="29" spans="1:12" s="49" customFormat="1" ht="24.95" customHeight="1">
      <c r="A29" s="48">
        <v>801</v>
      </c>
      <c r="B29" s="62">
        <v>80120</v>
      </c>
      <c r="C29" s="48">
        <v>2540</v>
      </c>
      <c r="D29" s="35" t="s">
        <v>53</v>
      </c>
      <c r="E29" s="68">
        <v>978720</v>
      </c>
      <c r="F29" s="67"/>
      <c r="G29" s="70"/>
    </row>
    <row r="30" spans="1:12" s="49" customFormat="1" ht="24.95" customHeight="1">
      <c r="A30" s="48">
        <v>801</v>
      </c>
      <c r="B30" s="62">
        <v>80152</v>
      </c>
      <c r="C30" s="48">
        <v>2540</v>
      </c>
      <c r="D30" s="35" t="s">
        <v>53</v>
      </c>
      <c r="E30" s="68">
        <v>395928</v>
      </c>
      <c r="F30" s="67"/>
      <c r="G30" s="70"/>
    </row>
    <row r="31" spans="1:12" s="49" customFormat="1" ht="52.15" customHeight="1">
      <c r="A31" s="48">
        <v>851</v>
      </c>
      <c r="B31" s="62">
        <v>85195</v>
      </c>
      <c r="C31" s="48">
        <v>2830</v>
      </c>
      <c r="D31" s="35" t="s">
        <v>57</v>
      </c>
      <c r="E31" s="68"/>
      <c r="F31" s="67"/>
      <c r="G31" s="68">
        <v>10000</v>
      </c>
    </row>
    <row r="32" spans="1:12" s="49" customFormat="1" ht="36.75" customHeight="1">
      <c r="A32" s="48">
        <v>852</v>
      </c>
      <c r="B32" s="62">
        <v>85202</v>
      </c>
      <c r="C32" s="48">
        <v>2820</v>
      </c>
      <c r="D32" s="35" t="s">
        <v>54</v>
      </c>
      <c r="E32" s="67"/>
      <c r="F32" s="67"/>
      <c r="G32" s="68">
        <v>300000</v>
      </c>
    </row>
    <row r="33" spans="1:11" s="49" customFormat="1" ht="36.75" customHeight="1">
      <c r="A33" s="48">
        <v>852</v>
      </c>
      <c r="B33" s="62">
        <v>85220</v>
      </c>
      <c r="C33" s="48">
        <v>2820</v>
      </c>
      <c r="D33" s="35" t="s">
        <v>54</v>
      </c>
      <c r="E33" s="67"/>
      <c r="F33" s="67"/>
      <c r="G33" s="68">
        <v>157500</v>
      </c>
    </row>
    <row r="34" spans="1:11" s="49" customFormat="1" ht="36.75" customHeight="1">
      <c r="A34" s="48">
        <v>852</v>
      </c>
      <c r="B34" s="62">
        <v>85295</v>
      </c>
      <c r="C34" s="48">
        <v>2827</v>
      </c>
      <c r="D34" s="35" t="s">
        <v>54</v>
      </c>
      <c r="E34" s="67"/>
      <c r="F34" s="67"/>
      <c r="G34" s="68">
        <v>82570</v>
      </c>
    </row>
    <row r="35" spans="1:11" s="49" customFormat="1" ht="34.5" customHeight="1">
      <c r="A35" s="48">
        <v>853</v>
      </c>
      <c r="B35" s="62">
        <v>85311</v>
      </c>
      <c r="C35" s="48">
        <v>2580</v>
      </c>
      <c r="D35" s="35" t="s">
        <v>55</v>
      </c>
      <c r="E35" s="68">
        <v>267585</v>
      </c>
      <c r="F35" s="67"/>
      <c r="G35" s="70"/>
    </row>
    <row r="36" spans="1:11" s="49" customFormat="1" ht="25.5" customHeight="1">
      <c r="A36" s="48">
        <v>854</v>
      </c>
      <c r="B36" s="62">
        <v>85404</v>
      </c>
      <c r="C36" s="48">
        <v>2540</v>
      </c>
      <c r="D36" s="35" t="s">
        <v>53</v>
      </c>
      <c r="E36" s="68">
        <v>368028</v>
      </c>
      <c r="F36" s="67"/>
      <c r="G36" s="70"/>
    </row>
    <row r="37" spans="1:11" s="49" customFormat="1" ht="25.5" customHeight="1">
      <c r="A37" s="48">
        <v>854</v>
      </c>
      <c r="B37" s="62">
        <v>85410</v>
      </c>
      <c r="C37" s="48">
        <v>2540</v>
      </c>
      <c r="D37" s="35" t="s">
        <v>53</v>
      </c>
      <c r="E37" s="68">
        <v>81123</v>
      </c>
      <c r="F37" s="67"/>
      <c r="G37" s="70"/>
    </row>
    <row r="38" spans="1:11" s="49" customFormat="1" ht="60.75" customHeight="1">
      <c r="A38" s="48">
        <v>921</v>
      </c>
      <c r="B38" s="62">
        <v>92105</v>
      </c>
      <c r="C38" s="48">
        <v>2360</v>
      </c>
      <c r="D38" s="35" t="s">
        <v>33</v>
      </c>
      <c r="E38" s="70"/>
      <c r="F38" s="67"/>
      <c r="G38" s="68">
        <v>90000</v>
      </c>
    </row>
    <row r="39" spans="1:11" s="49" customFormat="1" ht="60.75" customHeight="1">
      <c r="A39" s="48">
        <v>926</v>
      </c>
      <c r="B39" s="62">
        <v>92605</v>
      </c>
      <c r="C39" s="48">
        <v>2360</v>
      </c>
      <c r="D39" s="35" t="s">
        <v>33</v>
      </c>
      <c r="E39" s="71"/>
      <c r="F39" s="67"/>
      <c r="G39" s="68">
        <v>40000</v>
      </c>
      <c r="I39" s="55"/>
      <c r="K39" s="55"/>
    </row>
    <row r="40" spans="1:11" s="49" customFormat="1" ht="22.5" customHeight="1">
      <c r="A40" s="96" t="s">
        <v>56</v>
      </c>
      <c r="B40" s="96"/>
      <c r="C40" s="96"/>
      <c r="D40" s="96"/>
      <c r="E40" s="52">
        <f>SUM(E21:E39)</f>
        <v>6199824</v>
      </c>
      <c r="F40" s="52">
        <f>SUM(F21:F39)</f>
        <v>0</v>
      </c>
      <c r="G40" s="52">
        <f>SUM(G21:G39)</f>
        <v>960150</v>
      </c>
    </row>
    <row r="41" spans="1:11" s="58" customFormat="1" ht="26.25" customHeight="1">
      <c r="A41" s="97" t="s">
        <v>67</v>
      </c>
      <c r="B41" s="97"/>
      <c r="C41" s="97"/>
      <c r="D41" s="97"/>
      <c r="E41" s="97"/>
      <c r="F41" s="97"/>
      <c r="G41" s="57">
        <f>SUM(E19,G19,E40,G40)</f>
        <v>9378998</v>
      </c>
    </row>
    <row r="42" spans="1:11" ht="15.75" customHeight="1"/>
    <row r="43" spans="1:11" ht="15.75" customHeight="1"/>
    <row r="44" spans="1:11" ht="15.75" customHeight="1"/>
    <row r="45" spans="1:11" ht="15.75" customHeight="1">
      <c r="A45" s="31"/>
      <c r="B45" s="31"/>
      <c r="C45" s="31"/>
    </row>
    <row r="46" spans="1:11" ht="15.75" customHeight="1">
      <c r="A46" s="31"/>
      <c r="B46" s="31"/>
      <c r="C46" s="31"/>
    </row>
    <row r="47" spans="1:11" ht="15.75" customHeight="1">
      <c r="A47" s="31"/>
      <c r="B47" s="31"/>
      <c r="C47" s="31"/>
    </row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sheetProtection formatColumns="0" formatRows="0"/>
  <mergeCells count="11">
    <mergeCell ref="A2:G2"/>
    <mergeCell ref="A4:A5"/>
    <mergeCell ref="B4:B5"/>
    <mergeCell ref="C4:C5"/>
    <mergeCell ref="D4:D5"/>
    <mergeCell ref="E4:G4"/>
    <mergeCell ref="A7:C7"/>
    <mergeCell ref="A19:D19"/>
    <mergeCell ref="A20:C20"/>
    <mergeCell ref="A40:D40"/>
    <mergeCell ref="A41:F41"/>
  </mergeCells>
  <pageMargins left="0.86614173228346458" right="0.23622047244094491" top="1.2204724409448819" bottom="1.0236220472440944" header="0.59055118110236227" footer="0.47244094488188981"/>
  <pageSetup paperSize="9" scale="80" orientation="portrait" horizontalDpi="4294967295" verticalDpi="300" r:id="rId1"/>
  <headerFooter differentFirst="1" alignWithMargins="0">
    <oddFooter>&amp;C&amp;P</oddFooter>
    <firstHeader>&amp;R&amp;10Załącznik Nr 1 
do uchwały Nr...............
Rady Powiatu  Otwockiego
z dnia..................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Tab.3</vt:lpstr>
      <vt:lpstr>Tab.5 </vt:lpstr>
      <vt:lpstr>Zał.1</vt:lpstr>
      <vt:lpstr>Tab.3!Obszar_wydruku</vt:lpstr>
      <vt:lpstr>'Tab.5 '!Obszar_wydruku</vt:lpstr>
      <vt:lpstr>Zał.1!Obszar_wydruku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Mroczkowska Aneta</cp:lastModifiedBy>
  <cp:lastPrinted>2021-01-14T11:23:50Z</cp:lastPrinted>
  <dcterms:created xsi:type="dcterms:W3CDTF">2015-10-09T11:05:37Z</dcterms:created>
  <dcterms:modified xsi:type="dcterms:W3CDTF">2021-01-14T12:54:34Z</dcterms:modified>
</cp:coreProperties>
</file>