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X\Desktop\listopad 2017\"/>
    </mc:Choice>
  </mc:AlternateContent>
  <bookViews>
    <workbookView xWindow="0" yWindow="0" windowWidth="19200" windowHeight="10185" tabRatio="821" activeTab="4"/>
  </bookViews>
  <sheets>
    <sheet name=" Tab.2a" sheetId="26" r:id="rId1"/>
    <sheet name="Tab.3" sheetId="21" r:id="rId2"/>
    <sheet name="Tab.5" sheetId="6" r:id="rId3"/>
    <sheet name="Tab.6" sheetId="33" r:id="rId4"/>
    <sheet name="Tab.7" sheetId="17" r:id="rId5"/>
    <sheet name="Zał.1" sheetId="32" r:id="rId6"/>
    <sheet name="Zał.2" sheetId="31" r:id="rId7"/>
  </sheets>
  <definedNames>
    <definedName name="__xlnm.Print_Area_1" localSheetId="0">' Tab.2a'!$A$2:$M$111</definedName>
    <definedName name="__xlnm.Print_Area_1" localSheetId="1">#REF!</definedName>
    <definedName name="__xlnm.Print_Area_1" localSheetId="2">#REF!</definedName>
    <definedName name="__xlnm.Print_Area_1" localSheetId="3">#REF!</definedName>
    <definedName name="__xlnm.Print_Area_1" localSheetId="4">#REF!</definedName>
    <definedName name="__xlnm.Print_Area_1" localSheetId="5">#REF!</definedName>
    <definedName name="__xlnm.Print_Area_1" localSheetId="6">#REF!</definedName>
    <definedName name="__xlnm.Print_Area_1">#REF!</definedName>
    <definedName name="_xlnm._FilterDatabase" localSheetId="2" hidden="1">Tab.5!$C$1:$C$183</definedName>
    <definedName name="_xlnm._FilterDatabase" localSheetId="4" hidden="1">Tab.7!$D$2:$D$52</definedName>
    <definedName name="_xlnm.Print_Area" localSheetId="0">' Tab.2a'!$A$1:$K$107</definedName>
    <definedName name="_xlnm.Print_Area" localSheetId="1">Tab.3!$A$1:$D$22</definedName>
    <definedName name="_xlnm.Print_Area" localSheetId="2">Tab.5!$A$1:$F$186</definedName>
    <definedName name="_xlnm.Print_Area" localSheetId="5">Zał.1!$A$1:$G$44</definedName>
    <definedName name="_xlnm.Print_Area" localSheetId="6">Zał.2!$A$1:$H$14</definedName>
    <definedName name="t" localSheetId="0">#REF!</definedName>
    <definedName name="t" localSheetId="1">#REF!</definedName>
    <definedName name="t" localSheetId="2">#REF!</definedName>
    <definedName name="t" localSheetId="3">#REF!</definedName>
    <definedName name="t" localSheetId="4">#REF!</definedName>
    <definedName name="t" localSheetId="5">#REF!</definedName>
    <definedName name="t" localSheetId="6">#REF!</definedName>
    <definedName name="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7" l="1"/>
  <c r="G24" i="33" l="1"/>
  <c r="F24" i="33"/>
  <c r="G13" i="33"/>
  <c r="F13" i="33"/>
  <c r="G14" i="33"/>
  <c r="F14" i="33"/>
  <c r="G17" i="33"/>
  <c r="F17" i="33"/>
  <c r="G8" i="33"/>
  <c r="G7" i="33" s="1"/>
  <c r="F8" i="33"/>
  <c r="F7" i="33"/>
  <c r="G22" i="32" l="1"/>
  <c r="H103" i="26" l="1"/>
  <c r="I103" i="26"/>
  <c r="J103" i="26"/>
  <c r="G102" i="26"/>
  <c r="F101" i="26"/>
  <c r="F102" i="26" s="1"/>
  <c r="G91" i="26" l="1"/>
  <c r="F91" i="26"/>
  <c r="F90" i="26"/>
  <c r="F65" i="26" l="1"/>
  <c r="G43" i="32" l="1"/>
  <c r="F43" i="32"/>
  <c r="E43" i="32"/>
  <c r="F22" i="32"/>
  <c r="E22" i="32"/>
  <c r="G44" i="32" l="1"/>
  <c r="G49" i="17"/>
  <c r="G50" i="17"/>
  <c r="F105" i="6" l="1"/>
  <c r="E105" i="6"/>
  <c r="F88" i="26" l="1"/>
  <c r="H14" i="31" l="1"/>
  <c r="G14" i="31"/>
  <c r="E14" i="31"/>
  <c r="F13" i="31"/>
  <c r="F12" i="31"/>
  <c r="F11" i="31"/>
  <c r="F10" i="31"/>
  <c r="F9" i="31"/>
  <c r="F8" i="31"/>
  <c r="F7" i="31"/>
  <c r="F6" i="31"/>
  <c r="F14" i="31" l="1"/>
  <c r="G100" i="26" l="1"/>
  <c r="F99" i="26"/>
  <c r="F100" i="26" s="1"/>
  <c r="F123" i="6" l="1"/>
  <c r="F44" i="17" l="1"/>
  <c r="E73" i="6" l="1"/>
  <c r="E72" i="6" s="1"/>
  <c r="E102" i="6"/>
  <c r="F102" i="6"/>
  <c r="E122" i="6" l="1"/>
  <c r="F127" i="6"/>
  <c r="E127" i="6"/>
  <c r="F122" i="6"/>
  <c r="E123" i="6"/>
  <c r="F56" i="26" l="1"/>
  <c r="F55" i="26"/>
  <c r="F54" i="26"/>
  <c r="F53" i="26"/>
  <c r="G14" i="17" l="1"/>
  <c r="G98" i="26" l="1"/>
  <c r="F97" i="26"/>
  <c r="F96" i="26"/>
  <c r="F95" i="26"/>
  <c r="F98" i="26" s="1"/>
  <c r="G94" i="26"/>
  <c r="F93" i="26"/>
  <c r="F92" i="26"/>
  <c r="F94" i="26" s="1"/>
  <c r="F89" i="26"/>
  <c r="I86" i="26"/>
  <c r="G86" i="26"/>
  <c r="F86" i="26"/>
  <c r="F85" i="26"/>
  <c r="F83" i="26"/>
  <c r="G82" i="26"/>
  <c r="F82" i="26"/>
  <c r="F81" i="26"/>
  <c r="G80" i="26"/>
  <c r="F79" i="26"/>
  <c r="F80" i="26" s="1"/>
  <c r="G78" i="26"/>
  <c r="F77" i="26"/>
  <c r="F78" i="26" s="1"/>
  <c r="G76" i="26"/>
  <c r="F75" i="26"/>
  <c r="F74" i="26"/>
  <c r="G73" i="26"/>
  <c r="F72" i="26"/>
  <c r="F73" i="26" s="1"/>
  <c r="G71" i="26"/>
  <c r="F70" i="26"/>
  <c r="F71" i="26" s="1"/>
  <c r="G69" i="26"/>
  <c r="G103" i="26" s="1"/>
  <c r="F68" i="26"/>
  <c r="F69" i="26" s="1"/>
  <c r="H67" i="26"/>
  <c r="G67" i="26"/>
  <c r="F66" i="26"/>
  <c r="F64" i="26"/>
  <c r="F63" i="26"/>
  <c r="F62" i="26"/>
  <c r="G61" i="26"/>
  <c r="F60" i="26"/>
  <c r="F61" i="26" s="1"/>
  <c r="H59" i="26"/>
  <c r="G59" i="26"/>
  <c r="F58" i="26"/>
  <c r="F45" i="26"/>
  <c r="F40" i="26"/>
  <c r="F38" i="26"/>
  <c r="F37" i="26"/>
  <c r="F36" i="26"/>
  <c r="F35" i="26"/>
  <c r="F34" i="26"/>
  <c r="F33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7" i="26"/>
  <c r="F15" i="26"/>
  <c r="F14" i="26"/>
  <c r="F13" i="26"/>
  <c r="F8" i="26"/>
  <c r="F76" i="26" l="1"/>
  <c r="F67" i="26"/>
  <c r="F103" i="26" s="1"/>
  <c r="F59" i="26"/>
  <c r="F26" i="17" l="1"/>
  <c r="F25" i="17"/>
  <c r="F171" i="6" l="1"/>
  <c r="E171" i="6"/>
  <c r="E135" i="6"/>
  <c r="E134" i="6" s="1"/>
  <c r="F155" i="6"/>
  <c r="E155" i="6"/>
  <c r="D15" i="21" l="1"/>
  <c r="D19" i="21" l="1"/>
  <c r="D14" i="21"/>
  <c r="D10" i="21"/>
  <c r="D7" i="21"/>
  <c r="D13" i="21" l="1"/>
  <c r="F20" i="17" l="1"/>
  <c r="F19" i="17" s="1"/>
  <c r="F179" i="6" l="1"/>
  <c r="E179" i="6"/>
  <c r="F175" i="6"/>
  <c r="E175" i="6"/>
  <c r="F174" i="6" l="1"/>
  <c r="E174" i="6"/>
  <c r="G36" i="17" l="1"/>
  <c r="F36" i="17" l="1"/>
  <c r="G33" i="17"/>
  <c r="G32" i="17" s="1"/>
  <c r="G52" i="17" s="1"/>
  <c r="F33" i="17"/>
  <c r="F32" i="17" s="1"/>
  <c r="G12" i="17" l="1"/>
  <c r="F47" i="17"/>
  <c r="F43" i="17" s="1"/>
  <c r="G44" i="17"/>
  <c r="G43" i="17" s="1"/>
  <c r="G41" i="17"/>
  <c r="G40" i="17" s="1"/>
  <c r="G29" i="17"/>
  <c r="G28" i="17" s="1"/>
  <c r="F29" i="17"/>
  <c r="F28" i="17" s="1"/>
  <c r="F23" i="17"/>
  <c r="F22" i="17" s="1"/>
  <c r="G17" i="17"/>
  <c r="G16" i="17" s="1"/>
  <c r="F5" i="17"/>
  <c r="F52" i="17" s="1"/>
  <c r="G6" i="17"/>
  <c r="G5" i="17" s="1"/>
  <c r="F113" i="6" l="1"/>
  <c r="F112" i="6" s="1"/>
  <c r="E113" i="6"/>
  <c r="E112" i="6" s="1"/>
  <c r="F135" i="6" l="1"/>
  <c r="F134" i="6" s="1"/>
  <c r="F29" i="6"/>
  <c r="F159" i="6" l="1"/>
  <c r="F158" i="6" s="1"/>
  <c r="E159" i="6"/>
  <c r="E158" i="6" s="1"/>
  <c r="F131" i="6"/>
  <c r="F130" i="6" s="1"/>
  <c r="E131" i="6"/>
  <c r="E130" i="6" s="1"/>
  <c r="F73" i="6"/>
  <c r="F72" i="6" s="1"/>
  <c r="F65" i="6"/>
  <c r="E65" i="6"/>
  <c r="F59" i="6"/>
  <c r="E59" i="6"/>
  <c r="F36" i="6"/>
  <c r="E36" i="6"/>
  <c r="E29" i="6"/>
  <c r="F10" i="6"/>
  <c r="F9" i="6" s="1"/>
  <c r="E10" i="6"/>
  <c r="E9" i="6" s="1"/>
  <c r="F6" i="6"/>
  <c r="F5" i="6" s="1"/>
  <c r="E6" i="6"/>
  <c r="E5" i="6" s="1"/>
  <c r="E58" i="6" l="1"/>
  <c r="F58" i="6"/>
  <c r="F28" i="6"/>
  <c r="F183" i="6" s="1"/>
  <c r="E28" i="6"/>
  <c r="E183" i="6" s="1"/>
</calcChain>
</file>

<file path=xl/sharedStrings.xml><?xml version="1.0" encoding="utf-8"?>
<sst xmlns="http://schemas.openxmlformats.org/spreadsheetml/2006/main" count="644" uniqueCount="398">
  <si>
    <t>Dział</t>
  </si>
  <si>
    <t>Rozdział</t>
  </si>
  <si>
    <t>010</t>
  </si>
  <si>
    <t>01005</t>
  </si>
  <si>
    <t>Prace geodezyjno-urządzeniowe na potrzeby rolnictwa</t>
  </si>
  <si>
    <t>Dotacje celowe otrzymane z budżetu państwa na zadania bieżące z zakresu administracji rządowej oraz inne zadania zlecone ustawami realizowane przez powiat</t>
  </si>
  <si>
    <t>Pozostała działalność</t>
  </si>
  <si>
    <t>Drogi publiczne powiatowe</t>
  </si>
  <si>
    <t xml:space="preserve">Dotacja celowa otrzymana z tytułu pomocy finansowej udzielanej między jednostkami samorządu terytorialnego na dofinansowanie własnych zadań inwestycyjnych i zakupów inwestycyjnych </t>
  </si>
  <si>
    <t>Dotacja celowa otrzymana z tytułu pomocy finansowej udzielanej między jednostkami samorządu terytorialnego na dofinansowanie własnych zadań bieżących</t>
  </si>
  <si>
    <t>Kwalifikacja wojskowa</t>
  </si>
  <si>
    <t>Bezpieczeństwo publiczne i ochrona przeciwpożarowa</t>
  </si>
  <si>
    <t>Komendy powiatowe Państwowej Straży Pożarnej</t>
  </si>
  <si>
    <t>Ochrona zdrowia</t>
  </si>
  <si>
    <t>Składki na ubezpieczenie zdrowotne oraz świadczenia dla osób nieobjętych obowiązkiem ubezpieczenia zdrowotnego</t>
  </si>
  <si>
    <t>Dotacje celowe otrzymane z powiatu na zadania bieżące realizowane na podstawie porozumień (umów) między jednostkami samorządu terytorialnego</t>
  </si>
  <si>
    <t>Ośrodki wsparcia</t>
  </si>
  <si>
    <t>Rodziny zastępcze</t>
  </si>
  <si>
    <t>Pozostałe zadania w zakresie polityki społecznej</t>
  </si>
  <si>
    <t>Rehabilitacja zawodowa i społeczna osób niepełnosprawnych</t>
  </si>
  <si>
    <t>Zespoły do spraw orzekania o niepełnosprawności</t>
  </si>
  <si>
    <t>Gospodarka komunalna i ochrona środowiska</t>
  </si>
  <si>
    <t>Kultura i ochrona dziedzictwa narodowego</t>
  </si>
  <si>
    <t>Biblioteki</t>
  </si>
  <si>
    <t>Rolnictwo i łowiectwo</t>
  </si>
  <si>
    <t>Zakup usług pozostałych</t>
  </si>
  <si>
    <t>Zakup materiałów i wyposażenia</t>
  </si>
  <si>
    <t>Dotacje celowe przekazane do samorządu województwa na inwestycje i zakupy inwestycyjne realizowane na podstawie porozumień (umów) między jednostkami samorządu terytorialnego</t>
  </si>
  <si>
    <t>Transport i łączność</t>
  </si>
  <si>
    <t>Lokalny transport zbiorowy</t>
  </si>
  <si>
    <t>Dotacje celowe przekazane gminie na zadania bieżące realizowane na podstawie porozumień (umów) między jednostkami samorządu terytorialnego</t>
  </si>
  <si>
    <t>Wydatki osobowe niezaliczone do wynagrodzeń</t>
  </si>
  <si>
    <t>Wynagrodzenia osobowe pracowników</t>
  </si>
  <si>
    <t>Dodatkowe wynagrodzenie roczne</t>
  </si>
  <si>
    <t>Składki na ubezpieczenia społeczne</t>
  </si>
  <si>
    <t>Składki na Fundusz Pracy</t>
  </si>
  <si>
    <t>Wynagrodzenia bezosobowe</t>
  </si>
  <si>
    <t>Zakup energii</t>
  </si>
  <si>
    <t>Zakup usług remontowych</t>
  </si>
  <si>
    <t>Podróże służbowe krajowe</t>
  </si>
  <si>
    <t>Różne opłaty i składki</t>
  </si>
  <si>
    <t>Odpisy na zakładowy fundusz świadczeń socjalnych</t>
  </si>
  <si>
    <t>Podatek od nieruchomości</t>
  </si>
  <si>
    <t>Opłaty na rzecz budżetów jednostek samorządu terytorialnego</t>
  </si>
  <si>
    <t>Gospodarka mieszkaniowa</t>
  </si>
  <si>
    <t>Gospodarka gruntami i nieruchomościami</t>
  </si>
  <si>
    <t>Zakup usług obejmujących wykonanie ekspertyz, analiz i opinii</t>
  </si>
  <si>
    <t>Pozostałe odsetki</t>
  </si>
  <si>
    <t>Kary i odszkodowania wypłacane na rzecz osób fizycznych</t>
  </si>
  <si>
    <t>Koszty postępowania sądowego i prokuratorskiego</t>
  </si>
  <si>
    <t>Działalność usługowa</t>
  </si>
  <si>
    <t>Zakup usług zdrowotnych</t>
  </si>
  <si>
    <t>Nadzór budowlany</t>
  </si>
  <si>
    <t>Wynagrodzenia osobowe członków korpusu służby cywilnej</t>
  </si>
  <si>
    <t>Szkolenia członków korpusu służby cywilnej</t>
  </si>
  <si>
    <t>Administracja publiczna</t>
  </si>
  <si>
    <t>Urzędy wojewódzkie</t>
  </si>
  <si>
    <t>Starostwa powiatowe</t>
  </si>
  <si>
    <t>Wydatki osobowe niezaliczone do uposażeń wypłacane żołnierzom i funkcjonariuszom</t>
  </si>
  <si>
    <t>Uposażenia żołnierzy zawodowych oraz funkcjonariuszy</t>
  </si>
  <si>
    <t>Dodatkowe uposażenie roczne dla żołnierzy zawodowych oraz nagrody roczne dla funkcjonariuszy</t>
  </si>
  <si>
    <t>Zakup środków żywności</t>
  </si>
  <si>
    <t>Zakup leków, wyrobów medycznych i produktów biobójczych</t>
  </si>
  <si>
    <t>Zakup sprzętu i uzbrojenia</t>
  </si>
  <si>
    <t>Zarządzanie kryzysowe</t>
  </si>
  <si>
    <t>Składki na ubezpieczenie zdrowotne</t>
  </si>
  <si>
    <t>Pomoc społeczna</t>
  </si>
  <si>
    <t>Dotacje celowe przekazane dla powiatu na zadania bieżące realizowane na podstawie porozumień (umów) między jednostkami samorządu terytorialnego</t>
  </si>
  <si>
    <t>Dotacje celowe przekazane do samorządu województwa na zadania bieżące realizowane na podstawie porozumień (umów) między jednostkami samorządu terytorialnego</t>
  </si>
  <si>
    <t>Świadczenia społeczne</t>
  </si>
  <si>
    <t>Dotacja celowa na pomoc finansową udzielaną między jednostkami samorządu terytorialnego na dofinansowanie własnych zadań bieżących</t>
  </si>
  <si>
    <t>Pozostałe zadania w zakresie kultury</t>
  </si>
  <si>
    <t>Lp.</t>
  </si>
  <si>
    <t>1.</t>
  </si>
  <si>
    <t>2.</t>
  </si>
  <si>
    <t>3.</t>
  </si>
  <si>
    <t>4.</t>
  </si>
  <si>
    <t>5.</t>
  </si>
  <si>
    <t>6.</t>
  </si>
  <si>
    <t>Treść</t>
  </si>
  <si>
    <t>Klasyfikacja</t>
  </si>
  <si>
    <t xml:space="preserve">Kwota </t>
  </si>
  <si>
    <t>Dochody ogółem:</t>
  </si>
  <si>
    <t>dochody bieżące</t>
  </si>
  <si>
    <t>dochody majątkowe</t>
  </si>
  <si>
    <t>Wydatki ogółem:</t>
  </si>
  <si>
    <t>wydatki majątkowe</t>
  </si>
  <si>
    <t xml:space="preserve">Wynik budżetu </t>
  </si>
  <si>
    <t>Przychody ogółem:</t>
  </si>
  <si>
    <t>§ 952</t>
  </si>
  <si>
    <t>§ 950</t>
  </si>
  <si>
    <t>Rozchody ogółem:</t>
  </si>
  <si>
    <t>§ 992</t>
  </si>
  <si>
    <t>Paragraf</t>
  </si>
  <si>
    <t>Wyszczególnienie</t>
  </si>
  <si>
    <t>Dochody</t>
  </si>
  <si>
    <t>Wydatki</t>
  </si>
  <si>
    <t xml:space="preserve">Opłaty z tytułu zakupu usług telekomunikacyjnych </t>
  </si>
  <si>
    <t>Szkolenia pracowników niebędących członkami korpusu służby cywilnej</t>
  </si>
  <si>
    <t>Razem</t>
  </si>
  <si>
    <t>Dotacje celowe otrzymane z samorządu województwa na inwestycje i zakupy inwestycyjne realizowane na podstawie porozumień (umów) między jednostkami samorządu terytorialnego</t>
  </si>
  <si>
    <t>852</t>
  </si>
  <si>
    <t>Zadania z zakresu geodezji i kartografii</t>
  </si>
  <si>
    <t>Regionalne partnerstwo samorządów Mazowsza dla aktywizacji społeczeństwa informacyjnego w zakresie e-administracji i geoinformacji</t>
  </si>
  <si>
    <t>71012</t>
  </si>
  <si>
    <t>Przychody z zaciągniętych kredytów na rynku krajowym</t>
  </si>
  <si>
    <t>Przychody z zaciągniętych pożyczek na rynku krajowym</t>
  </si>
  <si>
    <t>Wolne środki, o których mowa w art. 217 ust. 2 pkt 6 ustawy</t>
  </si>
  <si>
    <t>Spłaty otrzymanych krajowych kredytów</t>
  </si>
  <si>
    <t>Spłaty otrzymanych krajowych pożyczek</t>
  </si>
  <si>
    <t>wydatki bieżące</t>
  </si>
  <si>
    <t>Inne należności żołnierzy zawodowych oraz funkcjonariuszy zaliczane do wynagrodzeń</t>
  </si>
  <si>
    <t>Równoważniki pieniężne i ekwiwalenty dla żołnierzy i funkcjonariuszy oraz pozostałe należności</t>
  </si>
  <si>
    <t>Wymiar sprawiedliwości</t>
  </si>
  <si>
    <t>Nieodpłatna pomoc prawna</t>
  </si>
  <si>
    <t>75515</t>
  </si>
  <si>
    <t>755</t>
  </si>
  <si>
    <t>Dotacje celowe z budżetu jednostki samorządu terytorialnego, udzielone w trybie art. 221 ustawy, na finansowanie lub dofinansowanie zadań zleconych do realizacji organizacjom prowadzącym działalność pożytku publicznego</t>
  </si>
  <si>
    <t>Rodzina</t>
  </si>
  <si>
    <t>Działalność placówek opiekuńczo-wychowawczych</t>
  </si>
  <si>
    <t>Drogi publiczne gminne</t>
  </si>
  <si>
    <t>Dotacja celowa na pomoc finansową udzielaną między jednostkami samorządu terytorialnego na dofinansowanie własnych zadań inwestycyjnych i zakupów inwestycyjnych</t>
  </si>
  <si>
    <t>Dotacje celowe otrzymane z gminy na inwestycje i zakupy inwestycyjne realizowane na podstawie porozumień (umów) między jednostkami samorządu terytorialnego</t>
  </si>
  <si>
    <t>855</t>
  </si>
  <si>
    <t>85508</t>
  </si>
  <si>
    <t>Dotacje celowe otrzymane z budżetu państwa na zadania bieżące z zakresu administracji rządowej zlecone powiatom, związane z realizacją dodatku wychowawczego oraz dodatku do zryczałtowanej kwoty stanowiących pomoc państwa w wychowywaniu dzieci</t>
  </si>
  <si>
    <t>85510</t>
  </si>
  <si>
    <t>Przychody ze spłat pożyczek i kredytów udzielonych ze środków publicznych</t>
  </si>
  <si>
    <t>§ 951</t>
  </si>
  <si>
    <t>§ 991</t>
  </si>
  <si>
    <t>Udzielone pożyczki i kredyty</t>
  </si>
  <si>
    <t>Przychody i rozchody budżetu w 2017 roku - po zmianach</t>
  </si>
  <si>
    <t>7.</t>
  </si>
  <si>
    <t>85231</t>
  </si>
  <si>
    <t>Pomoc dla cudzoziemców</t>
  </si>
  <si>
    <t>85395</t>
  </si>
  <si>
    <t>Uposażenia i świadczenia pieniężne wypłacane przez okres roku żołnierzom i funkcjonariuszom zwolnionym ze służby</t>
  </si>
  <si>
    <t>Przeciwdziałanie alkoholizmowi</t>
  </si>
  <si>
    <t>Plan wydatków majątkowych na 2017 rok - po zmianach</t>
  </si>
  <si>
    <t>Rozdz.</t>
  </si>
  <si>
    <t>§</t>
  </si>
  <si>
    <t>Nazwa zadania</t>
  </si>
  <si>
    <t>Plan</t>
  </si>
  <si>
    <t>z tego:</t>
  </si>
  <si>
    <t>Uwagi</t>
  </si>
  <si>
    <t>środki własne</t>
  </si>
  <si>
    <t xml:space="preserve">kredyty, pożyczki, </t>
  </si>
  <si>
    <t>środki o których mowa w art. 5 ust. 1 pkt 2 i 3 uofp</t>
  </si>
  <si>
    <t>środki pochodzące                  z innych źródeł                     (w tym dotacje)</t>
  </si>
  <si>
    <t>8.</t>
  </si>
  <si>
    <t>9.</t>
  </si>
  <si>
    <t>10.</t>
  </si>
  <si>
    <t>11.</t>
  </si>
  <si>
    <t>Modernizacja drogi powiatowej Nr 2733W Kąty - Zabieżki w Zabieżkach</t>
  </si>
  <si>
    <t>B. 120 000</t>
  </si>
  <si>
    <t>Modernizacja drogi powiatowej Nr 2717W Celestynów - Chrosna - ul. Obrońców Pokoju w Celestynowie</t>
  </si>
  <si>
    <t>Budowa chodnika przy drodze powiatowej Nr 2713W w miejscowości Celestynów - ul. Otwocka</t>
  </si>
  <si>
    <t>B. 80 000</t>
  </si>
  <si>
    <t>WPF</t>
  </si>
  <si>
    <t>Wykonanie dokumentacji projektowo-kosztorysowej budowy chodnika przy drodze powiatowej Nr 2713W w miejsc. Dąbrówka i Stara Wieś</t>
  </si>
  <si>
    <t>B. 10 000</t>
  </si>
  <si>
    <t>Wykonanie dokumentacji projektowo-kosztorysowej budowy chodnika przy drodze powiatowej Nr 2716W w miejsc. Jatne</t>
  </si>
  <si>
    <t>Przebudowa chodników przy drodze powiatowej Nr 2717W - ul. Obrońców Pokoju oraz Wojska Polskiego w Celestynowie wraz z wykonaniem dokumentacji budowy chodnika na odcinku od ul. Prostej do ul. Mokrej</t>
  </si>
  <si>
    <t>Wykonanie nakładki asfaltobetonowej na drodze powiatowej Nr 2765W - ul. Piłsudskiego w Józefowie</t>
  </si>
  <si>
    <t>Wykonanie nakładki asfaltobetonowej na drodze powiatowej Nr 2766W - ul. 3 Maja w Józefowie</t>
  </si>
  <si>
    <t>Przebudowa sygnalizacji świetlnej na skrzyżowaniu dróg powiatowych Nr 2765W - ul. Kołłątaja i Nr 2763W - ul. Majowej w Otwocku</t>
  </si>
  <si>
    <t>opracowanie dokumentacji projektowo-kosztorysowej</t>
  </si>
  <si>
    <t xml:space="preserve">Przebudowa i rozbudowa ciągu dróg powiatowych Nr 2715W, 2722W, 2713W w m. Otwock, Pogorzel, Stara Wieś </t>
  </si>
  <si>
    <t>A. 997 000                    B. 136 595                     B. 367 000</t>
  </si>
  <si>
    <t>Etap V: Przebudowa drogi powiatowej Nr 2715W w m. Pogorzel i Otwock, gm. Celestynów i Otwock</t>
  </si>
  <si>
    <t>Przebudowa na rondo skrzyżowania dróg powiatowych Nr 2765W - ul. Karczewskiej z drogą powiatową Nr 2760W - ul. Batorego i Matejki w Otwocku</t>
  </si>
  <si>
    <t xml:space="preserve">aktualizacja dokumentacji </t>
  </si>
  <si>
    <t>12.</t>
  </si>
  <si>
    <t>Rozbudowa ul. Jana Pawła II w Otwocku i ul. Sikorskiego w Józefowie oraz budowa odcinka projektowanej ul. Sikorskiego, na odcinku od km 0+000 do km 1+708,58 wraz z obiektem mostowym przez rzekę Świder, na terenie gminy Otwock i Józefów, powiat otwocki</t>
  </si>
  <si>
    <t>13.</t>
  </si>
  <si>
    <t>Wykonanie nakładki asfaltobetonowej na drodze powiatowej Nr 2764W - ul. Żeromskiego w Otwocku</t>
  </si>
  <si>
    <t>14.</t>
  </si>
  <si>
    <t>Przebudowa drogi powiatowej Nr 2715W - ul. Armii Krajowej w Otwocku na odcinku od ul. Tadeusza do ul. Narutowicza</t>
  </si>
  <si>
    <t>15.</t>
  </si>
  <si>
    <t>Wykonanie koncepcji przebudowy skrzyżowania na rondo ulicy Sikorskiego z przejazdem kolejowym w Józefowie-Michalinie</t>
  </si>
  <si>
    <t>16.</t>
  </si>
  <si>
    <t>Wykonanie nakładki asfaltobetonowej na drodze powiatowej Nr 2724W w Janowie</t>
  </si>
  <si>
    <t>17.</t>
  </si>
  <si>
    <t>Wykonanie nakładki asfaltobetonowej na drodze powiatowej Nr 2728W w Ostrówcu</t>
  </si>
  <si>
    <t>18.</t>
  </si>
  <si>
    <t>Modernizacja drogi powiatowej Nr 2724W w Brzezince</t>
  </si>
  <si>
    <t>19.</t>
  </si>
  <si>
    <t>Modernizacja drogi powiatowej Nr 2771W - ul. Mickiewicza w Karczewie</t>
  </si>
  <si>
    <t>20.</t>
  </si>
  <si>
    <t>Budowa ciągu pieszorowerowego w ciągu dróg powiatowych Nr 2772W - ul. Kard. Wyszyńskiego w Karczewie i Nr 2762W - ul. Kraszewskiego w Otwocku</t>
  </si>
  <si>
    <t>21.</t>
  </si>
  <si>
    <t>Rozbudowa na rondo skrzyżowania dróg powiatowych Nr 2775W - ul. Stare Miasto i Nr 2724W - ul. Żaboklickiego z drogą gminną ul. Bielińskiego w Karczewie</t>
  </si>
  <si>
    <t>22.</t>
  </si>
  <si>
    <t>Wykonanie nakładki asfaltobetonowej na drodze powiatowej Nr 2739W w Gadce</t>
  </si>
  <si>
    <t>23.</t>
  </si>
  <si>
    <t>Modernizacja drogi powiatowej Nr 2741W w Woli Sufczyńskiej</t>
  </si>
  <si>
    <t>24.</t>
  </si>
  <si>
    <t>Modernizacja drogi powiatowej Nr 2739W w Radachówce</t>
  </si>
  <si>
    <t>25.</t>
  </si>
  <si>
    <t>Przebudowa drogi powiatowej Nr 2245W w m. Dobrzyniec, gmina Kołbiel</t>
  </si>
  <si>
    <t>B. 50 000</t>
  </si>
  <si>
    <t>26.</t>
  </si>
  <si>
    <t>Wykonanie nakładki asfaltobetonowej na drodze powiatowej Nr 2745W w Kątach</t>
  </si>
  <si>
    <t>27.</t>
  </si>
  <si>
    <t>Modernizacja drogi powiatowej Nr 2737W Anielinek-Sępochów-Rudno w Sępochowie</t>
  </si>
  <si>
    <t>28.</t>
  </si>
  <si>
    <t>Modernizacja drogi powiatowej Nr 2747W w Kościeliskach</t>
  </si>
  <si>
    <t>29.</t>
  </si>
  <si>
    <t>Budowa drogi powiatowej Nr 1311W w Natolinie</t>
  </si>
  <si>
    <t>30.</t>
  </si>
  <si>
    <t>Wykonanie nakładki asfaltobetonowej na drodze powiatowej Nr 2735W w Warszówce</t>
  </si>
  <si>
    <t>31.</t>
  </si>
  <si>
    <t>Przebudowa mostu na przepust w ciągu drogi powiatowej Nr 2735W Warszówka-Warszawice w Warszawicach</t>
  </si>
  <si>
    <t>32.</t>
  </si>
  <si>
    <t>Przebudowa drogi powiatowej Nr 2703W w m. Boryszew</t>
  </si>
  <si>
    <t xml:space="preserve">A. 0                       B. 0                </t>
  </si>
  <si>
    <t>33.</t>
  </si>
  <si>
    <t>Budowa chodnika przy drodze powiatowej Nr 2709W w Czarnówce od skrzyżowania w Gliniance</t>
  </si>
  <si>
    <t>34.</t>
  </si>
  <si>
    <t>Przebudowa drogi powiatowej Nr 2705W - ul. Kąckiej w Wiązownie</t>
  </si>
  <si>
    <t xml:space="preserve">B. 200 000                 </t>
  </si>
  <si>
    <t>35.</t>
  </si>
  <si>
    <t>Modernizacja drogi powiatowej Nr 2706W Glinianka - Poręby</t>
  </si>
  <si>
    <t>36.</t>
  </si>
  <si>
    <t>Modernizacja drogi powiatowej Nr 2713W we wsi Wola Ducka/Wola Karczewska</t>
  </si>
  <si>
    <t>pomoc rzeczowa z Gminy Wiązowna w postaci materiałów drogowych do kwoty 169.905,84 zł</t>
  </si>
  <si>
    <t>37.</t>
  </si>
  <si>
    <t>Modernizacja drogi powiatowej Nr 2701W Majdan, Izabela, Michałówek, Duchnów</t>
  </si>
  <si>
    <t>38.</t>
  </si>
  <si>
    <t>Przebudowa ciągu drogi powiatowej Nr 2758W - ul. Samorządowej i Czaplickiego w Otwocku</t>
  </si>
  <si>
    <t>39.</t>
  </si>
  <si>
    <t>Wykonanie nakładki asfaltowej w ul. Narutowicza (na odc. od ul. Warszawskiej do OSP Jabłonna) w Otwocku</t>
  </si>
  <si>
    <t xml:space="preserve">B. 400 000                 </t>
  </si>
  <si>
    <t>40.</t>
  </si>
  <si>
    <t>Modernizacja nawierzchni w drodze powiatowej Nr 2761W - ul. Przewoskiej w Otwocku</t>
  </si>
  <si>
    <t>B. 198 000</t>
  </si>
  <si>
    <t>41.</t>
  </si>
  <si>
    <t xml:space="preserve">Budowa chodnika w drodze powiatowej Nr 2771W - ul. Mickiewicza w Karczewie </t>
  </si>
  <si>
    <t>B. 60 200</t>
  </si>
  <si>
    <t>42.</t>
  </si>
  <si>
    <t xml:space="preserve">Budowa chodnika w drodze powiatowej Nr 2729W - ul. Częstochowskiej w Karczewie </t>
  </si>
  <si>
    <t>B. 61 000</t>
  </si>
  <si>
    <t>43.</t>
  </si>
  <si>
    <t>44.</t>
  </si>
  <si>
    <t>45.</t>
  </si>
  <si>
    <t>Zakupy inwestycyjne w Zarządzie Dróg Powiatowych</t>
  </si>
  <si>
    <t>Razem Rozdział 60014</t>
  </si>
  <si>
    <t>46.</t>
  </si>
  <si>
    <t>Dotacja dla Gminy Wiązowna na realizację zadania pn. "Budowa drogi gminnej 270820W w m. Boryszew"</t>
  </si>
  <si>
    <t>Razem Rozdział 60016</t>
  </si>
  <si>
    <t>47.</t>
  </si>
  <si>
    <t>Ocieplenie i odgrzybienie fundamentów budynku Powiatowej Biblioteki Publicznej w Otwocku</t>
  </si>
  <si>
    <t>48.</t>
  </si>
  <si>
    <t>Modernizacja instalacji wodno-kanalizacyjnej w budynku dzierżawionym przez PCZ Sp. z o.o. (bez oddziału pediatrycznego)</t>
  </si>
  <si>
    <t>49.</t>
  </si>
  <si>
    <t>Modernizacja Oddziału Wewnętrznego w Powiatowym Centrum Zdrowia Sp. z o.o.</t>
  </si>
  <si>
    <t>50.</t>
  </si>
  <si>
    <t>Zakupy inwestycyjne - zadania z zakresu gospodarki nieruchomościami</t>
  </si>
  <si>
    <t>Razem Rozdział 70005</t>
  </si>
  <si>
    <t>51.</t>
  </si>
  <si>
    <t xml:space="preserve">Zakupy inwestycyjne - zadania z zakresu geodezji i kartografii                                                                                                                                           </t>
  </si>
  <si>
    <t>Razem Rozdział 71012</t>
  </si>
  <si>
    <t>52.</t>
  </si>
  <si>
    <t>Razem Rozdział 71095</t>
  </si>
  <si>
    <t>53.</t>
  </si>
  <si>
    <t xml:space="preserve">Zakupy inwestycyjne - zadania zlecone                                                                                      </t>
  </si>
  <si>
    <t>Razem Rozdział 75011</t>
  </si>
  <si>
    <t>54.</t>
  </si>
  <si>
    <t>Przebudowa i rozbudowa budynku w Otwocku przy ul. Komunardów wraz z towarzyszącą infrastrukturą na potrzeby siedziby Starostwa i jednostek organizacyjnych powiatu</t>
  </si>
  <si>
    <t>55.</t>
  </si>
  <si>
    <t xml:space="preserve">Zakupy inwestycyjne - zadania własne powiatu                                                          </t>
  </si>
  <si>
    <t xml:space="preserve">  Razem Rozdział 75020</t>
  </si>
  <si>
    <t>56.</t>
  </si>
  <si>
    <t>Zakup lampy do fototerapii i nieinwazyjnego miernika poziomu bilirubiny dla Powiatowego Centrum Zdrowia Sp. z o.o.</t>
  </si>
  <si>
    <t>Razem Rozdział 75075</t>
  </si>
  <si>
    <t>57.</t>
  </si>
  <si>
    <t>Dotacja dla Komendy Powiatowej Policji w Otwocku na dofinansowanie zakupu samochodów służbowych w wersji oznakowanej</t>
  </si>
  <si>
    <t>Razem Rozdział 75404</t>
  </si>
  <si>
    <t>58.</t>
  </si>
  <si>
    <t>Razem Rozdział 75410</t>
  </si>
  <si>
    <t>59.</t>
  </si>
  <si>
    <t>Budowa zintegrowanego systemu ostrzegania i alarmowania ludności przed zjawiskami katastrofalnymi i zagrożeniami dla Powiatu Otwockiego</t>
  </si>
  <si>
    <t>B. 263 680</t>
  </si>
  <si>
    <t>60.</t>
  </si>
  <si>
    <t>Zakupy inwestycyjne - zadania z zakresu zarządzania kryzysowego</t>
  </si>
  <si>
    <t>Razem Rozdział 75421</t>
  </si>
  <si>
    <t>61.</t>
  </si>
  <si>
    <t>Wymiana posadzki w sali gimnastycznej Zespołu Szkół Nr 1 w Otwocku</t>
  </si>
  <si>
    <t>Razem Rozdział 80120</t>
  </si>
  <si>
    <t>62.</t>
  </si>
  <si>
    <t>Wniesienie wkładu pieniężnego - zwiększenie udziału w Powiatowym Centrum Zdrowia Sp. z o.o.</t>
  </si>
  <si>
    <t>63.</t>
  </si>
  <si>
    <t>Dotacja dla PCZ Sp. z o.o. na dofinansowanie modernizacji instalacji wodno-kanalizacyjnej w budynku na Oddziale Pediatrycznym</t>
  </si>
  <si>
    <t>Razem Rozdział 85111</t>
  </si>
  <si>
    <t>64.</t>
  </si>
  <si>
    <t>Modernizacja instalacji i tablicy elektrycznej w budynku mieszkalnym Domu Pomocy Społecznej w Karczewie</t>
  </si>
  <si>
    <t>65.</t>
  </si>
  <si>
    <t>Modernizacja instalacji elektrycznej i rozdzielni w budynku Domu Pomocy Społecznej w Otwocku</t>
  </si>
  <si>
    <t>66.</t>
  </si>
  <si>
    <t>Zakup maszyny wielofunkcyjnej do kuchni Domu Pomocy Społecznej w Otwocku</t>
  </si>
  <si>
    <t>Razem Rozdział 85202</t>
  </si>
  <si>
    <t>Ogółem</t>
  </si>
  <si>
    <t xml:space="preserve"> </t>
  </si>
  <si>
    <t>A. Dotacje i środki z budżetu państwa (np. od wojewody, MEN, UKFiS, …)</t>
  </si>
  <si>
    <t>B. Środki i dotacje otrzymane od innych jst oraz innych jednostek zaliczanych do sektora finansów publicznych</t>
  </si>
  <si>
    <t xml:space="preserve">C. Inne źródła </t>
  </si>
  <si>
    <t>Wpłata na państwowy fundusz celowy - Fundusz Wsparcia Państwowej Straży Pożarnej na dofinansowanie zakupu pojazdu typu quad wraz z wyposażeniem</t>
  </si>
  <si>
    <t>Usuwanie skutków klęsk żywiołowych</t>
  </si>
  <si>
    <t>Budowa chodnika przy drodze powiatowej Nr 2743W w miejsc. Chrosna</t>
  </si>
  <si>
    <t>B. 40 000</t>
  </si>
  <si>
    <t>Modernizacja drogi powiatowej Nr 2729W Kępa Gliniecka - Otwock Wielki - Otwock Mały - Karczew od drogi krajowej Nr 50 w kierunku wsi Glinki</t>
  </si>
  <si>
    <t>Modernizacja drogi powiatowej Nr 1303W we wsi Śniadków Dolny</t>
  </si>
  <si>
    <t>Modernizacja drogi powiatowej Nr 2714W - ul. Prostej w Celestynowie</t>
  </si>
  <si>
    <t>Modernizacja drogi powiatowej Nr 2738W Kołbiel - Siennica</t>
  </si>
  <si>
    <t>67.</t>
  </si>
  <si>
    <t>68.</t>
  </si>
  <si>
    <t>69.</t>
  </si>
  <si>
    <t>70.</t>
  </si>
  <si>
    <t>71.</t>
  </si>
  <si>
    <t>801</t>
  </si>
  <si>
    <t>Oświata i wychowanie</t>
  </si>
  <si>
    <t>80102</t>
  </si>
  <si>
    <t>Szkoły podstawowe specjalne</t>
  </si>
  <si>
    <t>80111</t>
  </si>
  <si>
    <t>Gimnazja specjalne</t>
  </si>
  <si>
    <t>Zakup środków dydaktycznych i książek</t>
  </si>
  <si>
    <t>75414</t>
  </si>
  <si>
    <t>Obrona cywilna</t>
  </si>
  <si>
    <t>Budowa chodnika w drodze powiatowej Nr 2745W w miejsc. Kąty</t>
  </si>
  <si>
    <t>Budowa chodnika w drodze powiatowej Nr 2739W w miejsc. Sufczyn</t>
  </si>
  <si>
    <t>Dochody i wydatki związane z realizacją zadań realizowanych w drodze umów lub porozumień między                                              jednostkami samorządu terytorialnego na 2017 rok - po zmianach</t>
  </si>
  <si>
    <t>Dotacja celowa z budżetu na finansowanie lub dofinansowanie zadań zleconych do realizacji pozostałym jednostkom nie zaliczanym do sektora finansów publicznych</t>
  </si>
  <si>
    <t>Dochody i wydatki związane z realizacją zadań z zakresu administracji rządowej i innych zadań zleconych                                                                jednostce samorządu terytorialnego odrębnymi ustawami na 2017 rok - po zmianach</t>
  </si>
  <si>
    <t>72.</t>
  </si>
  <si>
    <t>Zakup kontenera biurowego na archiwizację dokumentów w Powiatowym Urzędzie Pracy</t>
  </si>
  <si>
    <t>Razem Rozdział 85333</t>
  </si>
  <si>
    <t>Etap 1</t>
  </si>
  <si>
    <t>Modernizacja drogi powiatowej Nr 2708W w miejsc. Dziechciniec</t>
  </si>
  <si>
    <t>B. 15 000</t>
  </si>
  <si>
    <t>73.</t>
  </si>
  <si>
    <t xml:space="preserve">B. 115 000                 </t>
  </si>
  <si>
    <t xml:space="preserve">B. 250 000                 </t>
  </si>
  <si>
    <t>Plan dochodów rachunku dochodów jednostek oświatowych                                                                        oraz wydatków nimi finansowanych w 2017 roku - po zmianach</t>
  </si>
  <si>
    <t xml:space="preserve">     Jednostka organizacyjna</t>
  </si>
  <si>
    <t>Wydatki razem, w tym</t>
  </si>
  <si>
    <t>Bieżące</t>
  </si>
  <si>
    <t>majątkowe</t>
  </si>
  <si>
    <t>Zespół Szkół Nr 1                                                                            ul. Słowackiego 4/10, 05-400 Otwock</t>
  </si>
  <si>
    <t>Liceum Ogólnokształcące Nr 1                                                  ul. Gen. J. Filipowicza 9, 05-400 Otwock</t>
  </si>
  <si>
    <t>Zespół Szkół Nr 2                                                                                    ul. Pułaskiego 7, 05-400 Otwock</t>
  </si>
  <si>
    <t>Zespół Szkół Ekonomiczno-Gastronomicznych                                 ul. Konopnickiej 3, 05-400 Otwock</t>
  </si>
  <si>
    <t>Specjalny Ośrodek Szkolno-Wychowawczy Nr 1                  ul. Majowa 17/19, 05-402 Otwock</t>
  </si>
  <si>
    <t xml:space="preserve"> Specjalny Ośrodek Szkolno-Wychowawczy Nr 2                                                      dla Dzieci Niesłyszących i Słabosłyszących                                                                                      ul. Literacka 8, 05-400 Otwock</t>
  </si>
  <si>
    <t>Powiatowy Młodzieżowy Dom Kultury                                               ul. Poniatowskiego 10, 05-400 Otwock</t>
  </si>
  <si>
    <t>Młodzieżowy Ośrodek Socjoterapii "Jędruś"                         ul. Główna 10, 05-410 Józefów</t>
  </si>
  <si>
    <t>Zakup drabiny pożarniczej dla Komendy Powiatowej Państwowej Straży Pożarnej w Otwocku</t>
  </si>
  <si>
    <t>Razem Rozdział 75478</t>
  </si>
  <si>
    <t>74.</t>
  </si>
  <si>
    <t>A. 6 752</t>
  </si>
  <si>
    <t>75478</t>
  </si>
  <si>
    <t>Wydatki na zakupy inwestycyjne jednostek budżetowych</t>
  </si>
  <si>
    <t>Dotacje celowe otrzymane z budżetu państwa na inwestycje i zakupy inwestycyjne z zakresu administracji rządowej oraz inne zadania zlecone ustawami realizowane przez powiat</t>
  </si>
  <si>
    <t>Kultura fizyczna</t>
  </si>
  <si>
    <t>Zadania w zakresie kultury fizycznej</t>
  </si>
  <si>
    <t>Dotacje udzielone w 2017 roku z budżetu podmiotom należącym                                                                                               i nienależącym do sektora finansów publicznych - po zmianach</t>
  </si>
  <si>
    <t>Kwota dotacji (w zł)</t>
  </si>
  <si>
    <t>Podmiotowej</t>
  </si>
  <si>
    <t>Przedmiotowej</t>
  </si>
  <si>
    <t>Celowej</t>
  </si>
  <si>
    <t>Jednostki sektora finansów publicznych</t>
  </si>
  <si>
    <t>x</t>
  </si>
  <si>
    <t>Wpłaty jednostek na państwowy fundusz celowy na finansowanie lub dofinansowanie zadań inwestycyjnych</t>
  </si>
  <si>
    <t>Dotacja podmiotowa z budżetu dla samorządowej instytucji kultury</t>
  </si>
  <si>
    <t>Razem jednostki sektora finansów publicznych</t>
  </si>
  <si>
    <t>Jednostki nienależące                        do sektora finansów publicznych</t>
  </si>
  <si>
    <t>01008</t>
  </si>
  <si>
    <t>2830</t>
  </si>
  <si>
    <t>Dotacja celowa z budżetu na finansowanie lub dofinansowanie zadań zleconych do realizacji pozostałym jednostkom niezaliczanym do sektora finansów publicznych</t>
  </si>
  <si>
    <t>Dotacja podmiotowa z budżetu dla niepublicznej jednostki oświaty</t>
  </si>
  <si>
    <t>Dotacje celowe z budżetu na finansowanie lub dofinansowanie kosztów rrealizacji inwestycji i zakupów inwestycyjnych jednostek niezaliczanych do sektora finansów publicznych</t>
  </si>
  <si>
    <t>Dotacja celowa z budżetu na finansowanie lub dofinansowanie zadań zleconych do realizacji stowarzyszeniom</t>
  </si>
  <si>
    <t>Dotacja podmiotowa z budżetu dla jednostek niezaliczanych do sektora finansów publicznych</t>
  </si>
  <si>
    <t>Razem jednostki nienależące do sektora finansów publicznych</t>
  </si>
  <si>
    <t>Ogółem plan dotacji na 2017 rok</t>
  </si>
  <si>
    <t xml:space="preserve">Przebudowa drogi powiatowej Nr 2757W - ul. Jana Pawła II, ul. Warszawskiej w Otwocku </t>
  </si>
  <si>
    <t xml:space="preserve">A. 583 716                 </t>
  </si>
  <si>
    <t>A. 6 342 784                        B. 4 000 000</t>
  </si>
  <si>
    <t>75.</t>
  </si>
  <si>
    <t>Modernizacja schodów i dostosowanie dla osób niepełnosprawnych wejścia głównego do PCZ Sp. z o.o.</t>
  </si>
  <si>
    <t>76.</t>
  </si>
  <si>
    <t>Częściowa wymiana parkietu na I piętrze w budynku Liceum Ogólnokształcącego Nr I im. K.I. Gałczyńskiego w Otwocku</t>
  </si>
  <si>
    <t>77.</t>
  </si>
  <si>
    <t>78.</t>
  </si>
  <si>
    <t>Zakup wraz z montażem kotła kondensacyjnego gazowego w Specjalnym Ośrodku Szkolno-Wychowawczym Nr 1 w Otwocku</t>
  </si>
  <si>
    <t>Dochody i wydatki związane z realizacją zadań wykonywanych na mocy porozumień                                   z organami administracji rządowej na 2017 rok - po zmianach</t>
  </si>
  <si>
    <t>Dotacje celowe otrzymane z budżetu państwa na zadania bieżące realizowane przez powiat na podstawie porozumień z organami administracji rządowej</t>
  </si>
  <si>
    <t>Szkoły zawodowe</t>
  </si>
  <si>
    <t>Składki na Fundusz Emerytur Pomostowych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</si>
</sst>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#,##0_ ;\-#,##0\ "/>
    <numFmt numFmtId="165" formatCode="\ #,##0.00&quot; zł &quot;;\-#,##0.00&quot; zł &quot;;&quot; -&quot;#&quot; zł &quot;;@\ "/>
  </numFmts>
  <fonts count="30"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6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b/>
      <i/>
      <sz val="10"/>
      <name val="Arial"/>
      <family val="2"/>
      <charset val="238"/>
    </font>
    <font>
      <b/>
      <i/>
      <sz val="10"/>
      <name val="Czcionka tekstu podstawowego"/>
      <family val="2"/>
      <charset val="238"/>
    </font>
    <font>
      <b/>
      <i/>
      <sz val="9"/>
      <name val="Arial"/>
      <family val="2"/>
      <charset val="238"/>
    </font>
    <font>
      <b/>
      <sz val="11"/>
      <name val="Arial"/>
      <family val="2"/>
      <charset val="238"/>
    </font>
    <font>
      <sz val="7"/>
      <name val="Arial"/>
      <family val="2"/>
      <charset val="238"/>
    </font>
    <font>
      <sz val="11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9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9CF8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CC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26"/>
      </patternFill>
    </fill>
    <fill>
      <patternFill patternType="solid">
        <fgColor rgb="FFFFFFB7"/>
        <bgColor indexed="3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 applyNumberFormat="0" applyFill="0" applyBorder="0" applyAlignment="0" applyProtection="0">
      <alignment vertical="top"/>
    </xf>
    <xf numFmtId="0" fontId="2" fillId="0" borderId="0"/>
    <xf numFmtId="0" fontId="5" fillId="0" borderId="0"/>
    <xf numFmtId="0" fontId="1" fillId="0" borderId="0" applyNumberFormat="0" applyFill="0" applyBorder="0" applyAlignment="0" applyProtection="0">
      <alignment vertical="top"/>
    </xf>
    <xf numFmtId="0" fontId="1" fillId="0" borderId="0" applyNumberFormat="0" applyFill="0" applyBorder="0" applyAlignment="0" applyProtection="0">
      <alignment vertical="top"/>
    </xf>
    <xf numFmtId="0" fontId="1" fillId="0" borderId="0" applyNumberFormat="0" applyFill="0" applyBorder="0" applyAlignment="0" applyProtection="0">
      <alignment vertical="top"/>
    </xf>
    <xf numFmtId="0" fontId="1" fillId="0" borderId="0" applyNumberFormat="0" applyFill="0" applyBorder="0" applyAlignment="0" applyProtection="0">
      <alignment vertical="top"/>
    </xf>
    <xf numFmtId="0" fontId="8" fillId="0" borderId="0"/>
    <xf numFmtId="164" fontId="11" fillId="0" borderId="0"/>
    <xf numFmtId="0" fontId="2" fillId="0" borderId="0"/>
    <xf numFmtId="0" fontId="5" fillId="0" borderId="0"/>
    <xf numFmtId="0" fontId="5" fillId="0" borderId="0"/>
    <xf numFmtId="4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</xf>
  </cellStyleXfs>
  <cellXfs count="301">
    <xf numFmtId="0" fontId="0" fillId="0" borderId="0" xfId="0" applyAlignment="1"/>
    <xf numFmtId="0" fontId="4" fillId="3" borderId="6" xfId="1" applyFont="1" applyFill="1" applyBorder="1" applyAlignment="1">
      <alignment vertical="center" wrapText="1"/>
    </xf>
    <xf numFmtId="0" fontId="12" fillId="0" borderId="0" xfId="9" applyFont="1" applyAlignment="1">
      <alignment vertical="center"/>
    </xf>
    <xf numFmtId="0" fontId="8" fillId="0" borderId="0" xfId="9" applyFont="1" applyAlignment="1">
      <alignment vertical="center"/>
    </xf>
    <xf numFmtId="0" fontId="8" fillId="0" borderId="0" xfId="9" applyFont="1" applyAlignment="1">
      <alignment horizontal="right" vertical="top"/>
    </xf>
    <xf numFmtId="0" fontId="10" fillId="4" borderId="6" xfId="9" applyFont="1" applyFill="1" applyBorder="1" applyAlignment="1">
      <alignment horizontal="center" vertical="center"/>
    </xf>
    <xf numFmtId="0" fontId="10" fillId="4" borderId="1" xfId="9" applyFont="1" applyFill="1" applyBorder="1" applyAlignment="1">
      <alignment horizontal="center" vertical="center" wrapText="1"/>
    </xf>
    <xf numFmtId="0" fontId="10" fillId="0" borderId="6" xfId="9" applyFont="1" applyBorder="1" applyAlignment="1">
      <alignment horizontal="center" vertical="center"/>
    </xf>
    <xf numFmtId="0" fontId="10" fillId="0" borderId="6" xfId="9" applyFont="1" applyBorder="1" applyAlignment="1">
      <alignment horizontal="left" vertical="center"/>
    </xf>
    <xf numFmtId="3" fontId="10" fillId="0" borderId="6" xfId="9" applyNumberFormat="1" applyFont="1" applyBorder="1" applyAlignment="1">
      <alignment horizontal="right"/>
    </xf>
    <xf numFmtId="0" fontId="10" fillId="0" borderId="0" xfId="9" applyFont="1" applyAlignment="1">
      <alignment vertical="center"/>
    </xf>
    <xf numFmtId="0" fontId="13" fillId="0" borderId="6" xfId="9" applyFont="1" applyBorder="1" applyAlignment="1">
      <alignment horizontal="center" vertical="center"/>
    </xf>
    <xf numFmtId="0" fontId="13" fillId="0" borderId="6" xfId="9" applyFont="1" applyBorder="1" applyAlignment="1">
      <alignment horizontal="left" vertical="center"/>
    </xf>
    <xf numFmtId="3" fontId="13" fillId="0" borderId="6" xfId="9" applyNumberFormat="1" applyFont="1" applyFill="1" applyBorder="1" applyAlignment="1">
      <alignment horizontal="right"/>
    </xf>
    <xf numFmtId="0" fontId="13" fillId="0" borderId="0" xfId="9" applyFont="1" applyAlignment="1">
      <alignment vertical="center"/>
    </xf>
    <xf numFmtId="3" fontId="13" fillId="0" borderId="6" xfId="9" applyNumberFormat="1" applyFont="1" applyBorder="1" applyAlignment="1">
      <alignment horizontal="right"/>
    </xf>
    <xf numFmtId="3" fontId="10" fillId="0" borderId="6" xfId="9" applyNumberFormat="1" applyFont="1" applyBorder="1" applyAlignment="1"/>
    <xf numFmtId="3" fontId="13" fillId="0" borderId="6" xfId="9" applyNumberFormat="1" applyFont="1" applyFill="1" applyBorder="1" applyAlignment="1"/>
    <xf numFmtId="3" fontId="13" fillId="0" borderId="6" xfId="9" applyNumberFormat="1" applyFont="1" applyBorder="1" applyAlignment="1"/>
    <xf numFmtId="0" fontId="10" fillId="0" borderId="6" xfId="9" applyFont="1" applyBorder="1" applyAlignment="1">
      <alignment vertical="center"/>
    </xf>
    <xf numFmtId="0" fontId="8" fillId="4" borderId="6" xfId="9" applyFont="1" applyFill="1" applyBorder="1" applyAlignment="1">
      <alignment vertical="center"/>
    </xf>
    <xf numFmtId="3" fontId="10" fillId="4" borderId="6" xfId="9" applyNumberFormat="1" applyFont="1" applyFill="1" applyBorder="1" applyAlignment="1"/>
    <xf numFmtId="0" fontId="8" fillId="0" borderId="6" xfId="9" applyFont="1" applyBorder="1" applyAlignment="1">
      <alignment horizontal="center" vertical="center"/>
    </xf>
    <xf numFmtId="0" fontId="8" fillId="0" borderId="1" xfId="9" applyFont="1" applyBorder="1" applyAlignment="1">
      <alignment vertical="center"/>
    </xf>
    <xf numFmtId="3" fontId="8" fillId="0" borderId="6" xfId="9" applyNumberFormat="1" applyFont="1" applyBorder="1" applyAlignment="1"/>
    <xf numFmtId="0" fontId="8" fillId="0" borderId="6" xfId="9" applyFont="1" applyBorder="1" applyAlignment="1">
      <alignment vertical="center"/>
    </xf>
    <xf numFmtId="3" fontId="8" fillId="0" borderId="4" xfId="9" applyNumberFormat="1" applyFont="1" applyBorder="1" applyAlignment="1"/>
    <xf numFmtId="0" fontId="8" fillId="0" borderId="5" xfId="9" applyFont="1" applyBorder="1" applyAlignment="1">
      <alignment vertical="center"/>
    </xf>
    <xf numFmtId="0" fontId="8" fillId="4" borderId="6" xfId="9" applyFont="1" applyFill="1" applyBorder="1" applyAlignment="1">
      <alignment horizontal="center" vertical="center"/>
    </xf>
    <xf numFmtId="0" fontId="8" fillId="0" borderId="0" xfId="9" applyFont="1" applyBorder="1" applyAlignment="1">
      <alignment horizontal="center" vertical="center"/>
    </xf>
    <xf numFmtId="0" fontId="8" fillId="0" borderId="0" xfId="9" applyFont="1" applyBorder="1" applyAlignment="1">
      <alignment vertical="center"/>
    </xf>
    <xf numFmtId="3" fontId="8" fillId="0" borderId="0" xfId="9" applyNumberFormat="1" applyFont="1" applyBorder="1" applyAlignment="1"/>
    <xf numFmtId="0" fontId="14" fillId="0" borderId="0" xfId="9" applyFont="1" applyAlignment="1">
      <alignment vertical="center"/>
    </xf>
    <xf numFmtId="49" fontId="6" fillId="0" borderId="0" xfId="10" applyNumberFormat="1" applyFont="1" applyAlignment="1">
      <alignment horizontal="center" vertical="center"/>
    </xf>
    <xf numFmtId="0" fontId="6" fillId="0" borderId="0" xfId="10" applyFont="1" applyAlignment="1">
      <alignment horizontal="center" vertical="center"/>
    </xf>
    <xf numFmtId="0" fontId="6" fillId="0" borderId="0" xfId="10" applyFont="1" applyAlignment="1">
      <alignment vertical="center" wrapText="1"/>
    </xf>
    <xf numFmtId="3" fontId="6" fillId="0" borderId="0" xfId="10" applyNumberFormat="1" applyFont="1" applyAlignment="1">
      <alignment vertical="center"/>
    </xf>
    <xf numFmtId="0" fontId="6" fillId="0" borderId="0" xfId="10" applyFont="1"/>
    <xf numFmtId="0" fontId="6" fillId="0" borderId="0" xfId="10" applyFont="1" applyAlignment="1">
      <alignment vertical="center"/>
    </xf>
    <xf numFmtId="49" fontId="6" fillId="0" borderId="6" xfId="10" applyNumberFormat="1" applyFont="1" applyBorder="1" applyAlignment="1">
      <alignment horizontal="center" vertical="center"/>
    </xf>
    <xf numFmtId="0" fontId="6" fillId="0" borderId="6" xfId="10" applyFont="1" applyBorder="1" applyAlignment="1">
      <alignment horizontal="center" vertical="center"/>
    </xf>
    <xf numFmtId="0" fontId="6" fillId="0" borderId="6" xfId="10" applyFont="1" applyBorder="1" applyAlignment="1">
      <alignment vertical="center" wrapText="1"/>
    </xf>
    <xf numFmtId="3" fontId="6" fillId="0" borderId="6" xfId="10" applyNumberFormat="1" applyFont="1" applyBorder="1" applyAlignment="1">
      <alignment vertical="center"/>
    </xf>
    <xf numFmtId="0" fontId="3" fillId="0" borderId="0" xfId="7" applyFont="1"/>
    <xf numFmtId="0" fontId="6" fillId="0" borderId="0" xfId="11" applyFont="1" applyAlignment="1">
      <alignment horizontal="center" vertical="center"/>
    </xf>
    <xf numFmtId="0" fontId="6" fillId="0" borderId="0" xfId="11" applyFont="1" applyAlignment="1">
      <alignment vertical="center" wrapText="1"/>
    </xf>
    <xf numFmtId="3" fontId="6" fillId="0" borderId="0" xfId="11" applyNumberFormat="1" applyFont="1" applyAlignment="1">
      <alignment vertical="center"/>
    </xf>
    <xf numFmtId="0" fontId="6" fillId="0" borderId="0" xfId="11" applyFont="1"/>
    <xf numFmtId="0" fontId="7" fillId="0" borderId="0" xfId="11" applyFont="1" applyAlignment="1">
      <alignment vertical="center"/>
    </xf>
    <xf numFmtId="0" fontId="6" fillId="0" borderId="0" xfId="11" applyFont="1" applyAlignment="1">
      <alignment vertical="center"/>
    </xf>
    <xf numFmtId="0" fontId="6" fillId="0" borderId="6" xfId="11" applyFont="1" applyBorder="1" applyAlignment="1">
      <alignment horizontal="center" vertical="center"/>
    </xf>
    <xf numFmtId="0" fontId="6" fillId="0" borderId="6" xfId="11" applyFont="1" applyBorder="1" applyAlignment="1">
      <alignment vertical="center" wrapText="1"/>
    </xf>
    <xf numFmtId="3" fontId="6" fillId="0" borderId="6" xfId="11" applyNumberFormat="1" applyFont="1" applyBorder="1" applyAlignment="1">
      <alignment vertical="center"/>
    </xf>
    <xf numFmtId="0" fontId="3" fillId="0" borderId="6" xfId="11" applyFont="1" applyBorder="1" applyAlignment="1">
      <alignment vertical="center" wrapText="1"/>
    </xf>
    <xf numFmtId="49" fontId="6" fillId="3" borderId="6" xfId="10" applyNumberFormat="1" applyFont="1" applyFill="1" applyBorder="1" applyAlignment="1">
      <alignment horizontal="center" vertical="center"/>
    </xf>
    <xf numFmtId="0" fontId="6" fillId="3" borderId="6" xfId="10" applyFont="1" applyFill="1" applyBorder="1" applyAlignment="1">
      <alignment horizontal="center" vertical="center"/>
    </xf>
    <xf numFmtId="0" fontId="6" fillId="3" borderId="6" xfId="10" applyFont="1" applyFill="1" applyBorder="1" applyAlignment="1">
      <alignment vertical="center" wrapText="1"/>
    </xf>
    <xf numFmtId="3" fontId="6" fillId="3" borderId="6" xfId="10" applyNumberFormat="1" applyFont="1" applyFill="1" applyBorder="1" applyAlignment="1">
      <alignment vertical="center"/>
    </xf>
    <xf numFmtId="0" fontId="14" fillId="0" borderId="6" xfId="9" applyFont="1" applyFill="1" applyBorder="1" applyAlignment="1">
      <alignment horizontal="center" vertical="center"/>
    </xf>
    <xf numFmtId="0" fontId="14" fillId="0" borderId="6" xfId="9" applyFont="1" applyFill="1" applyBorder="1" applyAlignment="1">
      <alignment horizontal="center" vertical="center" wrapText="1"/>
    </xf>
    <xf numFmtId="3" fontId="3" fillId="0" borderId="6" xfId="11" applyNumberFormat="1" applyFont="1" applyBorder="1" applyAlignment="1">
      <alignment vertical="center"/>
    </xf>
    <xf numFmtId="0" fontId="6" fillId="0" borderId="1" xfId="10" applyFont="1" applyBorder="1" applyAlignment="1">
      <alignment vertical="center" wrapText="1"/>
    </xf>
    <xf numFmtId="0" fontId="3" fillId="0" borderId="6" xfId="7" applyFont="1" applyBorder="1" applyAlignment="1">
      <alignment vertical="center" wrapText="1"/>
    </xf>
    <xf numFmtId="49" fontId="7" fillId="5" borderId="6" xfId="10" applyNumberFormat="1" applyFont="1" applyFill="1" applyBorder="1" applyAlignment="1">
      <alignment horizontal="center" vertical="center"/>
    </xf>
    <xf numFmtId="0" fontId="7" fillId="5" borderId="6" xfId="10" applyFont="1" applyFill="1" applyBorder="1" applyAlignment="1">
      <alignment horizontal="center" vertical="center"/>
    </xf>
    <xf numFmtId="0" fontId="7" fillId="5" borderId="6" xfId="10" applyFont="1" applyFill="1" applyBorder="1" applyAlignment="1">
      <alignment horizontal="center" vertical="center" wrapText="1"/>
    </xf>
    <xf numFmtId="3" fontId="7" fillId="5" borderId="6" xfId="10" applyNumberFormat="1" applyFont="1" applyFill="1" applyBorder="1" applyAlignment="1">
      <alignment horizontal="center" vertical="center"/>
    </xf>
    <xf numFmtId="3" fontId="7" fillId="5" borderId="6" xfId="10" applyNumberFormat="1" applyFont="1" applyFill="1" applyBorder="1" applyAlignment="1">
      <alignment vertical="center"/>
    </xf>
    <xf numFmtId="49" fontId="7" fillId="6" borderId="6" xfId="10" applyNumberFormat="1" applyFont="1" applyFill="1" applyBorder="1" applyAlignment="1">
      <alignment horizontal="center" vertical="center"/>
    </xf>
    <xf numFmtId="0" fontId="7" fillId="6" borderId="6" xfId="10" applyFont="1" applyFill="1" applyBorder="1" applyAlignment="1">
      <alignment horizontal="center" vertical="center"/>
    </xf>
    <xf numFmtId="0" fontId="7" fillId="6" borderId="6" xfId="10" applyFont="1" applyFill="1" applyBorder="1" applyAlignment="1">
      <alignment vertical="center" wrapText="1"/>
    </xf>
    <xf numFmtId="3" fontId="7" fillId="6" borderId="6" xfId="10" applyNumberFormat="1" applyFont="1" applyFill="1" applyBorder="1" applyAlignment="1">
      <alignment vertical="center"/>
    </xf>
    <xf numFmtId="0" fontId="15" fillId="0" borderId="0" xfId="11" applyFont="1" applyAlignment="1">
      <alignment horizontal="center" vertical="center" wrapText="1"/>
    </xf>
    <xf numFmtId="0" fontId="3" fillId="0" borderId="6" xfId="2" applyFont="1" applyBorder="1" applyAlignment="1">
      <alignment vertical="center" wrapText="1"/>
    </xf>
    <xf numFmtId="0" fontId="7" fillId="7" borderId="6" xfId="11" applyFont="1" applyFill="1" applyBorder="1" applyAlignment="1">
      <alignment horizontal="center" vertical="center"/>
    </xf>
    <xf numFmtId="0" fontId="7" fillId="7" borderId="6" xfId="11" applyFont="1" applyFill="1" applyBorder="1" applyAlignment="1">
      <alignment horizontal="center" vertical="center" wrapText="1"/>
    </xf>
    <xf numFmtId="3" fontId="7" fillId="7" borderId="6" xfId="11" applyNumberFormat="1" applyFont="1" applyFill="1" applyBorder="1" applyAlignment="1">
      <alignment horizontal="center" vertical="center"/>
    </xf>
    <xf numFmtId="0" fontId="7" fillId="8" borderId="6" xfId="11" applyFont="1" applyFill="1" applyBorder="1" applyAlignment="1">
      <alignment horizontal="center" vertical="center"/>
    </xf>
    <xf numFmtId="0" fontId="7" fillId="8" borderId="6" xfId="11" applyFont="1" applyFill="1" applyBorder="1" applyAlignment="1">
      <alignment vertical="center" wrapText="1"/>
    </xf>
    <xf numFmtId="3" fontId="7" fillId="8" borderId="6" xfId="11" applyNumberFormat="1" applyFont="1" applyFill="1" applyBorder="1" applyAlignment="1">
      <alignment vertical="center"/>
    </xf>
    <xf numFmtId="0" fontId="6" fillId="6" borderId="6" xfId="11" applyFont="1" applyFill="1" applyBorder="1" applyAlignment="1">
      <alignment horizontal="center" vertical="center"/>
    </xf>
    <xf numFmtId="0" fontId="6" fillId="6" borderId="6" xfId="11" applyFont="1" applyFill="1" applyBorder="1" applyAlignment="1">
      <alignment vertical="center" wrapText="1"/>
    </xf>
    <xf numFmtId="3" fontId="6" fillId="6" borderId="6" xfId="11" applyNumberFormat="1" applyFont="1" applyFill="1" applyBorder="1" applyAlignment="1">
      <alignment vertical="center"/>
    </xf>
    <xf numFmtId="3" fontId="7" fillId="7" borderId="6" xfId="11" applyNumberFormat="1" applyFont="1" applyFill="1" applyBorder="1" applyAlignment="1">
      <alignment vertical="center"/>
    </xf>
    <xf numFmtId="0" fontId="3" fillId="0" borderId="6" xfId="11" applyFont="1" applyBorder="1" applyAlignment="1">
      <alignment horizontal="center" vertical="center"/>
    </xf>
    <xf numFmtId="0" fontId="3" fillId="0" borderId="0" xfId="11" applyFont="1" applyAlignment="1">
      <alignment vertical="center"/>
    </xf>
    <xf numFmtId="49" fontId="3" fillId="0" borderId="6" xfId="10" applyNumberFormat="1" applyFont="1" applyBorder="1" applyAlignment="1">
      <alignment horizontal="center" vertical="center"/>
    </xf>
    <xf numFmtId="0" fontId="3" fillId="0" borderId="6" xfId="10" applyFont="1" applyBorder="1" applyAlignment="1">
      <alignment horizontal="center" vertical="center"/>
    </xf>
    <xf numFmtId="3" fontId="3" fillId="0" borderId="6" xfId="10" applyNumberFormat="1" applyFont="1" applyBorder="1" applyAlignment="1">
      <alignment vertical="center"/>
    </xf>
    <xf numFmtId="0" fontId="3" fillId="0" borderId="0" xfId="10" applyFont="1" applyAlignment="1">
      <alignment vertical="center"/>
    </xf>
    <xf numFmtId="0" fontId="8" fillId="0" borderId="8" xfId="9" applyFont="1" applyBorder="1" applyAlignment="1">
      <alignment vertical="center" wrapText="1"/>
    </xf>
    <xf numFmtId="0" fontId="8" fillId="0" borderId="0" xfId="9" applyFont="1" applyFill="1" applyAlignment="1">
      <alignment vertical="center"/>
    </xf>
    <xf numFmtId="0" fontId="3" fillId="0" borderId="6" xfId="10" applyFont="1" applyBorder="1" applyAlignment="1">
      <alignment vertical="center" wrapText="1"/>
    </xf>
    <xf numFmtId="0" fontId="3" fillId="0" borderId="7" xfId="10" applyFont="1" applyBorder="1" applyAlignment="1">
      <alignment horizontal="center" vertical="center"/>
    </xf>
    <xf numFmtId="3" fontId="3" fillId="0" borderId="3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0" fontId="8" fillId="0" borderId="0" xfId="7" applyFont="1"/>
    <xf numFmtId="0" fontId="8" fillId="0" borderId="0" xfId="7" applyFont="1" applyAlignment="1">
      <alignment horizontal="center" vertical="center"/>
    </xf>
    <xf numFmtId="0" fontId="10" fillId="9" borderId="13" xfId="7" applyFont="1" applyFill="1" applyBorder="1" applyAlignment="1">
      <alignment horizontal="center" vertical="center" wrapText="1"/>
    </xf>
    <xf numFmtId="0" fontId="17" fillId="0" borderId="13" xfId="7" applyFont="1" applyFill="1" applyBorder="1" applyAlignment="1">
      <alignment horizontal="center" vertical="center"/>
    </xf>
    <xf numFmtId="0" fontId="17" fillId="0" borderId="9" xfId="7" applyFont="1" applyFill="1" applyBorder="1" applyAlignment="1">
      <alignment horizontal="center" vertical="center"/>
    </xf>
    <xf numFmtId="0" fontId="17" fillId="0" borderId="0" xfId="7" applyFont="1" applyFill="1"/>
    <xf numFmtId="0" fontId="8" fillId="0" borderId="9" xfId="7" applyFont="1" applyFill="1" applyBorder="1" applyAlignment="1">
      <alignment horizontal="center" vertical="center"/>
    </xf>
    <xf numFmtId="0" fontId="8" fillId="0" borderId="9" xfId="7" applyFont="1" applyFill="1" applyBorder="1" applyAlignment="1">
      <alignment horizontal="center" vertical="center" wrapText="1"/>
    </xf>
    <xf numFmtId="0" fontId="8" fillId="0" borderId="9" xfId="7" applyFont="1" applyFill="1" applyBorder="1" applyAlignment="1">
      <alignment vertical="center" wrapText="1"/>
    </xf>
    <xf numFmtId="3" fontId="8" fillId="0" borderId="9" xfId="7" applyNumberFormat="1" applyFont="1" applyFill="1" applyBorder="1" applyAlignment="1">
      <alignment vertical="center" wrapText="1"/>
    </xf>
    <xf numFmtId="3" fontId="8" fillId="0" borderId="9" xfId="7" applyNumberFormat="1" applyFont="1" applyFill="1" applyBorder="1" applyAlignment="1">
      <alignment vertical="center"/>
    </xf>
    <xf numFmtId="0" fontId="8" fillId="0" borderId="9" xfId="7" applyFont="1" applyFill="1" applyBorder="1" applyAlignment="1">
      <alignment horizontal="right" vertical="center" wrapText="1"/>
    </xf>
    <xf numFmtId="0" fontId="17" fillId="0" borderId="9" xfId="7" applyFont="1" applyFill="1" applyBorder="1" applyAlignment="1">
      <alignment vertical="center" wrapText="1"/>
    </xf>
    <xf numFmtId="0" fontId="8" fillId="0" borderId="0" xfId="7" applyFont="1" applyAlignment="1">
      <alignment vertical="center"/>
    </xf>
    <xf numFmtId="0" fontId="18" fillId="0" borderId="14" xfId="7" applyFont="1" applyFill="1" applyBorder="1" applyAlignment="1">
      <alignment horizontal="left" vertical="center" wrapText="1"/>
    </xf>
    <xf numFmtId="0" fontId="8" fillId="10" borderId="9" xfId="7" applyFont="1" applyFill="1" applyBorder="1" applyAlignment="1">
      <alignment horizontal="center" vertical="center"/>
    </xf>
    <xf numFmtId="0" fontId="18" fillId="0" borderId="9" xfId="7" applyFont="1" applyFill="1" applyBorder="1" applyAlignment="1">
      <alignment horizontal="left" vertical="center" wrapText="1"/>
    </xf>
    <xf numFmtId="0" fontId="8" fillId="0" borderId="14" xfId="7" applyFont="1" applyFill="1" applyBorder="1" applyAlignment="1">
      <alignment horizontal="left" vertical="center" wrapText="1"/>
    </xf>
    <xf numFmtId="0" fontId="18" fillId="0" borderId="14" xfId="7" applyFont="1" applyBorder="1" applyAlignment="1">
      <alignment horizontal="left" vertical="center" wrapText="1"/>
    </xf>
    <xf numFmtId="0" fontId="8" fillId="0" borderId="14" xfId="7" applyFont="1" applyFill="1" applyBorder="1" applyAlignment="1">
      <alignment horizontal="center" vertical="center" wrapText="1"/>
    </xf>
    <xf numFmtId="3" fontId="8" fillId="0" borderId="9" xfId="7" applyNumberFormat="1" applyFont="1" applyBorder="1" applyAlignment="1">
      <alignment vertical="center" wrapText="1"/>
    </xf>
    <xf numFmtId="0" fontId="8" fillId="0" borderId="9" xfId="7" applyFont="1" applyBorder="1" applyAlignment="1">
      <alignment horizontal="center" vertical="center" wrapText="1"/>
    </xf>
    <xf numFmtId="0" fontId="8" fillId="0" borderId="14" xfId="7" applyFont="1" applyBorder="1" applyAlignment="1">
      <alignment horizontal="center" vertical="center" wrapText="1"/>
    </xf>
    <xf numFmtId="0" fontId="8" fillId="0" borderId="14" xfId="7" applyFont="1" applyBorder="1" applyAlignment="1">
      <alignment horizontal="left" vertical="center" wrapText="1"/>
    </xf>
    <xf numFmtId="0" fontId="8" fillId="0" borderId="9" xfId="7" applyFont="1" applyBorder="1" applyAlignment="1">
      <alignment vertical="center" wrapText="1"/>
    </xf>
    <xf numFmtId="0" fontId="8" fillId="0" borderId="9" xfId="7" applyFont="1" applyBorder="1" applyAlignment="1">
      <alignment horizontal="center" vertical="center"/>
    </xf>
    <xf numFmtId="3" fontId="10" fillId="2" borderId="9" xfId="7" applyNumberFormat="1" applyFont="1" applyFill="1" applyBorder="1" applyAlignment="1">
      <alignment vertical="center" wrapText="1"/>
    </xf>
    <xf numFmtId="0" fontId="10" fillId="2" borderId="9" xfId="7" applyFont="1" applyFill="1" applyBorder="1" applyAlignment="1">
      <alignment vertical="center" wrapText="1"/>
    </xf>
    <xf numFmtId="0" fontId="10" fillId="0" borderId="9" xfId="7" applyFont="1" applyFill="1" applyBorder="1" applyAlignment="1">
      <alignment horizontal="center" vertical="center"/>
    </xf>
    <xf numFmtId="0" fontId="10" fillId="0" borderId="0" xfId="7" applyFont="1" applyFill="1" applyAlignment="1">
      <alignment vertical="center"/>
    </xf>
    <xf numFmtId="0" fontId="18" fillId="0" borderId="9" xfId="7" applyFont="1" applyBorder="1" applyAlignment="1">
      <alignment horizontal="center" vertical="center" wrapText="1"/>
    </xf>
    <xf numFmtId="0" fontId="18" fillId="0" borderId="9" xfId="7" applyFont="1" applyBorder="1" applyAlignment="1">
      <alignment vertical="center" wrapText="1"/>
    </xf>
    <xf numFmtId="3" fontId="8" fillId="0" borderId="14" xfId="7" applyNumberFormat="1" applyFont="1" applyBorder="1" applyAlignment="1">
      <alignment vertical="center" wrapText="1"/>
    </xf>
    <xf numFmtId="0" fontId="18" fillId="0" borderId="9" xfId="7" applyFont="1" applyBorder="1" applyAlignment="1">
      <alignment horizontal="left" vertical="center" wrapText="1"/>
    </xf>
    <xf numFmtId="3" fontId="10" fillId="11" borderId="15" xfId="7" applyNumberFormat="1" applyFont="1" applyFill="1" applyBorder="1" applyAlignment="1">
      <alignment vertical="center" wrapText="1"/>
    </xf>
    <xf numFmtId="0" fontId="10" fillId="11" borderId="15" xfId="7" applyFont="1" applyFill="1" applyBorder="1" applyAlignment="1">
      <alignment vertical="center" wrapText="1"/>
    </xf>
    <xf numFmtId="0" fontId="19" fillId="0" borderId="9" xfId="7" applyFont="1" applyBorder="1" applyAlignment="1">
      <alignment horizontal="center" vertical="center" wrapText="1"/>
    </xf>
    <xf numFmtId="0" fontId="19" fillId="0" borderId="9" xfId="7" applyFont="1" applyBorder="1" applyAlignment="1">
      <alignment vertical="center" wrapText="1"/>
    </xf>
    <xf numFmtId="3" fontId="20" fillId="0" borderId="14" xfId="7" applyNumberFormat="1" applyFont="1" applyBorder="1" applyAlignment="1">
      <alignment vertical="center" wrapText="1"/>
    </xf>
    <xf numFmtId="0" fontId="8" fillId="0" borderId="0" xfId="7" applyFont="1" applyFill="1" applyAlignment="1">
      <alignment vertical="center"/>
    </xf>
    <xf numFmtId="3" fontId="8" fillId="0" borderId="9" xfId="7" applyNumberFormat="1" applyFont="1" applyBorder="1" applyAlignment="1">
      <alignment horizontal="right" vertical="center" wrapText="1"/>
    </xf>
    <xf numFmtId="0" fontId="8" fillId="0" borderId="13" xfId="7" applyFont="1" applyBorder="1" applyAlignment="1">
      <alignment horizontal="center" vertical="center"/>
    </xf>
    <xf numFmtId="0" fontId="18" fillId="0" borderId="13" xfId="7" applyFont="1" applyBorder="1" applyAlignment="1">
      <alignment horizontal="center" vertical="center" wrapText="1"/>
    </xf>
    <xf numFmtId="0" fontId="18" fillId="0" borderId="13" xfId="7" applyFont="1" applyBorder="1" applyAlignment="1">
      <alignment horizontal="left" vertical="center" wrapText="1"/>
    </xf>
    <xf numFmtId="0" fontId="8" fillId="0" borderId="13" xfId="7" applyFont="1" applyFill="1" applyBorder="1" applyAlignment="1">
      <alignment horizontal="center" vertical="center"/>
    </xf>
    <xf numFmtId="3" fontId="10" fillId="12" borderId="9" xfId="7" applyNumberFormat="1" applyFont="1" applyFill="1" applyBorder="1" applyAlignment="1">
      <alignment vertical="center" wrapText="1"/>
    </xf>
    <xf numFmtId="3" fontId="8" fillId="0" borderId="0" xfId="7" applyNumberFormat="1" applyFont="1"/>
    <xf numFmtId="0" fontId="21" fillId="0" borderId="0" xfId="9" applyFont="1"/>
    <xf numFmtId="0" fontId="17" fillId="0" borderId="0" xfId="7" applyFont="1"/>
    <xf numFmtId="0" fontId="17" fillId="0" borderId="0" xfId="7" applyFont="1" applyAlignment="1">
      <alignment horizontal="center" vertical="center"/>
    </xf>
    <xf numFmtId="0" fontId="6" fillId="0" borderId="6" xfId="11" applyFont="1" applyFill="1" applyBorder="1" applyAlignment="1">
      <alignment vertical="center"/>
    </xf>
    <xf numFmtId="0" fontId="22" fillId="0" borderId="9" xfId="7" applyFont="1" applyBorder="1" applyAlignment="1">
      <alignment horizontal="center" vertical="center"/>
    </xf>
    <xf numFmtId="0" fontId="23" fillId="0" borderId="9" xfId="7" applyFont="1" applyBorder="1" applyAlignment="1">
      <alignment horizontal="center" vertical="center" wrapText="1"/>
    </xf>
    <xf numFmtId="0" fontId="23" fillId="0" borderId="9" xfId="7" applyFont="1" applyBorder="1" applyAlignment="1">
      <alignment vertical="center" wrapText="1"/>
    </xf>
    <xf numFmtId="3" fontId="22" fillId="0" borderId="14" xfId="7" applyNumberFormat="1" applyFont="1" applyBorder="1" applyAlignment="1">
      <alignment vertical="center" wrapText="1"/>
    </xf>
    <xf numFmtId="3" fontId="22" fillId="0" borderId="9" xfId="7" applyNumberFormat="1" applyFont="1" applyBorder="1" applyAlignment="1">
      <alignment vertical="center" wrapText="1"/>
    </xf>
    <xf numFmtId="0" fontId="22" fillId="0" borderId="9" xfId="7" applyFont="1" applyBorder="1" applyAlignment="1">
      <alignment vertical="center" wrapText="1"/>
    </xf>
    <xf numFmtId="0" fontId="22" fillId="0" borderId="0" xfId="7" applyFont="1" applyAlignment="1">
      <alignment vertical="center"/>
    </xf>
    <xf numFmtId="0" fontId="22" fillId="0" borderId="9" xfId="7" applyFont="1" applyFill="1" applyBorder="1" applyAlignment="1">
      <alignment horizontal="right" vertical="center" wrapText="1"/>
    </xf>
    <xf numFmtId="0" fontId="8" fillId="0" borderId="0" xfId="7"/>
    <xf numFmtId="0" fontId="8" fillId="0" borderId="0" xfId="7" applyAlignment="1"/>
    <xf numFmtId="0" fontId="4" fillId="13" borderId="22" xfId="7" applyFont="1" applyFill="1" applyBorder="1" applyAlignment="1">
      <alignment horizontal="center" vertical="center" wrapText="1"/>
    </xf>
    <xf numFmtId="0" fontId="4" fillId="13" borderId="23" xfId="7" applyFont="1" applyFill="1" applyBorder="1" applyAlignment="1">
      <alignment horizontal="center" vertical="center" wrapText="1"/>
    </xf>
    <xf numFmtId="0" fontId="4" fillId="13" borderId="24" xfId="7" applyFont="1" applyFill="1" applyBorder="1" applyAlignment="1">
      <alignment horizontal="center" vertical="center" wrapText="1"/>
    </xf>
    <xf numFmtId="0" fontId="3" fillId="0" borderId="25" xfId="7" applyFont="1" applyBorder="1" applyAlignment="1">
      <alignment horizontal="center" vertical="center" wrapText="1"/>
    </xf>
    <xf numFmtId="3" fontId="3" fillId="0" borderId="25" xfId="7" applyNumberFormat="1" applyFont="1" applyBorder="1" applyAlignment="1">
      <alignment horizontal="right" vertical="center" wrapText="1"/>
    </xf>
    <xf numFmtId="0" fontId="24" fillId="0" borderId="25" xfId="7" applyFont="1" applyBorder="1" applyAlignment="1">
      <alignment horizontal="center" vertical="center" wrapText="1"/>
    </xf>
    <xf numFmtId="3" fontId="24" fillId="0" borderId="25" xfId="7" applyNumberFormat="1" applyFont="1" applyBorder="1" applyAlignment="1">
      <alignment horizontal="right" vertical="center" wrapText="1"/>
    </xf>
    <xf numFmtId="0" fontId="22" fillId="0" borderId="0" xfId="7" applyFont="1"/>
    <xf numFmtId="3" fontId="4" fillId="13" borderId="25" xfId="7" applyNumberFormat="1" applyFont="1" applyFill="1" applyBorder="1" applyAlignment="1">
      <alignment horizontal="right" vertical="center" wrapText="1"/>
    </xf>
    <xf numFmtId="0" fontId="10" fillId="0" borderId="0" xfId="7" applyFont="1"/>
    <xf numFmtId="3" fontId="8" fillId="0" borderId="15" xfId="7" applyNumberFormat="1" applyFont="1" applyBorder="1" applyAlignment="1">
      <alignment vertical="center" wrapText="1"/>
    </xf>
    <xf numFmtId="0" fontId="8" fillId="0" borderId="15" xfId="7" applyFont="1" applyBorder="1" applyAlignment="1">
      <alignment vertical="center" wrapText="1"/>
    </xf>
    <xf numFmtId="0" fontId="8" fillId="0" borderId="11" xfId="7" applyFont="1" applyBorder="1" applyAlignment="1">
      <alignment horizontal="center" vertical="center" wrapText="1"/>
    </xf>
    <xf numFmtId="0" fontId="6" fillId="0" borderId="6" xfId="11" applyFont="1" applyFill="1" applyBorder="1" applyAlignment="1">
      <alignment horizontal="center" vertical="center"/>
    </xf>
    <xf numFmtId="3" fontId="6" fillId="0" borderId="6" xfId="11" applyNumberFormat="1" applyFont="1" applyFill="1" applyBorder="1" applyAlignment="1">
      <alignment vertical="center"/>
    </xf>
    <xf numFmtId="0" fontId="6" fillId="0" borderId="0" xfId="11" applyFont="1" applyFill="1" applyAlignment="1">
      <alignment vertical="center"/>
    </xf>
    <xf numFmtId="0" fontId="3" fillId="0" borderId="0" xfId="7" applyFont="1" applyAlignment="1">
      <alignment horizontal="center" vertical="center"/>
    </xf>
    <xf numFmtId="0" fontId="3" fillId="0" borderId="0" xfId="7" applyFont="1" applyAlignment="1"/>
    <xf numFmtId="0" fontId="9" fillId="0" borderId="0" xfId="7" applyFont="1" applyAlignment="1">
      <alignment vertical="center" wrapText="1"/>
    </xf>
    <xf numFmtId="0" fontId="12" fillId="0" borderId="0" xfId="7" applyFont="1"/>
    <xf numFmtId="0" fontId="4" fillId="2" borderId="6" xfId="7" applyFont="1" applyFill="1" applyBorder="1" applyAlignment="1">
      <alignment horizontal="center" vertical="center"/>
    </xf>
    <xf numFmtId="0" fontId="26" fillId="14" borderId="6" xfId="7" applyFont="1" applyFill="1" applyBorder="1" applyAlignment="1">
      <alignment horizontal="center" vertical="center"/>
    </xf>
    <xf numFmtId="0" fontId="26" fillId="0" borderId="0" xfId="7" applyFont="1"/>
    <xf numFmtId="0" fontId="4" fillId="3" borderId="6" xfId="7" applyFont="1" applyFill="1" applyBorder="1" applyAlignment="1">
      <alignment horizontal="center" vertical="center"/>
    </xf>
    <xf numFmtId="0" fontId="3" fillId="3" borderId="6" xfId="7" applyFont="1" applyFill="1" applyBorder="1" applyAlignment="1">
      <alignment horizontal="center" vertical="center"/>
    </xf>
    <xf numFmtId="0" fontId="3" fillId="0" borderId="6" xfId="7" applyFont="1" applyBorder="1" applyAlignment="1">
      <alignment horizontal="center" vertical="center" wrapText="1"/>
    </xf>
    <xf numFmtId="0" fontId="3" fillId="0" borderId="6" xfId="7" applyFont="1" applyBorder="1" applyAlignment="1">
      <alignment horizontal="center" vertical="center"/>
    </xf>
    <xf numFmtId="3" fontId="3" fillId="0" borderId="6" xfId="7" applyNumberFormat="1" applyFont="1" applyBorder="1" applyAlignment="1">
      <alignment horizontal="right" vertical="center"/>
    </xf>
    <xf numFmtId="0" fontId="3" fillId="0" borderId="0" xfId="7" applyFont="1" applyAlignment="1">
      <alignment vertical="center"/>
    </xf>
    <xf numFmtId="0" fontId="24" fillId="0" borderId="6" xfId="7" applyFont="1" applyBorder="1" applyAlignment="1">
      <alignment vertical="center" wrapText="1"/>
    </xf>
    <xf numFmtId="0" fontId="24" fillId="0" borderId="6" xfId="7" applyFont="1" applyBorder="1" applyAlignment="1">
      <alignment horizontal="center" vertical="center"/>
    </xf>
    <xf numFmtId="0" fontId="24" fillId="0" borderId="0" xfId="7" applyFont="1" applyAlignment="1">
      <alignment vertical="center"/>
    </xf>
    <xf numFmtId="0" fontId="3" fillId="0" borderId="6" xfId="7" applyFont="1" applyBorder="1" applyAlignment="1">
      <alignment horizontal="left" vertical="center" wrapText="1"/>
    </xf>
    <xf numFmtId="0" fontId="3" fillId="0" borderId="6" xfId="7" applyFont="1" applyBorder="1" applyAlignment="1">
      <alignment vertical="center"/>
    </xf>
    <xf numFmtId="3" fontId="3" fillId="0" borderId="6" xfId="7" applyNumberFormat="1" applyFont="1" applyBorder="1" applyAlignment="1">
      <alignment vertical="center"/>
    </xf>
    <xf numFmtId="3" fontId="3" fillId="0" borderId="6" xfId="7" applyNumberFormat="1" applyFont="1" applyBorder="1" applyAlignment="1">
      <alignment horizontal="right" vertical="center" wrapText="1"/>
    </xf>
    <xf numFmtId="0" fontId="3" fillId="0" borderId="0" xfId="7" applyFont="1" applyAlignment="1">
      <alignment vertical="center" wrapText="1"/>
    </xf>
    <xf numFmtId="3" fontId="4" fillId="2" borderId="6" xfId="7" applyNumberFormat="1" applyFont="1" applyFill="1" applyBorder="1" applyAlignment="1">
      <alignment vertical="center"/>
    </xf>
    <xf numFmtId="0" fontId="4" fillId="0" borderId="0" xfId="7" applyFont="1" applyAlignment="1">
      <alignment vertical="center"/>
    </xf>
    <xf numFmtId="3" fontId="4" fillId="0" borderId="0" xfId="7" applyNumberFormat="1" applyFont="1" applyAlignment="1">
      <alignment vertical="center"/>
    </xf>
    <xf numFmtId="3" fontId="3" fillId="0" borderId="0" xfId="7" applyNumberFormat="1" applyFont="1" applyAlignment="1">
      <alignment vertical="center"/>
    </xf>
    <xf numFmtId="49" fontId="3" fillId="0" borderId="6" xfId="7" applyNumberFormat="1" applyFont="1" applyBorder="1" applyAlignment="1">
      <alignment horizontal="center" vertical="center"/>
    </xf>
    <xf numFmtId="0" fontId="24" fillId="0" borderId="6" xfId="7" applyFont="1" applyBorder="1" applyAlignment="1">
      <alignment vertical="center"/>
    </xf>
    <xf numFmtId="3" fontId="24" fillId="0" borderId="6" xfId="7" applyNumberFormat="1" applyFont="1" applyBorder="1" applyAlignment="1">
      <alignment vertical="center"/>
    </xf>
    <xf numFmtId="3" fontId="24" fillId="0" borderId="0" xfId="7" applyNumberFormat="1" applyFont="1" applyAlignment="1">
      <alignment vertical="center"/>
    </xf>
    <xf numFmtId="0" fontId="24" fillId="0" borderId="0" xfId="7" applyFont="1" applyAlignment="1">
      <alignment horizontal="center" vertical="center"/>
    </xf>
    <xf numFmtId="3" fontId="3" fillId="0" borderId="6" xfId="7" applyNumberFormat="1" applyFont="1" applyBorder="1" applyAlignment="1">
      <alignment vertical="center" wrapText="1"/>
    </xf>
    <xf numFmtId="1" fontId="3" fillId="0" borderId="6" xfId="7" applyNumberFormat="1" applyFont="1" applyBorder="1" applyAlignment="1">
      <alignment vertical="center" wrapText="1"/>
    </xf>
    <xf numFmtId="3" fontId="9" fillId="15" borderId="6" xfId="7" applyNumberFormat="1" applyFont="1" applyFill="1" applyBorder="1" applyAlignment="1">
      <alignment horizontal="right"/>
    </xf>
    <xf numFmtId="0" fontId="27" fillId="0" borderId="0" xfId="7" applyFont="1"/>
    <xf numFmtId="0" fontId="24" fillId="0" borderId="6" xfId="11" applyFont="1" applyBorder="1" applyAlignment="1">
      <alignment horizontal="center" vertical="center"/>
    </xf>
    <xf numFmtId="0" fontId="24" fillId="0" borderId="6" xfId="11" applyFont="1" applyBorder="1" applyAlignment="1">
      <alignment vertical="center" wrapText="1"/>
    </xf>
    <xf numFmtId="3" fontId="24" fillId="0" borderId="6" xfId="11" applyNumberFormat="1" applyFont="1" applyBorder="1" applyAlignment="1">
      <alignment vertical="center"/>
    </xf>
    <xf numFmtId="0" fontId="24" fillId="0" borderId="0" xfId="11" applyFont="1" applyAlignment="1">
      <alignment vertical="center"/>
    </xf>
    <xf numFmtId="3" fontId="24" fillId="0" borderId="6" xfId="7" applyNumberFormat="1" applyFont="1" applyBorder="1" applyAlignment="1">
      <alignment horizontal="right" vertical="center" wrapText="1"/>
    </xf>
    <xf numFmtId="0" fontId="24" fillId="0" borderId="0" xfId="7" applyFont="1" applyAlignment="1">
      <alignment vertical="center" wrapText="1"/>
    </xf>
    <xf numFmtId="0" fontId="22" fillId="0" borderId="9" xfId="7" applyFont="1" applyFill="1" applyBorder="1" applyAlignment="1">
      <alignment horizontal="center" vertical="center"/>
    </xf>
    <xf numFmtId="0" fontId="22" fillId="0" borderId="9" xfId="7" applyFont="1" applyFill="1" applyBorder="1" applyAlignment="1">
      <alignment horizontal="center" vertical="center" wrapText="1"/>
    </xf>
    <xf numFmtId="0" fontId="22" fillId="0" borderId="14" xfId="7" applyFont="1" applyFill="1" applyBorder="1" applyAlignment="1">
      <alignment horizontal="center" vertical="center" wrapText="1"/>
    </xf>
    <xf numFmtId="0" fontId="23" fillId="0" borderId="14" xfId="7" applyFont="1" applyFill="1" applyBorder="1" applyAlignment="1">
      <alignment horizontal="left" vertical="center" wrapText="1"/>
    </xf>
    <xf numFmtId="3" fontId="22" fillId="0" borderId="9" xfId="7" applyNumberFormat="1" applyFont="1" applyFill="1" applyBorder="1" applyAlignment="1">
      <alignment vertical="center"/>
    </xf>
    <xf numFmtId="3" fontId="22" fillId="0" borderId="9" xfId="7" applyNumberFormat="1" applyFont="1" applyFill="1" applyBorder="1" applyAlignment="1">
      <alignment vertical="center" wrapText="1"/>
    </xf>
    <xf numFmtId="0" fontId="22" fillId="0" borderId="9" xfId="7" applyFont="1" applyFill="1" applyBorder="1" applyAlignment="1">
      <alignment vertical="center" wrapText="1"/>
    </xf>
    <xf numFmtId="0" fontId="28" fillId="0" borderId="9" xfId="7" applyFont="1" applyFill="1" applyBorder="1" applyAlignment="1">
      <alignment vertical="center" wrapText="1"/>
    </xf>
    <xf numFmtId="0" fontId="23" fillId="0" borderId="9" xfId="7" applyFont="1" applyFill="1" applyBorder="1" applyAlignment="1">
      <alignment horizontal="left" vertical="center" wrapText="1"/>
    </xf>
    <xf numFmtId="0" fontId="22" fillId="10" borderId="9" xfId="7" applyFont="1" applyFill="1" applyBorder="1" applyAlignment="1">
      <alignment horizontal="center" vertical="center"/>
    </xf>
    <xf numFmtId="0" fontId="22" fillId="0" borderId="9" xfId="7" applyFont="1" applyBorder="1" applyAlignment="1">
      <alignment horizontal="center" vertical="center" wrapText="1"/>
    </xf>
    <xf numFmtId="0" fontId="23" fillId="0" borderId="11" xfId="7" applyFont="1" applyBorder="1" applyAlignment="1">
      <alignment horizontal="left" vertical="center" wrapText="1"/>
    </xf>
    <xf numFmtId="3" fontId="22" fillId="0" borderId="15" xfId="7" applyNumberFormat="1" applyFont="1" applyBorder="1" applyAlignment="1">
      <alignment vertical="center" wrapText="1"/>
    </xf>
    <xf numFmtId="0" fontId="22" fillId="0" borderId="15" xfId="7" applyFont="1" applyBorder="1" applyAlignment="1">
      <alignment vertical="center" wrapText="1"/>
    </xf>
    <xf numFmtId="3" fontId="24" fillId="0" borderId="6" xfId="7" applyNumberFormat="1" applyFont="1" applyBorder="1" applyAlignment="1">
      <alignment vertical="center" wrapText="1"/>
    </xf>
    <xf numFmtId="0" fontId="29" fillId="0" borderId="6" xfId="11" applyFont="1" applyFill="1" applyBorder="1" applyAlignment="1">
      <alignment vertical="center"/>
    </xf>
    <xf numFmtId="0" fontId="29" fillId="0" borderId="6" xfId="11" applyFont="1" applyFill="1" applyBorder="1" applyAlignment="1">
      <alignment horizontal="center" vertical="center"/>
    </xf>
    <xf numFmtId="3" fontId="29" fillId="0" borderId="6" xfId="11" applyNumberFormat="1" applyFont="1" applyFill="1" applyBorder="1" applyAlignment="1">
      <alignment vertical="center"/>
    </xf>
    <xf numFmtId="0" fontId="29" fillId="0" borderId="0" xfId="11" applyFont="1" applyFill="1" applyAlignment="1">
      <alignment vertical="center"/>
    </xf>
    <xf numFmtId="0" fontId="6" fillId="0" borderId="0" xfId="2" applyFont="1"/>
    <xf numFmtId="0" fontId="7" fillId="5" borderId="6" xfId="2" applyFont="1" applyFill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7" fillId="6" borderId="6" xfId="2" applyFont="1" applyFill="1" applyBorder="1" applyAlignment="1">
      <alignment horizontal="center" vertical="center"/>
    </xf>
    <xf numFmtId="0" fontId="7" fillId="6" borderId="6" xfId="2" applyFont="1" applyFill="1" applyBorder="1" applyAlignment="1">
      <alignment vertical="center" wrapText="1"/>
    </xf>
    <xf numFmtId="3" fontId="7" fillId="6" borderId="6" xfId="2" applyNumberFormat="1" applyFont="1" applyFill="1" applyBorder="1" applyAlignment="1">
      <alignment vertical="center"/>
    </xf>
    <xf numFmtId="0" fontId="7" fillId="0" borderId="0" xfId="2" applyFont="1" applyAlignment="1">
      <alignment vertical="center"/>
    </xf>
    <xf numFmtId="0" fontId="6" fillId="3" borderId="6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vertical="center" wrapText="1"/>
    </xf>
    <xf numFmtId="3" fontId="6" fillId="3" borderId="6" xfId="2" applyNumberFormat="1" applyFont="1" applyFill="1" applyBorder="1" applyAlignment="1">
      <alignment vertical="center"/>
    </xf>
    <xf numFmtId="0" fontId="6" fillId="0" borderId="6" xfId="2" applyFont="1" applyBorder="1" applyAlignment="1">
      <alignment horizontal="center" vertical="center"/>
    </xf>
    <xf numFmtId="0" fontId="6" fillId="0" borderId="6" xfId="2" applyFont="1" applyBorder="1" applyAlignment="1">
      <alignment vertical="center" wrapText="1"/>
    </xf>
    <xf numFmtId="3" fontId="6" fillId="0" borderId="6" xfId="2" applyNumberFormat="1" applyFont="1" applyBorder="1" applyAlignment="1">
      <alignment vertical="center"/>
    </xf>
    <xf numFmtId="3" fontId="7" fillId="5" borderId="6" xfId="2" applyNumberFormat="1" applyFont="1" applyFill="1" applyBorder="1" applyAlignment="1">
      <alignment vertical="center"/>
    </xf>
    <xf numFmtId="0" fontId="6" fillId="0" borderId="0" xfId="2" applyFont="1" applyAlignment="1">
      <alignment horizontal="center"/>
    </xf>
    <xf numFmtId="0" fontId="10" fillId="2" borderId="9" xfId="7" applyFont="1" applyFill="1" applyBorder="1" applyAlignment="1">
      <alignment horizontal="center" vertical="center" wrapText="1"/>
    </xf>
    <xf numFmtId="0" fontId="9" fillId="0" borderId="0" xfId="7" applyFont="1" applyBorder="1" applyAlignment="1">
      <alignment horizontal="center"/>
    </xf>
    <xf numFmtId="0" fontId="10" fillId="9" borderId="9" xfId="7" applyFont="1" applyFill="1" applyBorder="1" applyAlignment="1">
      <alignment horizontal="center" vertical="center"/>
    </xf>
    <xf numFmtId="0" fontId="10" fillId="9" borderId="9" xfId="7" applyFont="1" applyFill="1" applyBorder="1" applyAlignment="1">
      <alignment horizontal="center" vertical="center" wrapText="1"/>
    </xf>
    <xf numFmtId="0" fontId="10" fillId="9" borderId="10" xfId="7" applyFont="1" applyFill="1" applyBorder="1" applyAlignment="1">
      <alignment horizontal="center" vertical="center" wrapText="1"/>
    </xf>
    <xf numFmtId="0" fontId="10" fillId="9" borderId="13" xfId="7" applyFont="1" applyFill="1" applyBorder="1" applyAlignment="1">
      <alignment horizontal="center" vertical="center" wrapText="1"/>
    </xf>
    <xf numFmtId="0" fontId="10" fillId="9" borderId="11" xfId="7" applyFont="1" applyFill="1" applyBorder="1" applyAlignment="1">
      <alignment horizontal="center" vertical="center" wrapText="1"/>
    </xf>
    <xf numFmtId="0" fontId="10" fillId="9" borderId="12" xfId="7" applyFont="1" applyFill="1" applyBorder="1" applyAlignment="1">
      <alignment horizontal="center" vertical="center" wrapText="1"/>
    </xf>
    <xf numFmtId="0" fontId="8" fillId="2" borderId="10" xfId="7" applyFont="1" applyFill="1" applyBorder="1" applyAlignment="1">
      <alignment horizontal="center" vertical="center"/>
    </xf>
    <xf numFmtId="0" fontId="8" fillId="2" borderId="13" xfId="7" applyFont="1" applyFill="1" applyBorder="1" applyAlignment="1">
      <alignment horizontal="center" vertical="center"/>
    </xf>
    <xf numFmtId="165" fontId="10" fillId="12" borderId="11" xfId="8" applyNumberFormat="1" applyFont="1" applyFill="1" applyBorder="1" applyAlignment="1" applyProtection="1">
      <alignment horizontal="center" vertical="center" wrapText="1"/>
    </xf>
    <xf numFmtId="165" fontId="10" fillId="12" borderId="12" xfId="8" applyNumberFormat="1" applyFont="1" applyFill="1" applyBorder="1" applyAlignment="1" applyProtection="1">
      <alignment horizontal="center" vertical="center" wrapText="1"/>
    </xf>
    <xf numFmtId="165" fontId="10" fillId="12" borderId="14" xfId="8" applyNumberFormat="1" applyFont="1" applyFill="1" applyBorder="1" applyAlignment="1" applyProtection="1">
      <alignment horizontal="center" vertical="center" wrapText="1"/>
    </xf>
    <xf numFmtId="0" fontId="10" fillId="11" borderId="9" xfId="7" applyFont="1" applyFill="1" applyBorder="1" applyAlignment="1">
      <alignment horizontal="center" vertical="center" wrapText="1"/>
    </xf>
    <xf numFmtId="0" fontId="10" fillId="11" borderId="11" xfId="7" applyFont="1" applyFill="1" applyBorder="1" applyAlignment="1">
      <alignment horizontal="center" vertical="center" wrapText="1"/>
    </xf>
    <xf numFmtId="0" fontId="8" fillId="0" borderId="10" xfId="7" applyFont="1" applyBorder="1" applyAlignment="1">
      <alignment horizontal="center" vertical="center"/>
    </xf>
    <xf numFmtId="0" fontId="8" fillId="0" borderId="13" xfId="7" applyFont="1" applyBorder="1" applyAlignment="1">
      <alignment horizontal="center" vertical="center"/>
    </xf>
    <xf numFmtId="0" fontId="18" fillId="0" borderId="10" xfId="7" applyFont="1" applyBorder="1" applyAlignment="1">
      <alignment horizontal="center" vertical="center" wrapText="1"/>
    </xf>
    <xf numFmtId="0" fontId="18" fillId="0" borderId="13" xfId="7" applyFont="1" applyBorder="1" applyAlignment="1">
      <alignment horizontal="center" vertical="center" wrapText="1"/>
    </xf>
    <xf numFmtId="0" fontId="18" fillId="0" borderId="10" xfId="7" applyFont="1" applyBorder="1" applyAlignment="1">
      <alignment horizontal="left" vertical="center" wrapText="1"/>
    </xf>
    <xf numFmtId="0" fontId="18" fillId="0" borderId="13" xfId="7" applyFont="1" applyBorder="1" applyAlignment="1">
      <alignment horizontal="left" vertical="center" wrapText="1"/>
    </xf>
    <xf numFmtId="0" fontId="8" fillId="10" borderId="10" xfId="7" applyFont="1" applyFill="1" applyBorder="1" applyAlignment="1">
      <alignment horizontal="center" vertical="center"/>
    </xf>
    <xf numFmtId="0" fontId="8" fillId="10" borderId="13" xfId="7" applyFont="1" applyFill="1" applyBorder="1" applyAlignment="1">
      <alignment horizontal="center" vertical="center"/>
    </xf>
    <xf numFmtId="0" fontId="9" fillId="0" borderId="0" xfId="9" applyFont="1" applyAlignment="1">
      <alignment horizontal="center" vertical="center"/>
    </xf>
    <xf numFmtId="0" fontId="10" fillId="4" borderId="7" xfId="9" applyFont="1" applyFill="1" applyBorder="1" applyAlignment="1">
      <alignment horizontal="center" vertical="center"/>
    </xf>
    <xf numFmtId="0" fontId="10" fillId="4" borderId="3" xfId="9" applyFont="1" applyFill="1" applyBorder="1" applyAlignment="1">
      <alignment horizontal="center" vertical="center"/>
    </xf>
    <xf numFmtId="49" fontId="15" fillId="0" borderId="0" xfId="10" applyNumberFormat="1" applyFont="1" applyAlignment="1">
      <alignment horizontal="center" vertical="center" wrapText="1"/>
    </xf>
    <xf numFmtId="0" fontId="7" fillId="5" borderId="7" xfId="10" applyFont="1" applyFill="1" applyBorder="1" applyAlignment="1">
      <alignment horizontal="center" vertical="center" wrapText="1"/>
    </xf>
    <xf numFmtId="0" fontId="7" fillId="5" borderId="2" xfId="10" applyFont="1" applyFill="1" applyBorder="1" applyAlignment="1">
      <alignment horizontal="center" vertical="center" wrapText="1"/>
    </xf>
    <xf numFmtId="0" fontId="7" fillId="5" borderId="3" xfId="10" applyFont="1" applyFill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7" fillId="5" borderId="7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5" fillId="0" borderId="0" xfId="11" applyFont="1" applyAlignment="1">
      <alignment horizontal="center" vertical="center" wrapText="1"/>
    </xf>
    <xf numFmtId="0" fontId="7" fillId="7" borderId="7" xfId="11" applyFont="1" applyFill="1" applyBorder="1" applyAlignment="1">
      <alignment horizontal="center" vertical="center" wrapText="1"/>
    </xf>
    <xf numFmtId="0" fontId="7" fillId="7" borderId="2" xfId="11" applyFont="1" applyFill="1" applyBorder="1" applyAlignment="1">
      <alignment horizontal="center" vertical="center" wrapText="1"/>
    </xf>
    <xf numFmtId="0" fontId="7" fillId="7" borderId="3" xfId="11" applyFont="1" applyFill="1" applyBorder="1" applyAlignment="1">
      <alignment horizontal="center" vertical="center" wrapText="1"/>
    </xf>
    <xf numFmtId="0" fontId="4" fillId="3" borderId="6" xfId="7" applyFont="1" applyFill="1" applyBorder="1" applyAlignment="1">
      <alignment horizontal="center" vertical="center" wrapText="1"/>
    </xf>
    <xf numFmtId="0" fontId="4" fillId="2" borderId="6" xfId="7" applyFont="1" applyFill="1" applyBorder="1" applyAlignment="1">
      <alignment horizontal="center" vertical="center"/>
    </xf>
    <xf numFmtId="44" fontId="4" fillId="2" borderId="6" xfId="12" applyFont="1" applyFill="1" applyBorder="1" applyAlignment="1">
      <alignment horizontal="center" vertical="center"/>
    </xf>
    <xf numFmtId="44" fontId="9" fillId="15" borderId="6" xfId="12" applyFont="1" applyFill="1" applyBorder="1" applyAlignment="1">
      <alignment horizontal="center"/>
    </xf>
    <xf numFmtId="0" fontId="25" fillId="0" borderId="0" xfId="7" applyFont="1" applyAlignment="1">
      <alignment horizontal="center" vertical="center" wrapText="1"/>
    </xf>
    <xf numFmtId="0" fontId="4" fillId="13" borderId="26" xfId="7" applyFont="1" applyFill="1" applyBorder="1" applyAlignment="1">
      <alignment horizontal="center" vertical="center" wrapText="1"/>
    </xf>
    <xf numFmtId="0" fontId="4" fillId="13" borderId="27" xfId="7" applyFont="1" applyFill="1" applyBorder="1" applyAlignment="1">
      <alignment horizontal="center" vertical="center" wrapText="1"/>
    </xf>
    <xf numFmtId="0" fontId="4" fillId="13" borderId="28" xfId="7" applyFont="1" applyFill="1" applyBorder="1" applyAlignment="1">
      <alignment horizontal="center" vertical="center" wrapText="1"/>
    </xf>
    <xf numFmtId="0" fontId="9" fillId="0" borderId="0" xfId="7" applyFont="1" applyAlignment="1">
      <alignment horizontal="center" vertical="center" wrapText="1"/>
    </xf>
    <xf numFmtId="0" fontId="4" fillId="13" borderId="16" xfId="7" applyFont="1" applyFill="1" applyBorder="1" applyAlignment="1">
      <alignment horizontal="center" vertical="center" wrapText="1"/>
    </xf>
    <xf numFmtId="0" fontId="4" fillId="13" borderId="21" xfId="7" applyFont="1" applyFill="1" applyBorder="1" applyAlignment="1">
      <alignment horizontal="center" vertical="center" wrapText="1"/>
    </xf>
    <xf numFmtId="0" fontId="4" fillId="13" borderId="17" xfId="7" applyFont="1" applyFill="1" applyBorder="1" applyAlignment="1">
      <alignment horizontal="center" vertical="center" wrapText="1"/>
    </xf>
    <xf numFmtId="0" fontId="4" fillId="13" borderId="0" xfId="7" applyFont="1" applyFill="1" applyBorder="1" applyAlignment="1">
      <alignment horizontal="center" vertical="center" wrapText="1"/>
    </xf>
    <xf numFmtId="0" fontId="4" fillId="13" borderId="18" xfId="7" applyFont="1" applyFill="1" applyBorder="1" applyAlignment="1">
      <alignment horizontal="center" vertical="center" wrapText="1"/>
    </xf>
    <xf numFmtId="0" fontId="4" fillId="13" borderId="19" xfId="7" applyFont="1" applyFill="1" applyBorder="1" applyAlignment="1">
      <alignment horizontal="center" vertical="center" wrapText="1"/>
    </xf>
    <xf numFmtId="0" fontId="4" fillId="13" borderId="20" xfId="7" applyFont="1" applyFill="1" applyBorder="1" applyAlignment="1">
      <alignment horizontal="center" vertical="center" wrapText="1"/>
    </xf>
  </cellXfs>
  <cellStyles count="14">
    <cellStyle name="Normalny" xfId="0" builtinId="0"/>
    <cellStyle name="Normalny 10" xfId="3"/>
    <cellStyle name="Normalny 2" xfId="1"/>
    <cellStyle name="Normalny 2 2 2" xfId="7"/>
    <cellStyle name="Normalny 2 3" xfId="9"/>
    <cellStyle name="Normalny 3" xfId="13"/>
    <cellStyle name="Normalny 6" xfId="2"/>
    <cellStyle name="Normalny 6 2" xfId="11"/>
    <cellStyle name="Normalny 6 3" xfId="10"/>
    <cellStyle name="Normalny 7 2" xfId="5"/>
    <cellStyle name="Normalny 8 2" xfId="4"/>
    <cellStyle name="Normalny 9" xfId="6"/>
    <cellStyle name="Walutowy 3 2 2" xfId="8"/>
    <cellStyle name="Walutowy 3 3" xfId="1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zoomScaleNormal="100" workbookViewId="0">
      <pane ySplit="5" topLeftCell="A6" activePane="bottomLeft" state="frozen"/>
      <selection activeCell="F21" sqref="F21"/>
      <selection pane="bottomLeft" activeCell="T66" sqref="T66"/>
    </sheetView>
  </sheetViews>
  <sheetFormatPr defaultColWidth="11.6640625" defaultRowHeight="12.75" customHeight="1"/>
  <cols>
    <col min="1" max="1" width="5.6640625" style="96" customWidth="1"/>
    <col min="2" max="2" width="6.6640625" style="96" customWidth="1"/>
    <col min="3" max="3" width="9.33203125" style="96" customWidth="1"/>
    <col min="4" max="4" width="7.33203125" style="96" customWidth="1"/>
    <col min="5" max="5" width="83.83203125" style="96" customWidth="1"/>
    <col min="6" max="6" width="15.5" style="96" customWidth="1"/>
    <col min="7" max="9" width="14.33203125" style="96" customWidth="1"/>
    <col min="10" max="10" width="15.83203125" style="96" customWidth="1"/>
    <col min="11" max="11" width="32.1640625" style="96" customWidth="1"/>
    <col min="12" max="12" width="16.5" style="97" hidden="1" customWidth="1"/>
    <col min="13" max="16384" width="11.6640625" style="96"/>
  </cols>
  <sheetData>
    <row r="1" spans="1:12" ht="12" customHeight="1"/>
    <row r="2" spans="1:12" ht="15.75" customHeight="1">
      <c r="A2" s="248" t="s">
        <v>138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</row>
    <row r="3" spans="1:12" ht="15" customHeight="1" thickBot="1"/>
    <row r="4" spans="1:12" ht="19.5" customHeight="1" thickBot="1">
      <c r="A4" s="249" t="s">
        <v>72</v>
      </c>
      <c r="B4" s="250" t="s">
        <v>0</v>
      </c>
      <c r="C4" s="250" t="s">
        <v>139</v>
      </c>
      <c r="D4" s="251" t="s">
        <v>140</v>
      </c>
      <c r="E4" s="250" t="s">
        <v>141</v>
      </c>
      <c r="F4" s="250" t="s">
        <v>142</v>
      </c>
      <c r="G4" s="253" t="s">
        <v>143</v>
      </c>
      <c r="H4" s="254"/>
      <c r="I4" s="254"/>
      <c r="J4" s="254"/>
      <c r="K4" s="251" t="s">
        <v>144</v>
      </c>
      <c r="L4" s="255"/>
    </row>
    <row r="5" spans="1:12" ht="95.25" customHeight="1" thickBot="1">
      <c r="A5" s="249"/>
      <c r="B5" s="250"/>
      <c r="C5" s="250"/>
      <c r="D5" s="252"/>
      <c r="E5" s="250"/>
      <c r="F5" s="250"/>
      <c r="G5" s="98" t="s">
        <v>145</v>
      </c>
      <c r="H5" s="98" t="s">
        <v>146</v>
      </c>
      <c r="I5" s="98" t="s">
        <v>147</v>
      </c>
      <c r="J5" s="98" t="s">
        <v>148</v>
      </c>
      <c r="K5" s="252"/>
      <c r="L5" s="256"/>
    </row>
    <row r="6" spans="1:12" s="101" customFormat="1" ht="15" customHeight="1" thickBot="1">
      <c r="A6" s="99" t="s">
        <v>73</v>
      </c>
      <c r="B6" s="99" t="s">
        <v>74</v>
      </c>
      <c r="C6" s="99" t="s">
        <v>75</v>
      </c>
      <c r="D6" s="99" t="s">
        <v>76</v>
      </c>
      <c r="E6" s="99" t="s">
        <v>77</v>
      </c>
      <c r="F6" s="99" t="s">
        <v>78</v>
      </c>
      <c r="G6" s="99" t="s">
        <v>132</v>
      </c>
      <c r="H6" s="99" t="s">
        <v>149</v>
      </c>
      <c r="I6" s="99" t="s">
        <v>150</v>
      </c>
      <c r="J6" s="99" t="s">
        <v>151</v>
      </c>
      <c r="K6" s="99" t="s">
        <v>152</v>
      </c>
      <c r="L6" s="100"/>
    </row>
    <row r="7" spans="1:12" s="109" customFormat="1" ht="27" customHeight="1" thickBot="1">
      <c r="A7" s="102" t="s">
        <v>73</v>
      </c>
      <c r="B7" s="103">
        <v>600</v>
      </c>
      <c r="C7" s="103">
        <v>60014</v>
      </c>
      <c r="D7" s="103">
        <v>6050</v>
      </c>
      <c r="E7" s="104" t="s">
        <v>153</v>
      </c>
      <c r="F7" s="105">
        <v>220000</v>
      </c>
      <c r="G7" s="106">
        <v>100000</v>
      </c>
      <c r="H7" s="106"/>
      <c r="I7" s="104"/>
      <c r="J7" s="107" t="s">
        <v>154</v>
      </c>
      <c r="K7" s="108"/>
      <c r="L7" s="102"/>
    </row>
    <row r="8" spans="1:12" s="109" customFormat="1" ht="42" customHeight="1" thickBot="1">
      <c r="A8" s="102" t="s">
        <v>74</v>
      </c>
      <c r="B8" s="103">
        <v>600</v>
      </c>
      <c r="C8" s="103">
        <v>60014</v>
      </c>
      <c r="D8" s="103">
        <v>6050</v>
      </c>
      <c r="E8" s="104" t="s">
        <v>155</v>
      </c>
      <c r="F8" s="105">
        <f t="shared" ref="F8:F15" si="0">SUM(G8:I8)</f>
        <v>150000</v>
      </c>
      <c r="G8" s="106">
        <v>150000</v>
      </c>
      <c r="H8" s="106"/>
      <c r="I8" s="104"/>
      <c r="J8" s="107"/>
      <c r="K8" s="108"/>
      <c r="L8" s="102"/>
    </row>
    <row r="9" spans="1:12" s="109" customFormat="1" ht="42" customHeight="1" thickBot="1">
      <c r="A9" s="102" t="s">
        <v>75</v>
      </c>
      <c r="B9" s="103">
        <v>600</v>
      </c>
      <c r="C9" s="103">
        <v>60014</v>
      </c>
      <c r="D9" s="103">
        <v>6050</v>
      </c>
      <c r="E9" s="110" t="s">
        <v>156</v>
      </c>
      <c r="F9" s="105">
        <v>160000</v>
      </c>
      <c r="G9" s="106">
        <v>80000</v>
      </c>
      <c r="H9" s="106"/>
      <c r="I9" s="104"/>
      <c r="J9" s="107" t="s">
        <v>157</v>
      </c>
      <c r="K9" s="108"/>
      <c r="L9" s="111" t="s">
        <v>158</v>
      </c>
    </row>
    <row r="10" spans="1:12" s="109" customFormat="1" ht="45.75" customHeight="1" thickBot="1">
      <c r="A10" s="102" t="s">
        <v>76</v>
      </c>
      <c r="B10" s="103">
        <v>600</v>
      </c>
      <c r="C10" s="103">
        <v>60014</v>
      </c>
      <c r="D10" s="103">
        <v>6050</v>
      </c>
      <c r="E10" s="110" t="s">
        <v>159</v>
      </c>
      <c r="F10" s="105">
        <v>50000</v>
      </c>
      <c r="G10" s="106">
        <v>40000</v>
      </c>
      <c r="H10" s="106"/>
      <c r="I10" s="104"/>
      <c r="J10" s="107" t="s">
        <v>160</v>
      </c>
      <c r="K10" s="108"/>
      <c r="L10" s="102"/>
    </row>
    <row r="11" spans="1:12" s="109" customFormat="1" ht="42" customHeight="1" thickBot="1">
      <c r="A11" s="102" t="s">
        <v>77</v>
      </c>
      <c r="B11" s="103">
        <v>600</v>
      </c>
      <c r="C11" s="103">
        <v>60014</v>
      </c>
      <c r="D11" s="103">
        <v>6050</v>
      </c>
      <c r="E11" s="110" t="s">
        <v>161</v>
      </c>
      <c r="F11" s="105">
        <v>50000</v>
      </c>
      <c r="G11" s="106">
        <v>40000</v>
      </c>
      <c r="H11" s="106"/>
      <c r="I11" s="104"/>
      <c r="J11" s="107" t="s">
        <v>160</v>
      </c>
      <c r="K11" s="108"/>
      <c r="L11" s="102"/>
    </row>
    <row r="12" spans="1:12" s="109" customFormat="1" ht="57" customHeight="1" thickBot="1">
      <c r="A12" s="102" t="s">
        <v>78</v>
      </c>
      <c r="B12" s="103">
        <v>600</v>
      </c>
      <c r="C12" s="103">
        <v>60014</v>
      </c>
      <c r="D12" s="103">
        <v>6050</v>
      </c>
      <c r="E12" s="110" t="s">
        <v>162</v>
      </c>
      <c r="F12" s="105">
        <v>240000</v>
      </c>
      <c r="G12" s="106">
        <v>120000</v>
      </c>
      <c r="H12" s="106"/>
      <c r="I12" s="104"/>
      <c r="J12" s="107" t="s">
        <v>154</v>
      </c>
      <c r="K12" s="108"/>
      <c r="L12" s="102"/>
    </row>
    <row r="13" spans="1:12" s="109" customFormat="1" ht="39.75" customHeight="1" thickBot="1">
      <c r="A13" s="102" t="s">
        <v>132</v>
      </c>
      <c r="B13" s="103">
        <v>600</v>
      </c>
      <c r="C13" s="103">
        <v>60014</v>
      </c>
      <c r="D13" s="103">
        <v>6050</v>
      </c>
      <c r="E13" s="110" t="s">
        <v>163</v>
      </c>
      <c r="F13" s="105">
        <f t="shared" si="0"/>
        <v>300000</v>
      </c>
      <c r="G13" s="106">
        <v>300000</v>
      </c>
      <c r="H13" s="106"/>
      <c r="I13" s="104"/>
      <c r="J13" s="107"/>
      <c r="K13" s="108"/>
      <c r="L13" s="102"/>
    </row>
    <row r="14" spans="1:12" s="109" customFormat="1" ht="39.75" customHeight="1" thickBot="1">
      <c r="A14" s="102" t="s">
        <v>149</v>
      </c>
      <c r="B14" s="103">
        <v>600</v>
      </c>
      <c r="C14" s="103">
        <v>60014</v>
      </c>
      <c r="D14" s="103">
        <v>6050</v>
      </c>
      <c r="E14" s="110" t="s">
        <v>164</v>
      </c>
      <c r="F14" s="105">
        <f t="shared" si="0"/>
        <v>100000</v>
      </c>
      <c r="G14" s="106">
        <v>100000</v>
      </c>
      <c r="H14" s="106"/>
      <c r="I14" s="104"/>
      <c r="J14" s="107"/>
      <c r="K14" s="108"/>
      <c r="L14" s="102"/>
    </row>
    <row r="15" spans="1:12" s="109" customFormat="1" ht="39.75" customHeight="1" thickBot="1">
      <c r="A15" s="102" t="s">
        <v>150</v>
      </c>
      <c r="B15" s="103">
        <v>600</v>
      </c>
      <c r="C15" s="103">
        <v>60014</v>
      </c>
      <c r="D15" s="103">
        <v>6050</v>
      </c>
      <c r="E15" s="110" t="s">
        <v>165</v>
      </c>
      <c r="F15" s="105">
        <f t="shared" si="0"/>
        <v>40000</v>
      </c>
      <c r="G15" s="106">
        <v>40000</v>
      </c>
      <c r="H15" s="106"/>
      <c r="I15" s="104"/>
      <c r="J15" s="107"/>
      <c r="K15" s="108" t="s">
        <v>166</v>
      </c>
      <c r="L15" s="111" t="s">
        <v>158</v>
      </c>
    </row>
    <row r="16" spans="1:12" s="109" customFormat="1" ht="54.75" customHeight="1" thickBot="1">
      <c r="A16" s="102" t="s">
        <v>151</v>
      </c>
      <c r="B16" s="103">
        <v>600</v>
      </c>
      <c r="C16" s="103">
        <v>60014</v>
      </c>
      <c r="D16" s="103">
        <v>6050</v>
      </c>
      <c r="E16" s="104" t="s">
        <v>167</v>
      </c>
      <c r="F16" s="105">
        <v>2302115</v>
      </c>
      <c r="G16" s="106">
        <v>801520</v>
      </c>
      <c r="H16" s="106"/>
      <c r="I16" s="104"/>
      <c r="J16" s="107" t="s">
        <v>168</v>
      </c>
      <c r="K16" s="108" t="s">
        <v>169</v>
      </c>
      <c r="L16" s="111" t="s">
        <v>158</v>
      </c>
    </row>
    <row r="17" spans="1:12" s="109" customFormat="1" ht="48.75" customHeight="1" thickBot="1">
      <c r="A17" s="102" t="s">
        <v>152</v>
      </c>
      <c r="B17" s="103">
        <v>600</v>
      </c>
      <c r="C17" s="103">
        <v>60014</v>
      </c>
      <c r="D17" s="103">
        <v>6050</v>
      </c>
      <c r="E17" s="104" t="s">
        <v>170</v>
      </c>
      <c r="F17" s="105">
        <f t="shared" ref="F17:F31" si="1">SUM(G17:I17)</f>
        <v>75000</v>
      </c>
      <c r="G17" s="106">
        <v>75000</v>
      </c>
      <c r="H17" s="106"/>
      <c r="I17" s="104"/>
      <c r="J17" s="107"/>
      <c r="K17" s="108" t="s">
        <v>171</v>
      </c>
      <c r="L17" s="102"/>
    </row>
    <row r="18" spans="1:12" s="153" customFormat="1" ht="72.75" customHeight="1" thickBot="1">
      <c r="A18" s="213" t="s">
        <v>172</v>
      </c>
      <c r="B18" s="214">
        <v>600</v>
      </c>
      <c r="C18" s="214">
        <v>60014</v>
      </c>
      <c r="D18" s="214">
        <v>6050</v>
      </c>
      <c r="E18" s="221" t="s">
        <v>173</v>
      </c>
      <c r="F18" s="218">
        <v>14059068</v>
      </c>
      <c r="G18" s="217">
        <v>2668692</v>
      </c>
      <c r="H18" s="217">
        <v>1047592</v>
      </c>
      <c r="I18" s="219"/>
      <c r="J18" s="154" t="s">
        <v>386</v>
      </c>
      <c r="K18" s="220"/>
      <c r="L18" s="222" t="s">
        <v>158</v>
      </c>
    </row>
    <row r="19" spans="1:12" s="153" customFormat="1" ht="43.5" customHeight="1" thickBot="1">
      <c r="A19" s="213" t="s">
        <v>174</v>
      </c>
      <c r="B19" s="214">
        <v>600</v>
      </c>
      <c r="C19" s="214">
        <v>60014</v>
      </c>
      <c r="D19" s="214">
        <v>6050</v>
      </c>
      <c r="E19" s="221" t="s">
        <v>384</v>
      </c>
      <c r="F19" s="218">
        <v>1167432</v>
      </c>
      <c r="G19" s="217">
        <v>583716</v>
      </c>
      <c r="H19" s="217"/>
      <c r="I19" s="219"/>
      <c r="J19" s="154" t="s">
        <v>385</v>
      </c>
      <c r="K19" s="220"/>
      <c r="L19" s="222"/>
    </row>
    <row r="20" spans="1:12" s="109" customFormat="1" ht="41.25" customHeight="1" thickBot="1">
      <c r="A20" s="102" t="s">
        <v>176</v>
      </c>
      <c r="B20" s="103">
        <v>600</v>
      </c>
      <c r="C20" s="103">
        <v>60014</v>
      </c>
      <c r="D20" s="103">
        <v>6050</v>
      </c>
      <c r="E20" s="112" t="s">
        <v>175</v>
      </c>
      <c r="F20" s="105">
        <f t="shared" si="1"/>
        <v>1095250</v>
      </c>
      <c r="G20" s="106">
        <v>595250</v>
      </c>
      <c r="H20" s="106">
        <v>500000</v>
      </c>
      <c r="I20" s="104"/>
      <c r="J20" s="107"/>
      <c r="K20" s="108"/>
      <c r="L20" s="111" t="s">
        <v>158</v>
      </c>
    </row>
    <row r="21" spans="1:12" s="109" customFormat="1" ht="41.25" customHeight="1" thickBot="1">
      <c r="A21" s="102" t="s">
        <v>178</v>
      </c>
      <c r="B21" s="103">
        <v>600</v>
      </c>
      <c r="C21" s="103">
        <v>60014</v>
      </c>
      <c r="D21" s="103">
        <v>6050</v>
      </c>
      <c r="E21" s="112" t="s">
        <v>177</v>
      </c>
      <c r="F21" s="105">
        <f t="shared" si="1"/>
        <v>20000</v>
      </c>
      <c r="G21" s="106">
        <v>20000</v>
      </c>
      <c r="H21" s="106"/>
      <c r="I21" s="104"/>
      <c r="J21" s="107"/>
      <c r="K21" s="108"/>
      <c r="L21" s="102"/>
    </row>
    <row r="22" spans="1:12" s="109" customFormat="1" ht="41.25" customHeight="1" thickBot="1">
      <c r="A22" s="102" t="s">
        <v>180</v>
      </c>
      <c r="B22" s="103">
        <v>600</v>
      </c>
      <c r="C22" s="103">
        <v>60014</v>
      </c>
      <c r="D22" s="103">
        <v>6050</v>
      </c>
      <c r="E22" s="112" t="s">
        <v>179</v>
      </c>
      <c r="F22" s="105">
        <f t="shared" si="1"/>
        <v>0</v>
      </c>
      <c r="G22" s="106">
        <v>0</v>
      </c>
      <c r="H22" s="106"/>
      <c r="I22" s="104"/>
      <c r="J22" s="107"/>
      <c r="K22" s="108"/>
      <c r="L22" s="102"/>
    </row>
    <row r="23" spans="1:12" s="109" customFormat="1" ht="27" customHeight="1" thickBot="1">
      <c r="A23" s="102" t="s">
        <v>182</v>
      </c>
      <c r="B23" s="103">
        <v>600</v>
      </c>
      <c r="C23" s="103">
        <v>60014</v>
      </c>
      <c r="D23" s="103">
        <v>6050</v>
      </c>
      <c r="E23" s="112" t="s">
        <v>181</v>
      </c>
      <c r="F23" s="105">
        <f t="shared" si="1"/>
        <v>125000</v>
      </c>
      <c r="G23" s="106">
        <v>125000</v>
      </c>
      <c r="H23" s="106"/>
      <c r="I23" s="104"/>
      <c r="J23" s="107"/>
      <c r="K23" s="108"/>
      <c r="L23" s="102"/>
    </row>
    <row r="24" spans="1:12" s="109" customFormat="1" ht="29.25" customHeight="1" thickBot="1">
      <c r="A24" s="102" t="s">
        <v>184</v>
      </c>
      <c r="B24" s="103">
        <v>600</v>
      </c>
      <c r="C24" s="103">
        <v>60014</v>
      </c>
      <c r="D24" s="103">
        <v>6050</v>
      </c>
      <c r="E24" s="112" t="s">
        <v>183</v>
      </c>
      <c r="F24" s="105">
        <f t="shared" si="1"/>
        <v>150000</v>
      </c>
      <c r="G24" s="106">
        <v>150000</v>
      </c>
      <c r="H24" s="106"/>
      <c r="I24" s="104"/>
      <c r="J24" s="107"/>
      <c r="K24" s="108"/>
      <c r="L24" s="102"/>
    </row>
    <row r="25" spans="1:12" s="109" customFormat="1" ht="27" customHeight="1" thickBot="1">
      <c r="A25" s="102" t="s">
        <v>186</v>
      </c>
      <c r="B25" s="103">
        <v>600</v>
      </c>
      <c r="C25" s="103">
        <v>60014</v>
      </c>
      <c r="D25" s="103">
        <v>6050</v>
      </c>
      <c r="E25" s="112" t="s">
        <v>185</v>
      </c>
      <c r="F25" s="105">
        <f t="shared" si="1"/>
        <v>75000</v>
      </c>
      <c r="G25" s="106">
        <v>75000</v>
      </c>
      <c r="H25" s="106"/>
      <c r="I25" s="104"/>
      <c r="J25" s="107"/>
      <c r="K25" s="108"/>
      <c r="L25" s="102"/>
    </row>
    <row r="26" spans="1:12" s="109" customFormat="1" ht="27" customHeight="1" thickBot="1">
      <c r="A26" s="102" t="s">
        <v>188</v>
      </c>
      <c r="B26" s="103">
        <v>600</v>
      </c>
      <c r="C26" s="103">
        <v>60014</v>
      </c>
      <c r="D26" s="103">
        <v>6050</v>
      </c>
      <c r="E26" s="112" t="s">
        <v>187</v>
      </c>
      <c r="F26" s="105">
        <f t="shared" si="1"/>
        <v>300000</v>
      </c>
      <c r="G26" s="106">
        <v>300000</v>
      </c>
      <c r="H26" s="106"/>
      <c r="I26" s="104"/>
      <c r="J26" s="107"/>
      <c r="K26" s="108"/>
      <c r="L26" s="102"/>
    </row>
    <row r="27" spans="1:12" s="109" customFormat="1" ht="37.5" customHeight="1" thickBot="1">
      <c r="A27" s="102" t="s">
        <v>190</v>
      </c>
      <c r="B27" s="103">
        <v>600</v>
      </c>
      <c r="C27" s="103">
        <v>60014</v>
      </c>
      <c r="D27" s="103">
        <v>6050</v>
      </c>
      <c r="E27" s="112" t="s">
        <v>189</v>
      </c>
      <c r="F27" s="105">
        <f t="shared" si="1"/>
        <v>0</v>
      </c>
      <c r="G27" s="106">
        <v>0</v>
      </c>
      <c r="H27" s="106"/>
      <c r="I27" s="104"/>
      <c r="J27" s="107"/>
      <c r="K27" s="108"/>
      <c r="L27" s="111" t="s">
        <v>158</v>
      </c>
    </row>
    <row r="28" spans="1:12" s="109" customFormat="1" ht="47.25" customHeight="1" thickBot="1">
      <c r="A28" s="102" t="s">
        <v>192</v>
      </c>
      <c r="B28" s="103">
        <v>600</v>
      </c>
      <c r="C28" s="103">
        <v>60014</v>
      </c>
      <c r="D28" s="103">
        <v>6050</v>
      </c>
      <c r="E28" s="112" t="s">
        <v>191</v>
      </c>
      <c r="F28" s="105">
        <f t="shared" si="1"/>
        <v>70000</v>
      </c>
      <c r="G28" s="106">
        <v>70000</v>
      </c>
      <c r="H28" s="106"/>
      <c r="I28" s="104"/>
      <c r="J28" s="107"/>
      <c r="K28" s="108" t="s">
        <v>166</v>
      </c>
      <c r="L28" s="111" t="s">
        <v>158</v>
      </c>
    </row>
    <row r="29" spans="1:12" s="109" customFormat="1" ht="27" customHeight="1" thickBot="1">
      <c r="A29" s="102" t="s">
        <v>194</v>
      </c>
      <c r="B29" s="103">
        <v>600</v>
      </c>
      <c r="C29" s="103">
        <v>60014</v>
      </c>
      <c r="D29" s="103">
        <v>6050</v>
      </c>
      <c r="E29" s="112" t="s">
        <v>193</v>
      </c>
      <c r="F29" s="105">
        <f t="shared" si="1"/>
        <v>150000</v>
      </c>
      <c r="G29" s="106">
        <v>150000</v>
      </c>
      <c r="H29" s="106"/>
      <c r="I29" s="104"/>
      <c r="J29" s="107"/>
      <c r="K29" s="108"/>
      <c r="L29" s="102"/>
    </row>
    <row r="30" spans="1:12" s="109" customFormat="1" ht="27" customHeight="1" thickBot="1">
      <c r="A30" s="102" t="s">
        <v>196</v>
      </c>
      <c r="B30" s="103">
        <v>600</v>
      </c>
      <c r="C30" s="103">
        <v>60014</v>
      </c>
      <c r="D30" s="103">
        <v>6050</v>
      </c>
      <c r="E30" s="112" t="s">
        <v>195</v>
      </c>
      <c r="F30" s="105">
        <f t="shared" si="1"/>
        <v>100000</v>
      </c>
      <c r="G30" s="106">
        <v>100000</v>
      </c>
      <c r="H30" s="106"/>
      <c r="I30" s="104"/>
      <c r="J30" s="107"/>
      <c r="K30" s="108"/>
      <c r="L30" s="102"/>
    </row>
    <row r="31" spans="1:12" s="109" customFormat="1" ht="27" customHeight="1" thickBot="1">
      <c r="A31" s="102" t="s">
        <v>198</v>
      </c>
      <c r="B31" s="103">
        <v>600</v>
      </c>
      <c r="C31" s="103">
        <v>60014</v>
      </c>
      <c r="D31" s="103">
        <v>6050</v>
      </c>
      <c r="E31" s="112" t="s">
        <v>197</v>
      </c>
      <c r="F31" s="105">
        <f t="shared" si="1"/>
        <v>100000</v>
      </c>
      <c r="G31" s="106">
        <v>100000</v>
      </c>
      <c r="H31" s="106"/>
      <c r="I31" s="104"/>
      <c r="J31" s="107"/>
      <c r="K31" s="108"/>
      <c r="L31" s="102"/>
    </row>
    <row r="32" spans="1:12" s="109" customFormat="1" ht="27" customHeight="1" thickBot="1">
      <c r="A32" s="102" t="s">
        <v>201</v>
      </c>
      <c r="B32" s="103">
        <v>600</v>
      </c>
      <c r="C32" s="103">
        <v>60014</v>
      </c>
      <c r="D32" s="103">
        <v>6050</v>
      </c>
      <c r="E32" s="113" t="s">
        <v>199</v>
      </c>
      <c r="F32" s="105">
        <v>200000</v>
      </c>
      <c r="G32" s="106">
        <v>150000</v>
      </c>
      <c r="H32" s="105"/>
      <c r="I32" s="104"/>
      <c r="J32" s="107" t="s">
        <v>200</v>
      </c>
      <c r="K32" s="108"/>
      <c r="L32" s="111" t="s">
        <v>158</v>
      </c>
    </row>
    <row r="33" spans="1:12" s="109" customFormat="1" ht="27" customHeight="1" thickBot="1">
      <c r="A33" s="102" t="s">
        <v>203</v>
      </c>
      <c r="B33" s="103">
        <v>600</v>
      </c>
      <c r="C33" s="103">
        <v>60014</v>
      </c>
      <c r="D33" s="103">
        <v>6050</v>
      </c>
      <c r="E33" s="113" t="s">
        <v>202</v>
      </c>
      <c r="F33" s="105">
        <f t="shared" ref="F33:F38" si="2">SUM(G33:I33)</f>
        <v>100000</v>
      </c>
      <c r="G33" s="106">
        <v>100000</v>
      </c>
      <c r="H33" s="105"/>
      <c r="I33" s="104"/>
      <c r="J33" s="107"/>
      <c r="K33" s="108"/>
      <c r="L33" s="102"/>
    </row>
    <row r="34" spans="1:12" s="109" customFormat="1" ht="29.25" customHeight="1" thickBot="1">
      <c r="A34" s="102" t="s">
        <v>205</v>
      </c>
      <c r="B34" s="103">
        <v>600</v>
      </c>
      <c r="C34" s="103">
        <v>60014</v>
      </c>
      <c r="D34" s="103">
        <v>6050</v>
      </c>
      <c r="E34" s="113" t="s">
        <v>204</v>
      </c>
      <c r="F34" s="105">
        <f t="shared" si="2"/>
        <v>100000</v>
      </c>
      <c r="G34" s="106">
        <v>100000</v>
      </c>
      <c r="H34" s="105"/>
      <c r="I34" s="104"/>
      <c r="J34" s="107"/>
      <c r="K34" s="108"/>
      <c r="L34" s="111" t="s">
        <v>158</v>
      </c>
    </row>
    <row r="35" spans="1:12" s="109" customFormat="1" ht="27" customHeight="1" thickBot="1">
      <c r="A35" s="102" t="s">
        <v>207</v>
      </c>
      <c r="B35" s="103">
        <v>600</v>
      </c>
      <c r="C35" s="103">
        <v>60014</v>
      </c>
      <c r="D35" s="103">
        <v>6050</v>
      </c>
      <c r="E35" s="113" t="s">
        <v>206</v>
      </c>
      <c r="F35" s="105">
        <f t="shared" si="2"/>
        <v>300000</v>
      </c>
      <c r="G35" s="106">
        <v>300000</v>
      </c>
      <c r="H35" s="105"/>
      <c r="I35" s="104"/>
      <c r="J35" s="107"/>
      <c r="K35" s="108"/>
      <c r="L35" s="102"/>
    </row>
    <row r="36" spans="1:12" s="109" customFormat="1" ht="27" customHeight="1" thickBot="1">
      <c r="A36" s="102" t="s">
        <v>209</v>
      </c>
      <c r="B36" s="103">
        <v>600</v>
      </c>
      <c r="C36" s="103">
        <v>60014</v>
      </c>
      <c r="D36" s="103">
        <v>6050</v>
      </c>
      <c r="E36" s="114" t="s">
        <v>208</v>
      </c>
      <c r="F36" s="105">
        <f t="shared" si="2"/>
        <v>100000</v>
      </c>
      <c r="G36" s="106">
        <v>100000</v>
      </c>
      <c r="H36" s="105"/>
      <c r="I36" s="104"/>
      <c r="J36" s="107"/>
      <c r="K36" s="108"/>
      <c r="L36" s="111" t="s">
        <v>158</v>
      </c>
    </row>
    <row r="37" spans="1:12" s="109" customFormat="1" ht="29.25" customHeight="1" thickBot="1">
      <c r="A37" s="102" t="s">
        <v>211</v>
      </c>
      <c r="B37" s="103">
        <v>600</v>
      </c>
      <c r="C37" s="103">
        <v>60014</v>
      </c>
      <c r="D37" s="103">
        <v>6050</v>
      </c>
      <c r="E37" s="114" t="s">
        <v>210</v>
      </c>
      <c r="F37" s="105">
        <f t="shared" si="2"/>
        <v>400000</v>
      </c>
      <c r="G37" s="106">
        <v>400000</v>
      </c>
      <c r="H37" s="105"/>
      <c r="I37" s="104"/>
      <c r="J37" s="107"/>
      <c r="K37" s="108"/>
      <c r="L37" s="102"/>
    </row>
    <row r="38" spans="1:12" s="109" customFormat="1" ht="38.25" customHeight="1" thickBot="1">
      <c r="A38" s="102" t="s">
        <v>213</v>
      </c>
      <c r="B38" s="103">
        <v>600</v>
      </c>
      <c r="C38" s="103">
        <v>60014</v>
      </c>
      <c r="D38" s="103">
        <v>6050</v>
      </c>
      <c r="E38" s="110" t="s">
        <v>212</v>
      </c>
      <c r="F38" s="105">
        <f t="shared" si="2"/>
        <v>0</v>
      </c>
      <c r="G38" s="106">
        <v>0</v>
      </c>
      <c r="H38" s="105"/>
      <c r="I38" s="104"/>
      <c r="J38" s="107"/>
      <c r="K38" s="108"/>
      <c r="L38" s="111" t="s">
        <v>158</v>
      </c>
    </row>
    <row r="39" spans="1:12" s="109" customFormat="1" ht="32.25" customHeight="1" thickBot="1">
      <c r="A39" s="102" t="s">
        <v>216</v>
      </c>
      <c r="B39" s="103">
        <v>600</v>
      </c>
      <c r="C39" s="103">
        <v>60014</v>
      </c>
      <c r="D39" s="103">
        <v>6050</v>
      </c>
      <c r="E39" s="110" t="s">
        <v>214</v>
      </c>
      <c r="F39" s="105">
        <v>0</v>
      </c>
      <c r="G39" s="106">
        <v>0</v>
      </c>
      <c r="H39" s="105"/>
      <c r="I39" s="104"/>
      <c r="J39" s="107" t="s">
        <v>215</v>
      </c>
      <c r="K39" s="108"/>
      <c r="L39" s="102"/>
    </row>
    <row r="40" spans="1:12" s="109" customFormat="1" ht="40.5" customHeight="1" thickBot="1">
      <c r="A40" s="102" t="s">
        <v>218</v>
      </c>
      <c r="B40" s="103">
        <v>600</v>
      </c>
      <c r="C40" s="103">
        <v>60014</v>
      </c>
      <c r="D40" s="103">
        <v>6050</v>
      </c>
      <c r="E40" s="110" t="s">
        <v>217</v>
      </c>
      <c r="F40" s="105">
        <f>SUM(G40:I40)</f>
        <v>150000</v>
      </c>
      <c r="G40" s="106">
        <v>150000</v>
      </c>
      <c r="H40" s="105"/>
      <c r="I40" s="104"/>
      <c r="J40" s="107"/>
      <c r="K40" s="108"/>
      <c r="L40" s="111" t="s">
        <v>158</v>
      </c>
    </row>
    <row r="41" spans="1:12" s="109" customFormat="1" ht="27" customHeight="1" thickBot="1">
      <c r="A41" s="102" t="s">
        <v>221</v>
      </c>
      <c r="B41" s="103">
        <v>600</v>
      </c>
      <c r="C41" s="103">
        <v>60014</v>
      </c>
      <c r="D41" s="103">
        <v>6050</v>
      </c>
      <c r="E41" s="110" t="s">
        <v>219</v>
      </c>
      <c r="F41" s="105">
        <v>400000</v>
      </c>
      <c r="G41" s="106">
        <v>200000</v>
      </c>
      <c r="H41" s="105"/>
      <c r="I41" s="104"/>
      <c r="J41" s="107" t="s">
        <v>220</v>
      </c>
      <c r="K41" s="108"/>
      <c r="L41" s="102"/>
    </row>
    <row r="42" spans="1:12" s="109" customFormat="1" ht="27" customHeight="1" thickBot="1">
      <c r="A42" s="102" t="s">
        <v>223</v>
      </c>
      <c r="B42" s="103">
        <v>600</v>
      </c>
      <c r="C42" s="103">
        <v>60014</v>
      </c>
      <c r="D42" s="115">
        <v>6050</v>
      </c>
      <c r="E42" s="110" t="s">
        <v>222</v>
      </c>
      <c r="F42" s="105">
        <v>350000</v>
      </c>
      <c r="G42" s="106">
        <v>100000</v>
      </c>
      <c r="H42" s="105"/>
      <c r="I42" s="104"/>
      <c r="J42" s="107" t="s">
        <v>341</v>
      </c>
      <c r="K42" s="108"/>
      <c r="L42" s="102"/>
    </row>
    <row r="43" spans="1:12" s="109" customFormat="1" ht="44.25" customHeight="1" thickBot="1">
      <c r="A43" s="102" t="s">
        <v>226</v>
      </c>
      <c r="B43" s="103">
        <v>600</v>
      </c>
      <c r="C43" s="103">
        <v>60014</v>
      </c>
      <c r="D43" s="115">
        <v>6050</v>
      </c>
      <c r="E43" s="110" t="s">
        <v>224</v>
      </c>
      <c r="F43" s="105">
        <v>30000</v>
      </c>
      <c r="G43" s="106">
        <v>30000</v>
      </c>
      <c r="H43" s="105"/>
      <c r="I43" s="104"/>
      <c r="J43" s="107"/>
      <c r="K43" s="108" t="s">
        <v>225</v>
      </c>
      <c r="L43" s="102"/>
    </row>
    <row r="44" spans="1:12" s="109" customFormat="1" ht="27" customHeight="1" thickBot="1">
      <c r="A44" s="102" t="s">
        <v>228</v>
      </c>
      <c r="B44" s="103">
        <v>600</v>
      </c>
      <c r="C44" s="103">
        <v>60014</v>
      </c>
      <c r="D44" s="115">
        <v>6050</v>
      </c>
      <c r="E44" s="110" t="s">
        <v>227</v>
      </c>
      <c r="F44" s="105">
        <v>115000</v>
      </c>
      <c r="G44" s="106"/>
      <c r="H44" s="105"/>
      <c r="I44" s="104"/>
      <c r="J44" s="107" t="s">
        <v>340</v>
      </c>
      <c r="K44" s="108"/>
      <c r="L44" s="102"/>
    </row>
    <row r="45" spans="1:12" s="109" customFormat="1" ht="39" customHeight="1" thickBot="1">
      <c r="A45" s="102" t="s">
        <v>230</v>
      </c>
      <c r="B45" s="103">
        <v>600</v>
      </c>
      <c r="C45" s="103">
        <v>60014</v>
      </c>
      <c r="D45" s="115">
        <v>6050</v>
      </c>
      <c r="E45" s="110" t="s">
        <v>229</v>
      </c>
      <c r="F45" s="116">
        <f>SUM(G45:H45)</f>
        <v>82700</v>
      </c>
      <c r="G45" s="106">
        <v>82700</v>
      </c>
      <c r="H45" s="105"/>
      <c r="I45" s="104"/>
      <c r="J45" s="107"/>
      <c r="K45" s="108"/>
      <c r="L45" s="111" t="s">
        <v>158</v>
      </c>
    </row>
    <row r="46" spans="1:12" s="109" customFormat="1" ht="39" customHeight="1" thickBot="1">
      <c r="A46" s="102" t="s">
        <v>233</v>
      </c>
      <c r="B46" s="103">
        <v>600</v>
      </c>
      <c r="C46" s="103">
        <v>60014</v>
      </c>
      <c r="D46" s="115">
        <v>6050</v>
      </c>
      <c r="E46" s="110" t="s">
        <v>231</v>
      </c>
      <c r="F46" s="116">
        <v>430000</v>
      </c>
      <c r="G46" s="106">
        <v>30000</v>
      </c>
      <c r="H46" s="105"/>
      <c r="I46" s="104"/>
      <c r="J46" s="107" t="s">
        <v>232</v>
      </c>
      <c r="K46" s="108"/>
      <c r="L46" s="102"/>
    </row>
    <row r="47" spans="1:12" s="109" customFormat="1" ht="39" customHeight="1" thickBot="1">
      <c r="A47" s="102" t="s">
        <v>236</v>
      </c>
      <c r="B47" s="103">
        <v>600</v>
      </c>
      <c r="C47" s="103">
        <v>60014</v>
      </c>
      <c r="D47" s="115">
        <v>6050</v>
      </c>
      <c r="E47" s="110" t="s">
        <v>234</v>
      </c>
      <c r="F47" s="116">
        <v>218000</v>
      </c>
      <c r="G47" s="106">
        <v>20000</v>
      </c>
      <c r="H47" s="105"/>
      <c r="I47" s="104"/>
      <c r="J47" s="107" t="s">
        <v>235</v>
      </c>
      <c r="K47" s="108"/>
      <c r="L47" s="102"/>
    </row>
    <row r="48" spans="1:12" s="109" customFormat="1" ht="27" customHeight="1" thickBot="1">
      <c r="A48" s="102" t="s">
        <v>239</v>
      </c>
      <c r="B48" s="103">
        <v>600</v>
      </c>
      <c r="C48" s="103">
        <v>60014</v>
      </c>
      <c r="D48" s="115">
        <v>6050</v>
      </c>
      <c r="E48" s="110" t="s">
        <v>237</v>
      </c>
      <c r="F48" s="116">
        <v>90200</v>
      </c>
      <c r="G48" s="106">
        <v>30000</v>
      </c>
      <c r="H48" s="105"/>
      <c r="I48" s="104"/>
      <c r="J48" s="107" t="s">
        <v>238</v>
      </c>
      <c r="K48" s="108"/>
      <c r="L48" s="102"/>
    </row>
    <row r="49" spans="1:12" s="109" customFormat="1" ht="29.25" customHeight="1" thickBot="1">
      <c r="A49" s="102" t="s">
        <v>242</v>
      </c>
      <c r="B49" s="103">
        <v>600</v>
      </c>
      <c r="C49" s="103">
        <v>60014</v>
      </c>
      <c r="D49" s="115">
        <v>6050</v>
      </c>
      <c r="E49" s="110" t="s">
        <v>240</v>
      </c>
      <c r="F49" s="116">
        <v>121000</v>
      </c>
      <c r="G49" s="106">
        <v>60000</v>
      </c>
      <c r="H49" s="105"/>
      <c r="I49" s="104"/>
      <c r="J49" s="107" t="s">
        <v>241</v>
      </c>
      <c r="K49" s="108"/>
      <c r="L49" s="102"/>
    </row>
    <row r="50" spans="1:12" s="153" customFormat="1" ht="27" customHeight="1" thickBot="1">
      <c r="A50" s="213" t="s">
        <v>243</v>
      </c>
      <c r="B50" s="214">
        <v>600</v>
      </c>
      <c r="C50" s="214">
        <v>60014</v>
      </c>
      <c r="D50" s="215">
        <v>6050</v>
      </c>
      <c r="E50" s="216" t="s">
        <v>328</v>
      </c>
      <c r="F50" s="151">
        <v>40000</v>
      </c>
      <c r="G50" s="217">
        <v>0</v>
      </c>
      <c r="H50" s="218"/>
      <c r="I50" s="219"/>
      <c r="J50" s="154" t="s">
        <v>309</v>
      </c>
      <c r="K50" s="220"/>
      <c r="L50" s="213"/>
    </row>
    <row r="51" spans="1:12" s="153" customFormat="1" ht="27" customHeight="1" thickBot="1">
      <c r="A51" s="213" t="s">
        <v>244</v>
      </c>
      <c r="B51" s="214">
        <v>600</v>
      </c>
      <c r="C51" s="214">
        <v>60014</v>
      </c>
      <c r="D51" s="215">
        <v>6050</v>
      </c>
      <c r="E51" s="216" t="s">
        <v>329</v>
      </c>
      <c r="F51" s="151">
        <v>90000</v>
      </c>
      <c r="G51" s="217">
        <v>50000</v>
      </c>
      <c r="H51" s="218"/>
      <c r="I51" s="219"/>
      <c r="J51" s="154" t="s">
        <v>309</v>
      </c>
      <c r="K51" s="220"/>
      <c r="L51" s="213"/>
    </row>
    <row r="52" spans="1:12" s="153" customFormat="1" ht="27" customHeight="1" thickBot="1">
      <c r="A52" s="213" t="s">
        <v>247</v>
      </c>
      <c r="B52" s="214">
        <v>600</v>
      </c>
      <c r="C52" s="214">
        <v>60014</v>
      </c>
      <c r="D52" s="215">
        <v>6050</v>
      </c>
      <c r="E52" s="216" t="s">
        <v>308</v>
      </c>
      <c r="F52" s="151">
        <v>65000</v>
      </c>
      <c r="G52" s="217">
        <v>25000</v>
      </c>
      <c r="H52" s="218"/>
      <c r="I52" s="219"/>
      <c r="J52" s="154" t="s">
        <v>309</v>
      </c>
      <c r="K52" s="220"/>
      <c r="L52" s="213"/>
    </row>
    <row r="53" spans="1:12" s="109" customFormat="1" ht="41.25" customHeight="1" thickBot="1">
      <c r="A53" s="102" t="s">
        <v>250</v>
      </c>
      <c r="B53" s="103">
        <v>600</v>
      </c>
      <c r="C53" s="103">
        <v>60014</v>
      </c>
      <c r="D53" s="115">
        <v>6050</v>
      </c>
      <c r="E53" s="110" t="s">
        <v>310</v>
      </c>
      <c r="F53" s="116">
        <f>SUM(G53:H53)</f>
        <v>150000</v>
      </c>
      <c r="G53" s="106">
        <v>150000</v>
      </c>
      <c r="H53" s="105"/>
      <c r="I53" s="104"/>
      <c r="J53" s="107"/>
      <c r="K53" s="108"/>
      <c r="L53" s="102"/>
    </row>
    <row r="54" spans="1:12" s="109" customFormat="1" ht="27" customHeight="1" thickBot="1">
      <c r="A54" s="102" t="s">
        <v>252</v>
      </c>
      <c r="B54" s="103">
        <v>600</v>
      </c>
      <c r="C54" s="103">
        <v>60014</v>
      </c>
      <c r="D54" s="115">
        <v>6050</v>
      </c>
      <c r="E54" s="110" t="s">
        <v>311</v>
      </c>
      <c r="F54" s="116">
        <f>SUM(G54:H54)</f>
        <v>45000</v>
      </c>
      <c r="G54" s="106">
        <v>45000</v>
      </c>
      <c r="H54" s="105"/>
      <c r="I54" s="104"/>
      <c r="J54" s="107"/>
      <c r="K54" s="108"/>
      <c r="L54" s="102"/>
    </row>
    <row r="55" spans="1:12" s="109" customFormat="1" ht="27" customHeight="1" thickBot="1">
      <c r="A55" s="102" t="s">
        <v>254</v>
      </c>
      <c r="B55" s="103">
        <v>600</v>
      </c>
      <c r="C55" s="103">
        <v>60014</v>
      </c>
      <c r="D55" s="115">
        <v>6050</v>
      </c>
      <c r="E55" s="110" t="s">
        <v>312</v>
      </c>
      <c r="F55" s="116">
        <f>SUM(G55:H55)</f>
        <v>45000</v>
      </c>
      <c r="G55" s="106">
        <v>45000</v>
      </c>
      <c r="H55" s="105"/>
      <c r="I55" s="104"/>
      <c r="J55" s="107"/>
      <c r="K55" s="108"/>
      <c r="L55" s="102"/>
    </row>
    <row r="56" spans="1:12" s="109" customFormat="1" ht="27" customHeight="1" thickBot="1">
      <c r="A56" s="102" t="s">
        <v>256</v>
      </c>
      <c r="B56" s="103">
        <v>600</v>
      </c>
      <c r="C56" s="103">
        <v>60014</v>
      </c>
      <c r="D56" s="115">
        <v>6050</v>
      </c>
      <c r="E56" s="110" t="s">
        <v>313</v>
      </c>
      <c r="F56" s="116">
        <f>SUM(G56:H56)</f>
        <v>45000</v>
      </c>
      <c r="G56" s="106">
        <v>45000</v>
      </c>
      <c r="H56" s="105"/>
      <c r="I56" s="104"/>
      <c r="J56" s="107"/>
      <c r="K56" s="108"/>
      <c r="L56" s="102"/>
    </row>
    <row r="57" spans="1:12" s="109" customFormat="1" ht="27" customHeight="1" thickBot="1">
      <c r="A57" s="102" t="s">
        <v>259</v>
      </c>
      <c r="B57" s="103">
        <v>600</v>
      </c>
      <c r="C57" s="103">
        <v>60014</v>
      </c>
      <c r="D57" s="115">
        <v>6050</v>
      </c>
      <c r="E57" s="110" t="s">
        <v>337</v>
      </c>
      <c r="F57" s="116">
        <v>15000</v>
      </c>
      <c r="G57" s="106"/>
      <c r="H57" s="105"/>
      <c r="I57" s="104"/>
      <c r="J57" s="107" t="s">
        <v>338</v>
      </c>
      <c r="K57" s="108"/>
      <c r="L57" s="102"/>
    </row>
    <row r="58" spans="1:12" s="109" customFormat="1" ht="27" customHeight="1" thickBot="1">
      <c r="A58" s="102" t="s">
        <v>262</v>
      </c>
      <c r="B58" s="117">
        <v>600</v>
      </c>
      <c r="C58" s="117">
        <v>60014</v>
      </c>
      <c r="D58" s="118">
        <v>6060</v>
      </c>
      <c r="E58" s="119" t="s">
        <v>245</v>
      </c>
      <c r="F58" s="116">
        <f>SUM(G58:H58)</f>
        <v>201000</v>
      </c>
      <c r="G58" s="116">
        <v>201000</v>
      </c>
      <c r="H58" s="116"/>
      <c r="I58" s="120"/>
      <c r="J58" s="120"/>
      <c r="K58" s="120"/>
      <c r="L58" s="121"/>
    </row>
    <row r="59" spans="1:12" s="125" customFormat="1" ht="27" customHeight="1" thickBot="1">
      <c r="A59" s="247" t="s">
        <v>246</v>
      </c>
      <c r="B59" s="247"/>
      <c r="C59" s="247"/>
      <c r="D59" s="247"/>
      <c r="E59" s="247"/>
      <c r="F59" s="122">
        <f>SUM(F7:F58)</f>
        <v>24981765</v>
      </c>
      <c r="G59" s="122">
        <f>SUM(G7:G58)</f>
        <v>9197878</v>
      </c>
      <c r="H59" s="122">
        <f>SUM(H7:H58)</f>
        <v>1547592</v>
      </c>
      <c r="I59" s="122"/>
      <c r="J59" s="122">
        <v>14236295</v>
      </c>
      <c r="K59" s="123"/>
      <c r="L59" s="124"/>
    </row>
    <row r="60" spans="1:12" s="109" customFormat="1" ht="36.75" customHeight="1" thickBot="1">
      <c r="A60" s="121" t="s">
        <v>264</v>
      </c>
      <c r="B60" s="126">
        <v>600</v>
      </c>
      <c r="C60" s="126">
        <v>60016</v>
      </c>
      <c r="D60" s="126">
        <v>6300</v>
      </c>
      <c r="E60" s="127" t="s">
        <v>248</v>
      </c>
      <c r="F60" s="128">
        <f>SUM(G60:H60)</f>
        <v>482484</v>
      </c>
      <c r="G60" s="116">
        <v>482484</v>
      </c>
      <c r="H60" s="116"/>
      <c r="I60" s="120"/>
      <c r="J60" s="120"/>
      <c r="K60" s="120"/>
      <c r="L60" s="121"/>
    </row>
    <row r="61" spans="1:12" s="125" customFormat="1" ht="27" customHeight="1" thickBot="1">
      <c r="A61" s="247" t="s">
        <v>249</v>
      </c>
      <c r="B61" s="247"/>
      <c r="C61" s="247"/>
      <c r="D61" s="247"/>
      <c r="E61" s="247"/>
      <c r="F61" s="122">
        <f>SUM(F60)</f>
        <v>482484</v>
      </c>
      <c r="G61" s="122">
        <f>SUM(G60)</f>
        <v>482484</v>
      </c>
      <c r="H61" s="122"/>
      <c r="I61" s="123"/>
      <c r="J61" s="123"/>
      <c r="K61" s="123"/>
      <c r="L61" s="124"/>
    </row>
    <row r="62" spans="1:12" s="109" customFormat="1" ht="39" customHeight="1" thickBot="1">
      <c r="A62" s="121" t="s">
        <v>267</v>
      </c>
      <c r="B62" s="126">
        <v>700</v>
      </c>
      <c r="C62" s="126">
        <v>70005</v>
      </c>
      <c r="D62" s="126">
        <v>6050</v>
      </c>
      <c r="E62" s="127" t="s">
        <v>251</v>
      </c>
      <c r="F62" s="128">
        <f>SUM(G62:H62)</f>
        <v>20000</v>
      </c>
      <c r="G62" s="116">
        <v>20000</v>
      </c>
      <c r="H62" s="116"/>
      <c r="I62" s="120"/>
      <c r="J62" s="120"/>
      <c r="K62" s="120"/>
      <c r="L62" s="121"/>
    </row>
    <row r="63" spans="1:12" s="109" customFormat="1" ht="39" customHeight="1" thickBot="1">
      <c r="A63" s="121" t="s">
        <v>269</v>
      </c>
      <c r="B63" s="126">
        <v>700</v>
      </c>
      <c r="C63" s="126">
        <v>70005</v>
      </c>
      <c r="D63" s="126">
        <v>6050</v>
      </c>
      <c r="E63" s="127" t="s">
        <v>253</v>
      </c>
      <c r="F63" s="128">
        <f>SUM(G63:H63)</f>
        <v>147600</v>
      </c>
      <c r="G63" s="116">
        <v>147600</v>
      </c>
      <c r="H63" s="116"/>
      <c r="I63" s="120"/>
      <c r="J63" s="120"/>
      <c r="K63" s="120"/>
      <c r="L63" s="121"/>
    </row>
    <row r="64" spans="1:12" s="153" customFormat="1" ht="40.5" customHeight="1" thickBot="1">
      <c r="A64" s="147" t="s">
        <v>272</v>
      </c>
      <c r="B64" s="148">
        <v>700</v>
      </c>
      <c r="C64" s="148">
        <v>70005</v>
      </c>
      <c r="D64" s="148">
        <v>6050</v>
      </c>
      <c r="E64" s="149" t="s">
        <v>255</v>
      </c>
      <c r="F64" s="150">
        <f>SUM(G64:H64)</f>
        <v>1589500</v>
      </c>
      <c r="G64" s="151">
        <v>589500</v>
      </c>
      <c r="H64" s="151">
        <v>1000000</v>
      </c>
      <c r="I64" s="152"/>
      <c r="J64" s="152"/>
      <c r="K64" s="152"/>
      <c r="L64" s="222" t="s">
        <v>158</v>
      </c>
    </row>
    <row r="65" spans="1:12" s="153" customFormat="1" ht="40.5" customHeight="1" thickBot="1">
      <c r="A65" s="147" t="s">
        <v>275</v>
      </c>
      <c r="B65" s="148">
        <v>700</v>
      </c>
      <c r="C65" s="148">
        <v>70005</v>
      </c>
      <c r="D65" s="148">
        <v>6050</v>
      </c>
      <c r="E65" s="149" t="s">
        <v>388</v>
      </c>
      <c r="F65" s="150">
        <f>SUM(G65:H65)</f>
        <v>10000</v>
      </c>
      <c r="G65" s="151">
        <v>10000</v>
      </c>
      <c r="H65" s="151"/>
      <c r="I65" s="152"/>
      <c r="J65" s="152"/>
      <c r="K65" s="152"/>
      <c r="L65" s="222"/>
    </row>
    <row r="66" spans="1:12" s="153" customFormat="1" ht="27" customHeight="1" thickBot="1">
      <c r="A66" s="147" t="s">
        <v>278</v>
      </c>
      <c r="B66" s="148">
        <v>700</v>
      </c>
      <c r="C66" s="148">
        <v>70005</v>
      </c>
      <c r="D66" s="148">
        <v>6060</v>
      </c>
      <c r="E66" s="149" t="s">
        <v>257</v>
      </c>
      <c r="F66" s="150">
        <f>SUM(G66:H66)</f>
        <v>8136</v>
      </c>
      <c r="G66" s="151">
        <v>8136</v>
      </c>
      <c r="H66" s="151"/>
      <c r="I66" s="152"/>
      <c r="J66" s="152"/>
      <c r="K66" s="152"/>
      <c r="L66" s="147"/>
    </row>
    <row r="67" spans="1:12" s="125" customFormat="1" ht="27" customHeight="1" thickBot="1">
      <c r="A67" s="247" t="s">
        <v>258</v>
      </c>
      <c r="B67" s="247"/>
      <c r="C67" s="247"/>
      <c r="D67" s="247"/>
      <c r="E67" s="247"/>
      <c r="F67" s="122">
        <f>SUM(F62:F66)</f>
        <v>1775236</v>
      </c>
      <c r="G67" s="122">
        <f>SUM(G62:G66)</f>
        <v>775236</v>
      </c>
      <c r="H67" s="122">
        <f>SUM(H62:H66)</f>
        <v>1000000</v>
      </c>
      <c r="I67" s="123"/>
      <c r="J67" s="123"/>
      <c r="K67" s="123"/>
      <c r="L67" s="124"/>
    </row>
    <row r="68" spans="1:12" s="153" customFormat="1" ht="27" customHeight="1" thickBot="1">
      <c r="A68" s="147" t="s">
        <v>280</v>
      </c>
      <c r="B68" s="148">
        <v>710</v>
      </c>
      <c r="C68" s="148">
        <v>71012</v>
      </c>
      <c r="D68" s="148">
        <v>6060</v>
      </c>
      <c r="E68" s="149" t="s">
        <v>260</v>
      </c>
      <c r="F68" s="150">
        <f>SUM(G68:H68)</f>
        <v>14519</v>
      </c>
      <c r="G68" s="151">
        <v>14519</v>
      </c>
      <c r="H68" s="151"/>
      <c r="I68" s="152"/>
      <c r="J68" s="152"/>
      <c r="K68" s="152"/>
      <c r="L68" s="147"/>
    </row>
    <row r="69" spans="1:12" s="125" customFormat="1" ht="27" customHeight="1" thickBot="1">
      <c r="A69" s="247" t="s">
        <v>261</v>
      </c>
      <c r="B69" s="247"/>
      <c r="C69" s="247"/>
      <c r="D69" s="247"/>
      <c r="E69" s="247"/>
      <c r="F69" s="122">
        <f>SUM(F68)</f>
        <v>14519</v>
      </c>
      <c r="G69" s="122">
        <f>SUM(G68)</f>
        <v>14519</v>
      </c>
      <c r="H69" s="122"/>
      <c r="I69" s="123"/>
      <c r="J69" s="123"/>
      <c r="K69" s="123"/>
      <c r="L69" s="124"/>
    </row>
    <row r="70" spans="1:12" s="109" customFormat="1" ht="43.5" customHeight="1" thickBot="1">
      <c r="A70" s="121" t="s">
        <v>283</v>
      </c>
      <c r="B70" s="126">
        <v>710</v>
      </c>
      <c r="C70" s="126">
        <v>71095</v>
      </c>
      <c r="D70" s="126">
        <v>6639</v>
      </c>
      <c r="E70" s="127" t="s">
        <v>103</v>
      </c>
      <c r="F70" s="128">
        <f>SUM(G70:H70)</f>
        <v>61236</v>
      </c>
      <c r="G70" s="116">
        <v>61236</v>
      </c>
      <c r="H70" s="116"/>
      <c r="I70" s="120"/>
      <c r="J70" s="120"/>
      <c r="K70" s="120"/>
      <c r="L70" s="111" t="s">
        <v>158</v>
      </c>
    </row>
    <row r="71" spans="1:12" s="125" customFormat="1" ht="27" customHeight="1" thickBot="1">
      <c r="A71" s="247" t="s">
        <v>263</v>
      </c>
      <c r="B71" s="247"/>
      <c r="C71" s="247"/>
      <c r="D71" s="247"/>
      <c r="E71" s="247"/>
      <c r="F71" s="122">
        <f>SUM(F70)</f>
        <v>61236</v>
      </c>
      <c r="G71" s="122">
        <f>SUM(G70)</f>
        <v>61236</v>
      </c>
      <c r="H71" s="122"/>
      <c r="I71" s="123"/>
      <c r="J71" s="123"/>
      <c r="K71" s="123"/>
      <c r="L71" s="124"/>
    </row>
    <row r="72" spans="1:12" s="109" customFormat="1" ht="27" customHeight="1" thickBot="1">
      <c r="A72" s="121" t="s">
        <v>286</v>
      </c>
      <c r="B72" s="126">
        <v>750</v>
      </c>
      <c r="C72" s="117">
        <v>75011</v>
      </c>
      <c r="D72" s="117">
        <v>6060</v>
      </c>
      <c r="E72" s="129" t="s">
        <v>265</v>
      </c>
      <c r="F72" s="116">
        <f>SUM(G72:H72)</f>
        <v>4600</v>
      </c>
      <c r="G72" s="116">
        <v>4600</v>
      </c>
      <c r="H72" s="116"/>
      <c r="I72" s="120"/>
      <c r="J72" s="120"/>
      <c r="K72" s="104"/>
      <c r="L72" s="121"/>
    </row>
    <row r="73" spans="1:12" s="125" customFormat="1" ht="27" customHeight="1" thickBot="1">
      <c r="A73" s="247" t="s">
        <v>266</v>
      </c>
      <c r="B73" s="247"/>
      <c r="C73" s="247"/>
      <c r="D73" s="247"/>
      <c r="E73" s="247"/>
      <c r="F73" s="122">
        <f>SUM(F72:F72)</f>
        <v>4600</v>
      </c>
      <c r="G73" s="122">
        <f>SUM(G72:G72)</f>
        <v>4600</v>
      </c>
      <c r="H73" s="122"/>
      <c r="I73" s="123"/>
      <c r="J73" s="123"/>
      <c r="K73" s="123"/>
      <c r="L73" s="124"/>
    </row>
    <row r="74" spans="1:12" s="153" customFormat="1" ht="49.5" customHeight="1" thickBot="1">
      <c r="A74" s="147" t="s">
        <v>289</v>
      </c>
      <c r="B74" s="148">
        <v>750</v>
      </c>
      <c r="C74" s="223">
        <v>75020</v>
      </c>
      <c r="D74" s="223">
        <v>6050</v>
      </c>
      <c r="E74" s="224" t="s">
        <v>268</v>
      </c>
      <c r="F74" s="225">
        <f>SUM(G74:H74)</f>
        <v>81150</v>
      </c>
      <c r="G74" s="225">
        <v>81150</v>
      </c>
      <c r="H74" s="225"/>
      <c r="I74" s="226"/>
      <c r="J74" s="226"/>
      <c r="K74" s="152"/>
      <c r="L74" s="222" t="s">
        <v>158</v>
      </c>
    </row>
    <row r="75" spans="1:12" s="109" customFormat="1" ht="27" customHeight="1" thickBot="1">
      <c r="A75" s="121" t="s">
        <v>291</v>
      </c>
      <c r="B75" s="126">
        <v>750</v>
      </c>
      <c r="C75" s="117">
        <v>75020</v>
      </c>
      <c r="D75" s="169">
        <v>6060</v>
      </c>
      <c r="E75" s="129" t="s">
        <v>270</v>
      </c>
      <c r="F75" s="167">
        <f>SUM(G75:H75)</f>
        <v>82400</v>
      </c>
      <c r="G75" s="167">
        <v>82400</v>
      </c>
      <c r="H75" s="167"/>
      <c r="I75" s="168"/>
      <c r="J75" s="168"/>
      <c r="K75" s="120"/>
      <c r="L75" s="102"/>
    </row>
    <row r="76" spans="1:12" s="125" customFormat="1" ht="27" customHeight="1" thickBot="1">
      <c r="A76" s="260" t="s">
        <v>271</v>
      </c>
      <c r="B76" s="260"/>
      <c r="C76" s="260"/>
      <c r="D76" s="261"/>
      <c r="E76" s="261"/>
      <c r="F76" s="130">
        <f>SUM(F74:F75)</f>
        <v>163550</v>
      </c>
      <c r="G76" s="130">
        <f>SUM(G74:G75)</f>
        <v>163550</v>
      </c>
      <c r="H76" s="130"/>
      <c r="I76" s="131"/>
      <c r="J76" s="131"/>
      <c r="K76" s="123"/>
      <c r="L76" s="124"/>
    </row>
    <row r="77" spans="1:12" s="109" customFormat="1" ht="39" customHeight="1" thickBot="1">
      <c r="A77" s="121" t="s">
        <v>294</v>
      </c>
      <c r="B77" s="126">
        <v>750</v>
      </c>
      <c r="C77" s="117">
        <v>75075</v>
      </c>
      <c r="D77" s="117">
        <v>6060</v>
      </c>
      <c r="E77" s="129" t="s">
        <v>273</v>
      </c>
      <c r="F77" s="116">
        <f>SUM(G77:H77)</f>
        <v>17000</v>
      </c>
      <c r="G77" s="116">
        <v>17000</v>
      </c>
      <c r="H77" s="116"/>
      <c r="I77" s="120"/>
      <c r="J77" s="120"/>
      <c r="K77" s="104"/>
      <c r="L77" s="121"/>
    </row>
    <row r="78" spans="1:12" s="125" customFormat="1" ht="27" customHeight="1" thickBot="1">
      <c r="A78" s="247" t="s">
        <v>274</v>
      </c>
      <c r="B78" s="247"/>
      <c r="C78" s="247"/>
      <c r="D78" s="247"/>
      <c r="E78" s="247"/>
      <c r="F78" s="122">
        <f>SUM(F77:F77)</f>
        <v>17000</v>
      </c>
      <c r="G78" s="122">
        <f>SUM(G77:G77)</f>
        <v>17000</v>
      </c>
      <c r="H78" s="122"/>
      <c r="I78" s="123"/>
      <c r="J78" s="123"/>
      <c r="K78" s="123"/>
      <c r="L78" s="124"/>
    </row>
    <row r="79" spans="1:12" s="109" customFormat="1" ht="36" customHeight="1" thickBot="1">
      <c r="A79" s="121" t="s">
        <v>296</v>
      </c>
      <c r="B79" s="132">
        <v>754</v>
      </c>
      <c r="C79" s="132">
        <v>75404</v>
      </c>
      <c r="D79" s="132">
        <v>6170</v>
      </c>
      <c r="E79" s="133" t="s">
        <v>276</v>
      </c>
      <c r="F79" s="134">
        <f>SUM(G79:H79)</f>
        <v>70000</v>
      </c>
      <c r="G79" s="116">
        <v>70000</v>
      </c>
      <c r="H79" s="116"/>
      <c r="I79" s="120"/>
      <c r="J79" s="120"/>
      <c r="K79" s="120"/>
      <c r="L79" s="121"/>
    </row>
    <row r="80" spans="1:12" s="125" customFormat="1" ht="27" customHeight="1" thickBot="1">
      <c r="A80" s="247" t="s">
        <v>277</v>
      </c>
      <c r="B80" s="247"/>
      <c r="C80" s="247"/>
      <c r="D80" s="247"/>
      <c r="E80" s="247"/>
      <c r="F80" s="122">
        <f>SUM(F79)</f>
        <v>70000</v>
      </c>
      <c r="G80" s="122">
        <f>SUM(G79)</f>
        <v>70000</v>
      </c>
      <c r="H80" s="122"/>
      <c r="I80" s="123"/>
      <c r="J80" s="123"/>
      <c r="K80" s="123"/>
      <c r="L80" s="124"/>
    </row>
    <row r="81" spans="1:12" s="109" customFormat="1" ht="48" customHeight="1" thickBot="1">
      <c r="A81" s="121" t="s">
        <v>298</v>
      </c>
      <c r="B81" s="126">
        <v>754</v>
      </c>
      <c r="C81" s="126">
        <v>75410</v>
      </c>
      <c r="D81" s="126">
        <v>6170</v>
      </c>
      <c r="E81" s="127" t="s">
        <v>306</v>
      </c>
      <c r="F81" s="128">
        <f>SUM(G81:H81)</f>
        <v>60000</v>
      </c>
      <c r="G81" s="116">
        <v>60000</v>
      </c>
      <c r="H81" s="116"/>
      <c r="I81" s="120"/>
      <c r="J81" s="120"/>
      <c r="K81" s="120"/>
      <c r="L81" s="121"/>
    </row>
    <row r="82" spans="1:12" s="125" customFormat="1" ht="27" customHeight="1" thickBot="1">
      <c r="A82" s="247" t="s">
        <v>279</v>
      </c>
      <c r="B82" s="247"/>
      <c r="C82" s="247"/>
      <c r="D82" s="247"/>
      <c r="E82" s="247"/>
      <c r="F82" s="122">
        <f>SUM(F81)</f>
        <v>60000</v>
      </c>
      <c r="G82" s="122">
        <f>SUM(G81)</f>
        <v>60000</v>
      </c>
      <c r="H82" s="122"/>
      <c r="I82" s="123"/>
      <c r="J82" s="123"/>
      <c r="K82" s="123"/>
      <c r="L82" s="124"/>
    </row>
    <row r="83" spans="1:12" s="135" customFormat="1" ht="21.75" customHeight="1" thickBot="1">
      <c r="A83" s="262" t="s">
        <v>314</v>
      </c>
      <c r="B83" s="264">
        <v>754</v>
      </c>
      <c r="C83" s="264">
        <v>75421</v>
      </c>
      <c r="D83" s="103">
        <v>6057</v>
      </c>
      <c r="E83" s="266" t="s">
        <v>281</v>
      </c>
      <c r="F83" s="128">
        <f>SUM(G83:J83)</f>
        <v>675561</v>
      </c>
      <c r="G83" s="105"/>
      <c r="H83" s="105"/>
      <c r="I83" s="105">
        <v>675561</v>
      </c>
      <c r="J83" s="105"/>
      <c r="K83" s="104"/>
      <c r="L83" s="268" t="s">
        <v>158</v>
      </c>
    </row>
    <row r="84" spans="1:12" s="109" customFormat="1" ht="21.75" customHeight="1" thickBot="1">
      <c r="A84" s="263"/>
      <c r="B84" s="265"/>
      <c r="C84" s="265"/>
      <c r="D84" s="126">
        <v>6059</v>
      </c>
      <c r="E84" s="267"/>
      <c r="F84" s="128">
        <v>303200</v>
      </c>
      <c r="G84" s="116">
        <v>39520</v>
      </c>
      <c r="H84" s="116"/>
      <c r="I84" s="120"/>
      <c r="J84" s="136" t="s">
        <v>282</v>
      </c>
      <c r="K84" s="120"/>
      <c r="L84" s="269"/>
    </row>
    <row r="85" spans="1:12" s="109" customFormat="1" ht="27" customHeight="1" thickBot="1">
      <c r="A85" s="137" t="s">
        <v>315</v>
      </c>
      <c r="B85" s="138">
        <v>754</v>
      </c>
      <c r="C85" s="138">
        <v>75421</v>
      </c>
      <c r="D85" s="126">
        <v>6060</v>
      </c>
      <c r="E85" s="139" t="s">
        <v>284</v>
      </c>
      <c r="F85" s="128">
        <f>SUM(G85:J85)</f>
        <v>9000</v>
      </c>
      <c r="G85" s="116">
        <v>9000</v>
      </c>
      <c r="H85" s="116"/>
      <c r="I85" s="120"/>
      <c r="J85" s="136"/>
      <c r="K85" s="120"/>
      <c r="L85" s="140"/>
    </row>
    <row r="86" spans="1:12" s="125" customFormat="1" ht="27" customHeight="1" thickBot="1">
      <c r="A86" s="247" t="s">
        <v>285</v>
      </c>
      <c r="B86" s="247"/>
      <c r="C86" s="247"/>
      <c r="D86" s="247"/>
      <c r="E86" s="247"/>
      <c r="F86" s="122">
        <f>SUM(F83:F85)</f>
        <v>987761</v>
      </c>
      <c r="G86" s="122">
        <f t="shared" ref="G86:I86" si="3">SUM(G83:G85)</f>
        <v>48520</v>
      </c>
      <c r="H86" s="122"/>
      <c r="I86" s="122">
        <f t="shared" si="3"/>
        <v>675561</v>
      </c>
      <c r="J86" s="122">
        <v>263680</v>
      </c>
      <c r="K86" s="123"/>
      <c r="L86" s="124"/>
    </row>
    <row r="87" spans="1:12" s="153" customFormat="1" ht="42.75" customHeight="1" thickBot="1">
      <c r="A87" s="147" t="s">
        <v>316</v>
      </c>
      <c r="B87" s="148">
        <v>754</v>
      </c>
      <c r="C87" s="148">
        <v>75478</v>
      </c>
      <c r="D87" s="148">
        <v>6060</v>
      </c>
      <c r="E87" s="149" t="s">
        <v>355</v>
      </c>
      <c r="F87" s="150">
        <v>6752</v>
      </c>
      <c r="G87" s="151"/>
      <c r="H87" s="151"/>
      <c r="I87" s="152"/>
      <c r="J87" s="154" t="s">
        <v>358</v>
      </c>
      <c r="K87" s="152"/>
      <c r="L87" s="147"/>
    </row>
    <row r="88" spans="1:12" s="125" customFormat="1" ht="27" customHeight="1" thickBot="1">
      <c r="A88" s="247" t="s">
        <v>356</v>
      </c>
      <c r="B88" s="247"/>
      <c r="C88" s="247"/>
      <c r="D88" s="247"/>
      <c r="E88" s="247"/>
      <c r="F88" s="122">
        <f>SUM(F87)</f>
        <v>6752</v>
      </c>
      <c r="G88" s="122"/>
      <c r="H88" s="122"/>
      <c r="I88" s="123"/>
      <c r="J88" s="122">
        <v>6752</v>
      </c>
      <c r="K88" s="123"/>
      <c r="L88" s="124"/>
    </row>
    <row r="89" spans="1:12" s="109" customFormat="1" ht="27" customHeight="1" thickBot="1">
      <c r="A89" s="121" t="s">
        <v>317</v>
      </c>
      <c r="B89" s="126">
        <v>801</v>
      </c>
      <c r="C89" s="126">
        <v>80120</v>
      </c>
      <c r="D89" s="126">
        <v>6050</v>
      </c>
      <c r="E89" s="127" t="s">
        <v>287</v>
      </c>
      <c r="F89" s="128">
        <f>SUM(G89:H89)</f>
        <v>242462</v>
      </c>
      <c r="G89" s="116">
        <v>242462</v>
      </c>
      <c r="H89" s="116"/>
      <c r="I89" s="120"/>
      <c r="J89" s="120"/>
      <c r="K89" s="120"/>
      <c r="L89" s="121"/>
    </row>
    <row r="90" spans="1:12" s="153" customFormat="1" ht="42" customHeight="1" thickBot="1">
      <c r="A90" s="147" t="s">
        <v>318</v>
      </c>
      <c r="B90" s="148">
        <v>801</v>
      </c>
      <c r="C90" s="148">
        <v>80120</v>
      </c>
      <c r="D90" s="148">
        <v>6580</v>
      </c>
      <c r="E90" s="149" t="s">
        <v>390</v>
      </c>
      <c r="F90" s="150">
        <f>SUM(G90:H90)</f>
        <v>12000</v>
      </c>
      <c r="G90" s="151">
        <v>12000</v>
      </c>
      <c r="H90" s="151"/>
      <c r="I90" s="152"/>
      <c r="J90" s="152"/>
      <c r="K90" s="152"/>
      <c r="L90" s="219"/>
    </row>
    <row r="91" spans="1:12" s="125" customFormat="1" ht="27" customHeight="1" thickBot="1">
      <c r="A91" s="247" t="s">
        <v>288</v>
      </c>
      <c r="B91" s="247"/>
      <c r="C91" s="247"/>
      <c r="D91" s="247"/>
      <c r="E91" s="247"/>
      <c r="F91" s="122">
        <f>SUM(F89:F90)</f>
        <v>254462</v>
      </c>
      <c r="G91" s="122">
        <f>SUM(G89:G90)</f>
        <v>254462</v>
      </c>
      <c r="H91" s="122"/>
      <c r="I91" s="123"/>
      <c r="J91" s="123"/>
      <c r="K91" s="123"/>
      <c r="L91" s="124"/>
    </row>
    <row r="92" spans="1:12" s="109" customFormat="1" ht="40.5" customHeight="1" thickBot="1">
      <c r="A92" s="121" t="s">
        <v>333</v>
      </c>
      <c r="B92" s="126">
        <v>851</v>
      </c>
      <c r="C92" s="126">
        <v>85111</v>
      </c>
      <c r="D92" s="126">
        <v>6010</v>
      </c>
      <c r="E92" s="127" t="s">
        <v>290</v>
      </c>
      <c r="F92" s="128">
        <f>SUM(G92:H92)</f>
        <v>1990450</v>
      </c>
      <c r="G92" s="116">
        <v>1990450</v>
      </c>
      <c r="H92" s="116"/>
      <c r="I92" s="120"/>
      <c r="J92" s="120"/>
      <c r="K92" s="120"/>
      <c r="L92" s="121"/>
    </row>
    <row r="93" spans="1:12" s="109" customFormat="1" ht="40.5" customHeight="1" thickBot="1">
      <c r="A93" s="121" t="s">
        <v>339</v>
      </c>
      <c r="B93" s="126">
        <v>851</v>
      </c>
      <c r="C93" s="126">
        <v>85111</v>
      </c>
      <c r="D93" s="126">
        <v>6230</v>
      </c>
      <c r="E93" s="127" t="s">
        <v>292</v>
      </c>
      <c r="F93" s="128">
        <f>SUM(G93:H93)</f>
        <v>39114</v>
      </c>
      <c r="G93" s="116">
        <v>39114</v>
      </c>
      <c r="H93" s="116"/>
      <c r="I93" s="120"/>
      <c r="J93" s="120"/>
      <c r="K93" s="120"/>
      <c r="L93" s="121"/>
    </row>
    <row r="94" spans="1:12" s="125" customFormat="1" ht="27" customHeight="1" thickBot="1">
      <c r="A94" s="247" t="s">
        <v>293</v>
      </c>
      <c r="B94" s="247"/>
      <c r="C94" s="247"/>
      <c r="D94" s="247"/>
      <c r="E94" s="247"/>
      <c r="F94" s="122">
        <f>SUM(F92:F93)</f>
        <v>2029564</v>
      </c>
      <c r="G94" s="122">
        <f>SUM(G92:G93)</f>
        <v>2029564</v>
      </c>
      <c r="H94" s="122"/>
      <c r="I94" s="123"/>
      <c r="J94" s="123"/>
      <c r="K94" s="123"/>
      <c r="L94" s="124"/>
    </row>
    <row r="95" spans="1:12" s="153" customFormat="1" ht="41.25" customHeight="1" thickBot="1">
      <c r="A95" s="147" t="s">
        <v>357</v>
      </c>
      <c r="B95" s="148">
        <v>852</v>
      </c>
      <c r="C95" s="148">
        <v>85202</v>
      </c>
      <c r="D95" s="148">
        <v>6050</v>
      </c>
      <c r="E95" s="149" t="s">
        <v>295</v>
      </c>
      <c r="F95" s="150">
        <f>SUM(G95:H95)</f>
        <v>26955</v>
      </c>
      <c r="G95" s="151">
        <v>26955</v>
      </c>
      <c r="H95" s="151"/>
      <c r="I95" s="152"/>
      <c r="J95" s="152"/>
      <c r="K95" s="152"/>
      <c r="L95" s="213"/>
    </row>
    <row r="96" spans="1:12" s="109" customFormat="1" ht="41.25" customHeight="1" thickBot="1">
      <c r="A96" s="121" t="s">
        <v>387</v>
      </c>
      <c r="B96" s="126">
        <v>852</v>
      </c>
      <c r="C96" s="126">
        <v>85202</v>
      </c>
      <c r="D96" s="126">
        <v>6050</v>
      </c>
      <c r="E96" s="127" t="s">
        <v>297</v>
      </c>
      <c r="F96" s="128">
        <f>SUM(G96:H96)</f>
        <v>68500</v>
      </c>
      <c r="G96" s="116">
        <v>68500</v>
      </c>
      <c r="H96" s="116"/>
      <c r="I96" s="120"/>
      <c r="J96" s="120"/>
      <c r="K96" s="120" t="s">
        <v>336</v>
      </c>
      <c r="L96" s="102"/>
    </row>
    <row r="97" spans="1:12" s="109" customFormat="1" ht="27" customHeight="1" thickBot="1">
      <c r="A97" s="121" t="s">
        <v>389</v>
      </c>
      <c r="B97" s="126">
        <v>852</v>
      </c>
      <c r="C97" s="126">
        <v>85202</v>
      </c>
      <c r="D97" s="126">
        <v>6060</v>
      </c>
      <c r="E97" s="127" t="s">
        <v>299</v>
      </c>
      <c r="F97" s="128">
        <f>SUM(G97:H97)</f>
        <v>4000</v>
      </c>
      <c r="G97" s="116">
        <v>4000</v>
      </c>
      <c r="H97" s="116"/>
      <c r="I97" s="120"/>
      <c r="J97" s="120"/>
      <c r="K97" s="120"/>
      <c r="L97" s="102"/>
    </row>
    <row r="98" spans="1:12" s="125" customFormat="1" ht="27" customHeight="1" thickBot="1">
      <c r="A98" s="247" t="s">
        <v>300</v>
      </c>
      <c r="B98" s="247"/>
      <c r="C98" s="247"/>
      <c r="D98" s="247"/>
      <c r="E98" s="247"/>
      <c r="F98" s="122">
        <f>SUM(F95:F97)</f>
        <v>99455</v>
      </c>
      <c r="G98" s="122">
        <f>SUM(G95:G97)</f>
        <v>99455</v>
      </c>
      <c r="H98" s="122"/>
      <c r="I98" s="123"/>
      <c r="J98" s="123"/>
      <c r="K98" s="123"/>
      <c r="L98" s="124"/>
    </row>
    <row r="99" spans="1:12" s="109" customFormat="1" ht="39" customHeight="1" thickBot="1">
      <c r="A99" s="121" t="s">
        <v>391</v>
      </c>
      <c r="B99" s="126">
        <v>853</v>
      </c>
      <c r="C99" s="126">
        <v>85333</v>
      </c>
      <c r="D99" s="126">
        <v>6060</v>
      </c>
      <c r="E99" s="127" t="s">
        <v>334</v>
      </c>
      <c r="F99" s="128">
        <f>SUM(G99:H99)</f>
        <v>31000</v>
      </c>
      <c r="G99" s="116">
        <v>31000</v>
      </c>
      <c r="H99" s="116"/>
      <c r="I99" s="120"/>
      <c r="J99" s="120"/>
      <c r="K99" s="120"/>
      <c r="L99" s="121"/>
    </row>
    <row r="100" spans="1:12" s="125" customFormat="1" ht="27" customHeight="1" thickBot="1">
      <c r="A100" s="247" t="s">
        <v>335</v>
      </c>
      <c r="B100" s="247"/>
      <c r="C100" s="247"/>
      <c r="D100" s="247"/>
      <c r="E100" s="247"/>
      <c r="F100" s="122">
        <f>SUM(F99)</f>
        <v>31000</v>
      </c>
      <c r="G100" s="122">
        <f>SUM(G99)</f>
        <v>31000</v>
      </c>
      <c r="H100" s="122"/>
      <c r="I100" s="123"/>
      <c r="J100" s="123"/>
      <c r="K100" s="123"/>
      <c r="L100" s="124"/>
    </row>
    <row r="101" spans="1:12" s="153" customFormat="1" ht="41.25" customHeight="1" thickBot="1">
      <c r="A101" s="147" t="s">
        <v>392</v>
      </c>
      <c r="B101" s="148">
        <v>854</v>
      </c>
      <c r="C101" s="148">
        <v>85403</v>
      </c>
      <c r="D101" s="148">
        <v>6060</v>
      </c>
      <c r="E101" s="149" t="s">
        <v>393</v>
      </c>
      <c r="F101" s="150">
        <f>SUM(G101:H101)</f>
        <v>72000</v>
      </c>
      <c r="G101" s="151">
        <v>72000</v>
      </c>
      <c r="H101" s="151"/>
      <c r="I101" s="152"/>
      <c r="J101" s="152"/>
      <c r="K101" s="152"/>
      <c r="L101" s="147"/>
    </row>
    <row r="102" spans="1:12" s="125" customFormat="1" ht="27" customHeight="1" thickBot="1">
      <c r="A102" s="247" t="s">
        <v>335</v>
      </c>
      <c r="B102" s="247"/>
      <c r="C102" s="247"/>
      <c r="D102" s="247"/>
      <c r="E102" s="247"/>
      <c r="F102" s="122">
        <f>SUM(F101)</f>
        <v>72000</v>
      </c>
      <c r="G102" s="122">
        <f>SUM(G101)</f>
        <v>72000</v>
      </c>
      <c r="H102" s="122"/>
      <c r="I102" s="123"/>
      <c r="J102" s="123"/>
      <c r="K102" s="123"/>
      <c r="L102" s="124"/>
    </row>
    <row r="103" spans="1:12" s="109" customFormat="1" ht="27" customHeight="1" thickBot="1">
      <c r="A103" s="257" t="s">
        <v>301</v>
      </c>
      <c r="B103" s="258"/>
      <c r="C103" s="258"/>
      <c r="D103" s="258"/>
      <c r="E103" s="259"/>
      <c r="F103" s="141">
        <f>SUM(F59,F61,F67,F69,F71,F73,F76,F78,F80,F82,F86,F88,F91,F94,F98,F100,F102)</f>
        <v>31111384</v>
      </c>
      <c r="G103" s="141">
        <f t="shared" ref="G103:J103" si="4">SUM(G59,G61,G67,G69,G71,G73,G76,G78,G80,G82,G86,G88,G91,G94,G98,G100,G102)</f>
        <v>13381504</v>
      </c>
      <c r="H103" s="141">
        <f t="shared" si="4"/>
        <v>2547592</v>
      </c>
      <c r="I103" s="141">
        <f t="shared" si="4"/>
        <v>675561</v>
      </c>
      <c r="J103" s="141">
        <f t="shared" si="4"/>
        <v>14506727</v>
      </c>
      <c r="K103" s="141"/>
      <c r="L103" s="121"/>
    </row>
    <row r="104" spans="1:12" ht="12.75" customHeight="1">
      <c r="F104" s="142" t="s">
        <v>302</v>
      </c>
    </row>
    <row r="105" spans="1:12" s="144" customFormat="1" ht="12.75" customHeight="1">
      <c r="A105" s="143" t="s">
        <v>303</v>
      </c>
      <c r="L105" s="145"/>
    </row>
    <row r="106" spans="1:12" s="144" customFormat="1" ht="12.75" customHeight="1">
      <c r="A106" s="143" t="s">
        <v>304</v>
      </c>
      <c r="L106" s="145"/>
    </row>
    <row r="107" spans="1:12" s="144" customFormat="1" ht="12.75" customHeight="1">
      <c r="A107" s="143" t="s">
        <v>305</v>
      </c>
      <c r="F107" s="144" t="s">
        <v>302</v>
      </c>
      <c r="L107" s="145"/>
    </row>
  </sheetData>
  <sheetProtection algorithmName="SHA-512" hashValue="cxXE3HuY4qLZJtC8iRtkUZvrg2Ipjb2kFH+OCNUdMeuI0ZVRZ4k+FnXbyaB8ZBy5E6f+1pODz9DQnyAe1yby9Q==" saltValue="H6sfemXhoB4n0rr9/CbARQ==" spinCount="100000" sheet="1" objects="1" scenarios="1" formatColumns="0" formatRows="0"/>
  <mergeCells count="33">
    <mergeCell ref="L83:L84"/>
    <mergeCell ref="A86:E86"/>
    <mergeCell ref="A91:E91"/>
    <mergeCell ref="A94:E94"/>
    <mergeCell ref="A98:E98"/>
    <mergeCell ref="A88:E88"/>
    <mergeCell ref="A103:E103"/>
    <mergeCell ref="A73:E73"/>
    <mergeCell ref="A76:E76"/>
    <mergeCell ref="A78:E78"/>
    <mergeCell ref="A80:E80"/>
    <mergeCell ref="A82:E82"/>
    <mergeCell ref="A83:A84"/>
    <mergeCell ref="B83:B84"/>
    <mergeCell ref="C83:C84"/>
    <mergeCell ref="E83:E84"/>
    <mergeCell ref="A100:E100"/>
    <mergeCell ref="A102:E102"/>
    <mergeCell ref="L4:L5"/>
    <mergeCell ref="A59:E59"/>
    <mergeCell ref="A61:E61"/>
    <mergeCell ref="A67:E67"/>
    <mergeCell ref="A69:E69"/>
    <mergeCell ref="A71:E71"/>
    <mergeCell ref="A2:K2"/>
    <mergeCell ref="A4:A5"/>
    <mergeCell ref="B4:B5"/>
    <mergeCell ref="C4:C5"/>
    <mergeCell ref="D4:D5"/>
    <mergeCell ref="E4:E5"/>
    <mergeCell ref="F4:F5"/>
    <mergeCell ref="G4:J4"/>
    <mergeCell ref="K4:K5"/>
  </mergeCells>
  <pageMargins left="0.55118110236220474" right="0.23622047244094491" top="1.1399999999999999" bottom="1.06" header="0.41" footer="0.35433070866141736"/>
  <pageSetup paperSize="9" scale="75" firstPageNumber="0" fitToWidth="0" fitToHeight="2" orientation="landscape" horizontalDpi="4294967295" verticalDpi="300" r:id="rId1"/>
  <headerFooter differentOddEven="1" differentFirst="1" scaleWithDoc="0" alignWithMargins="0">
    <oddFooter>&amp;C&amp;P</oddFooter>
    <evenHeader>&amp;C&amp;P</evenHeader>
    <firstHeader>&amp;R&amp;9Tabela Nr 2a
do uchwały Nr ................
Rady Powiatu w Otwocku
z dnia ...............................</firstHeader>
    <firstFooter>&amp;C&amp;P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6"/>
  <sheetViews>
    <sheetView showGridLines="0" workbookViewId="0">
      <selection activeCell="K11" sqref="K11"/>
    </sheetView>
  </sheetViews>
  <sheetFormatPr defaultRowHeight="12.75"/>
  <cols>
    <col min="1" max="1" width="5.83203125" style="3" customWidth="1"/>
    <col min="2" max="2" width="62.83203125" style="3" customWidth="1"/>
    <col min="3" max="3" width="15.33203125" style="3" customWidth="1"/>
    <col min="4" max="4" width="18" style="3" customWidth="1"/>
    <col min="5" max="16384" width="9.33203125" style="3"/>
  </cols>
  <sheetData>
    <row r="3" spans="1:4" s="2" customFormat="1" ht="15" customHeight="1">
      <c r="A3" s="270" t="s">
        <v>131</v>
      </c>
      <c r="B3" s="270"/>
      <c r="C3" s="270"/>
      <c r="D3" s="270"/>
    </row>
    <row r="4" spans="1:4">
      <c r="D4" s="4"/>
    </row>
    <row r="5" spans="1:4" ht="54" customHeight="1">
      <c r="A5" s="5" t="s">
        <v>72</v>
      </c>
      <c r="B5" s="5" t="s">
        <v>79</v>
      </c>
      <c r="C5" s="6" t="s">
        <v>80</v>
      </c>
      <c r="D5" s="6" t="s">
        <v>81</v>
      </c>
    </row>
    <row r="6" spans="1:4" s="32" customFormat="1" ht="16.5" customHeight="1">
      <c r="A6" s="58">
        <v>1</v>
      </c>
      <c r="B6" s="58">
        <v>2</v>
      </c>
      <c r="C6" s="58">
        <v>3</v>
      </c>
      <c r="D6" s="59">
        <v>4</v>
      </c>
    </row>
    <row r="7" spans="1:4" s="10" customFormat="1" ht="24.75" customHeight="1">
      <c r="A7" s="7" t="s">
        <v>73</v>
      </c>
      <c r="B7" s="8" t="s">
        <v>82</v>
      </c>
      <c r="C7" s="7"/>
      <c r="D7" s="9">
        <f>SUM(D8:D9)</f>
        <v>136501676</v>
      </c>
    </row>
    <row r="8" spans="1:4" s="14" customFormat="1" ht="24.75" customHeight="1">
      <c r="A8" s="11"/>
      <c r="B8" s="12" t="s">
        <v>83</v>
      </c>
      <c r="C8" s="11"/>
      <c r="D8" s="13">
        <v>116309242</v>
      </c>
    </row>
    <row r="9" spans="1:4" s="14" customFormat="1" ht="24.75" customHeight="1">
      <c r="A9" s="11"/>
      <c r="B9" s="12" t="s">
        <v>84</v>
      </c>
      <c r="C9" s="11"/>
      <c r="D9" s="15">
        <v>20192434</v>
      </c>
    </row>
    <row r="10" spans="1:4" s="10" customFormat="1" ht="24.75" customHeight="1">
      <c r="A10" s="7" t="s">
        <v>74</v>
      </c>
      <c r="B10" s="8" t="s">
        <v>85</v>
      </c>
      <c r="C10" s="7"/>
      <c r="D10" s="16">
        <f>SUM(D11,D12)</f>
        <v>139049268</v>
      </c>
    </row>
    <row r="11" spans="1:4" s="14" customFormat="1" ht="24.75" customHeight="1">
      <c r="A11" s="11"/>
      <c r="B11" s="12" t="s">
        <v>110</v>
      </c>
      <c r="C11" s="11"/>
      <c r="D11" s="17">
        <v>107937884</v>
      </c>
    </row>
    <row r="12" spans="1:4" s="14" customFormat="1" ht="24.75" customHeight="1">
      <c r="A12" s="11"/>
      <c r="B12" s="12" t="s">
        <v>86</v>
      </c>
      <c r="C12" s="11"/>
      <c r="D12" s="18">
        <v>31111384</v>
      </c>
    </row>
    <row r="13" spans="1:4" s="10" customFormat="1" ht="24.75" customHeight="1">
      <c r="A13" s="7" t="s">
        <v>75</v>
      </c>
      <c r="B13" s="8" t="s">
        <v>87</v>
      </c>
      <c r="C13" s="19"/>
      <c r="D13" s="9">
        <f>D7-D10</f>
        <v>-2547592</v>
      </c>
    </row>
    <row r="14" spans="1:4" ht="24.75" customHeight="1">
      <c r="A14" s="271" t="s">
        <v>88</v>
      </c>
      <c r="B14" s="272"/>
      <c r="C14" s="20"/>
      <c r="D14" s="21">
        <f>SUM(D15:D18)</f>
        <v>9724868</v>
      </c>
    </row>
    <row r="15" spans="1:4" ht="24.75" customHeight="1">
      <c r="A15" s="22" t="s">
        <v>73</v>
      </c>
      <c r="B15" s="27" t="s">
        <v>107</v>
      </c>
      <c r="C15" s="22" t="s">
        <v>90</v>
      </c>
      <c r="D15" s="24">
        <f>2858156+666712</f>
        <v>3524868</v>
      </c>
    </row>
    <row r="16" spans="1:4" ht="32.25" customHeight="1">
      <c r="A16" s="22" t="s">
        <v>74</v>
      </c>
      <c r="B16" s="90" t="s">
        <v>127</v>
      </c>
      <c r="C16" s="22" t="s">
        <v>128</v>
      </c>
      <c r="D16" s="24">
        <v>500000</v>
      </c>
    </row>
    <row r="17" spans="1:4" ht="24.75" customHeight="1">
      <c r="A17" s="22" t="s">
        <v>75</v>
      </c>
      <c r="B17" s="23" t="s">
        <v>105</v>
      </c>
      <c r="C17" s="22" t="s">
        <v>89</v>
      </c>
      <c r="D17" s="24">
        <v>5700000</v>
      </c>
    </row>
    <row r="18" spans="1:4" ht="24.75" customHeight="1">
      <c r="A18" s="22" t="s">
        <v>76</v>
      </c>
      <c r="B18" s="25" t="s">
        <v>106</v>
      </c>
      <c r="C18" s="22" t="s">
        <v>89</v>
      </c>
      <c r="D18" s="26">
        <v>0</v>
      </c>
    </row>
    <row r="19" spans="1:4" ht="24.75" customHeight="1">
      <c r="A19" s="271" t="s">
        <v>91</v>
      </c>
      <c r="B19" s="272"/>
      <c r="C19" s="28"/>
      <c r="D19" s="21">
        <f>SUM(D20:D22)</f>
        <v>7177276</v>
      </c>
    </row>
    <row r="20" spans="1:4" s="91" customFormat="1" ht="24.75" customHeight="1">
      <c r="A20" s="22" t="s">
        <v>73</v>
      </c>
      <c r="B20" s="25" t="s">
        <v>130</v>
      </c>
      <c r="C20" s="22" t="s">
        <v>129</v>
      </c>
      <c r="D20" s="24">
        <v>500000</v>
      </c>
    </row>
    <row r="21" spans="1:4" ht="24.75" customHeight="1">
      <c r="A21" s="22" t="s">
        <v>74</v>
      </c>
      <c r="B21" s="25" t="s">
        <v>108</v>
      </c>
      <c r="C21" s="22" t="s">
        <v>92</v>
      </c>
      <c r="D21" s="24">
        <v>6677276</v>
      </c>
    </row>
    <row r="22" spans="1:4" ht="24.75" customHeight="1">
      <c r="A22" s="22" t="s">
        <v>75</v>
      </c>
      <c r="B22" s="25" t="s">
        <v>109</v>
      </c>
      <c r="C22" s="22" t="s">
        <v>92</v>
      </c>
      <c r="D22" s="24">
        <v>0</v>
      </c>
    </row>
    <row r="23" spans="1:4" ht="21.75" customHeight="1">
      <c r="A23" s="29"/>
      <c r="B23" s="30"/>
      <c r="C23" s="29"/>
      <c r="D23" s="31"/>
    </row>
    <row r="24" spans="1:4" ht="24.75" customHeight="1"/>
    <row r="25" spans="1:4" ht="24.75" customHeight="1"/>
    <row r="26" spans="1:4" ht="24.75" customHeight="1"/>
  </sheetData>
  <sheetProtection algorithmName="SHA-512" hashValue="wHER214A+CK4YLrTmvpz639C55KBJcciAgzSXuezhKscthKAjq1rk3yhgN7S+2etDyQUMars47Wh2NJUsaznAw==" saltValue="dv5Sngrlnvm6YbnvsIosxg==" spinCount="100000" sheet="1" objects="1" scenarios="1" formatColumns="0" formatRows="0"/>
  <mergeCells count="3">
    <mergeCell ref="A3:D3"/>
    <mergeCell ref="A14:B14"/>
    <mergeCell ref="A19:B19"/>
  </mergeCells>
  <printOptions horizontalCentered="1"/>
  <pageMargins left="0.27559055118110237" right="0.42" top="1.66" bottom="0.59055118110236227" header="0.87" footer="0.51181102362204722"/>
  <pageSetup paperSize="9" orientation="portrait" horizontalDpi="4294967295" verticalDpi="300" r:id="rId1"/>
  <headerFooter alignWithMargins="0">
    <oddHeader>&amp;R&amp;10Tabela Nr 3 
do uchwały Nr ...............
Rady Powiatu w Otwocku
z dnia ...................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F194"/>
  <sheetViews>
    <sheetView zoomScaleNormal="100" workbookViewId="0">
      <pane ySplit="4" topLeftCell="A5" activePane="bottomLeft" state="frozen"/>
      <selection activeCell="F21" sqref="F21"/>
      <selection pane="bottomLeft" activeCell="O183" sqref="O183"/>
    </sheetView>
  </sheetViews>
  <sheetFormatPr defaultRowHeight="12"/>
  <cols>
    <col min="1" max="1" width="6.33203125" style="33" customWidth="1"/>
    <col min="2" max="2" width="9.5" style="33" customWidth="1"/>
    <col min="3" max="3" width="10.1640625" style="34" customWidth="1"/>
    <col min="4" max="4" width="61.5" style="35" customWidth="1"/>
    <col min="5" max="6" width="17" style="36" customWidth="1"/>
    <col min="7" max="16384" width="9.33203125" style="37"/>
  </cols>
  <sheetData>
    <row r="1" spans="1:6" ht="12.75" customHeight="1"/>
    <row r="2" spans="1:6" ht="30.75" customHeight="1">
      <c r="A2" s="273" t="s">
        <v>332</v>
      </c>
      <c r="B2" s="273"/>
      <c r="C2" s="273"/>
      <c r="D2" s="273"/>
      <c r="E2" s="273"/>
      <c r="F2" s="273"/>
    </row>
    <row r="3" spans="1:6" ht="9.75" customHeight="1"/>
    <row r="4" spans="1:6" s="34" customFormat="1" ht="25.5" customHeight="1">
      <c r="A4" s="63" t="s">
        <v>0</v>
      </c>
      <c r="B4" s="63" t="s">
        <v>1</v>
      </c>
      <c r="C4" s="64" t="s">
        <v>93</v>
      </c>
      <c r="D4" s="65" t="s">
        <v>94</v>
      </c>
      <c r="E4" s="66" t="s">
        <v>95</v>
      </c>
      <c r="F4" s="66" t="s">
        <v>96</v>
      </c>
    </row>
    <row r="5" spans="1:6" s="38" customFormat="1" ht="17.25" customHeight="1">
      <c r="A5" s="68" t="s">
        <v>2</v>
      </c>
      <c r="B5" s="68"/>
      <c r="C5" s="69"/>
      <c r="D5" s="70" t="s">
        <v>24</v>
      </c>
      <c r="E5" s="71">
        <f>SUM(E6)</f>
        <v>0</v>
      </c>
      <c r="F5" s="71">
        <f>SUM(F6)</f>
        <v>0</v>
      </c>
    </row>
    <row r="6" spans="1:6" s="38" customFormat="1" ht="17.25" customHeight="1">
      <c r="A6" s="54"/>
      <c r="B6" s="54" t="s">
        <v>3</v>
      </c>
      <c r="C6" s="55"/>
      <c r="D6" s="56" t="s">
        <v>4</v>
      </c>
      <c r="E6" s="57">
        <f>SUM(E7)</f>
        <v>0</v>
      </c>
      <c r="F6" s="57">
        <f>SUM(F8)</f>
        <v>0</v>
      </c>
    </row>
    <row r="7" spans="1:6" s="38" customFormat="1" ht="42" customHeight="1">
      <c r="A7" s="39"/>
      <c r="B7" s="39"/>
      <c r="C7" s="40">
        <v>2110</v>
      </c>
      <c r="D7" s="41" t="s">
        <v>5</v>
      </c>
      <c r="E7" s="42">
        <v>0</v>
      </c>
      <c r="F7" s="42"/>
    </row>
    <row r="8" spans="1:6" s="38" customFormat="1" ht="15.75" customHeight="1">
      <c r="A8" s="39"/>
      <c r="B8" s="39"/>
      <c r="C8" s="40">
        <v>4300</v>
      </c>
      <c r="D8" s="41" t="s">
        <v>25</v>
      </c>
      <c r="E8" s="42"/>
      <c r="F8" s="42">
        <v>0</v>
      </c>
    </row>
    <row r="9" spans="1:6" s="38" customFormat="1" ht="17.25" customHeight="1">
      <c r="A9" s="68">
        <v>700</v>
      </c>
      <c r="B9" s="68"/>
      <c r="C9" s="69"/>
      <c r="D9" s="70" t="s">
        <v>44</v>
      </c>
      <c r="E9" s="71">
        <f>SUM(E10)</f>
        <v>361050</v>
      </c>
      <c r="F9" s="71">
        <f>SUM(F10)</f>
        <v>361050</v>
      </c>
    </row>
    <row r="10" spans="1:6" s="38" customFormat="1" ht="17.25" customHeight="1">
      <c r="A10" s="54"/>
      <c r="B10" s="54">
        <v>70005</v>
      </c>
      <c r="C10" s="55"/>
      <c r="D10" s="56" t="s">
        <v>45</v>
      </c>
      <c r="E10" s="57">
        <f>SUM(E11)</f>
        <v>361050</v>
      </c>
      <c r="F10" s="57">
        <f>SUM(F11:F27)</f>
        <v>361050</v>
      </c>
    </row>
    <row r="11" spans="1:6" s="38" customFormat="1" ht="42.75" customHeight="1">
      <c r="A11" s="39"/>
      <c r="B11" s="39"/>
      <c r="C11" s="40">
        <v>2110</v>
      </c>
      <c r="D11" s="41" t="s">
        <v>5</v>
      </c>
      <c r="E11" s="42">
        <v>361050</v>
      </c>
      <c r="F11" s="42"/>
    </row>
    <row r="12" spans="1:6" s="89" customFormat="1" ht="15.75" customHeight="1">
      <c r="A12" s="86"/>
      <c r="B12" s="86"/>
      <c r="C12" s="87">
        <v>4010</v>
      </c>
      <c r="D12" s="92" t="s">
        <v>32</v>
      </c>
      <c r="E12" s="88"/>
      <c r="F12" s="88">
        <v>41230</v>
      </c>
    </row>
    <row r="13" spans="1:6" s="89" customFormat="1" ht="15.75" customHeight="1">
      <c r="A13" s="86"/>
      <c r="B13" s="86"/>
      <c r="C13" s="87">
        <v>4040</v>
      </c>
      <c r="D13" s="92" t="s">
        <v>33</v>
      </c>
      <c r="E13" s="88"/>
      <c r="F13" s="88">
        <v>3080</v>
      </c>
    </row>
    <row r="14" spans="1:6" s="89" customFormat="1" ht="15.75" customHeight="1">
      <c r="A14" s="86"/>
      <c r="B14" s="86"/>
      <c r="C14" s="87">
        <v>4110</v>
      </c>
      <c r="D14" s="92" t="s">
        <v>34</v>
      </c>
      <c r="E14" s="88"/>
      <c r="F14" s="88">
        <v>7150</v>
      </c>
    </row>
    <row r="15" spans="1:6" s="89" customFormat="1" ht="15.75" customHeight="1">
      <c r="A15" s="86"/>
      <c r="B15" s="86"/>
      <c r="C15" s="87">
        <v>4120</v>
      </c>
      <c r="D15" s="92" t="s">
        <v>35</v>
      </c>
      <c r="E15" s="88"/>
      <c r="F15" s="88">
        <v>1050</v>
      </c>
    </row>
    <row r="16" spans="1:6" s="89" customFormat="1" ht="15.75" customHeight="1">
      <c r="A16" s="86"/>
      <c r="B16" s="86"/>
      <c r="C16" s="87">
        <v>4170</v>
      </c>
      <c r="D16" s="92" t="s">
        <v>36</v>
      </c>
      <c r="E16" s="88"/>
      <c r="F16" s="88">
        <v>0</v>
      </c>
    </row>
    <row r="17" spans="1:6" s="89" customFormat="1" ht="15.75" customHeight="1">
      <c r="A17" s="86"/>
      <c r="B17" s="86"/>
      <c r="C17" s="87">
        <v>4210</v>
      </c>
      <c r="D17" s="92" t="s">
        <v>26</v>
      </c>
      <c r="E17" s="88"/>
      <c r="F17" s="88">
        <v>435</v>
      </c>
    </row>
    <row r="18" spans="1:6" s="89" customFormat="1" ht="15.75" customHeight="1">
      <c r="A18" s="86"/>
      <c r="B18" s="86"/>
      <c r="C18" s="87">
        <v>4260</v>
      </c>
      <c r="D18" s="92" t="s">
        <v>37</v>
      </c>
      <c r="E18" s="88"/>
      <c r="F18" s="88">
        <v>0</v>
      </c>
    </row>
    <row r="19" spans="1:6" s="89" customFormat="1" ht="15.75" customHeight="1">
      <c r="A19" s="86"/>
      <c r="B19" s="86"/>
      <c r="C19" s="87">
        <v>4270</v>
      </c>
      <c r="D19" s="92" t="s">
        <v>38</v>
      </c>
      <c r="E19" s="88"/>
      <c r="F19" s="88">
        <v>25000</v>
      </c>
    </row>
    <row r="20" spans="1:6" s="89" customFormat="1" ht="15.75" customHeight="1">
      <c r="A20" s="86"/>
      <c r="B20" s="86"/>
      <c r="C20" s="87">
        <v>4300</v>
      </c>
      <c r="D20" s="92" t="s">
        <v>25</v>
      </c>
      <c r="E20" s="88"/>
      <c r="F20" s="88">
        <v>60000</v>
      </c>
    </row>
    <row r="21" spans="1:6" s="89" customFormat="1" ht="15.75" customHeight="1">
      <c r="A21" s="86"/>
      <c r="B21" s="86"/>
      <c r="C21" s="87">
        <v>4390</v>
      </c>
      <c r="D21" s="92" t="s">
        <v>46</v>
      </c>
      <c r="E21" s="88"/>
      <c r="F21" s="88">
        <v>57000</v>
      </c>
    </row>
    <row r="22" spans="1:6" s="89" customFormat="1" ht="15.75" customHeight="1">
      <c r="A22" s="86"/>
      <c r="B22" s="86"/>
      <c r="C22" s="87">
        <v>4430</v>
      </c>
      <c r="D22" s="92" t="s">
        <v>40</v>
      </c>
      <c r="E22" s="88"/>
      <c r="F22" s="88">
        <v>4100</v>
      </c>
    </row>
    <row r="23" spans="1:6" s="89" customFormat="1" ht="15.75" customHeight="1">
      <c r="A23" s="86"/>
      <c r="B23" s="86"/>
      <c r="C23" s="87">
        <v>4480</v>
      </c>
      <c r="D23" s="92" t="s">
        <v>42</v>
      </c>
      <c r="E23" s="88"/>
      <c r="F23" s="88">
        <v>30000</v>
      </c>
    </row>
    <row r="24" spans="1:6" s="89" customFormat="1" ht="15.75" customHeight="1">
      <c r="A24" s="86"/>
      <c r="B24" s="86"/>
      <c r="C24" s="87">
        <v>4520</v>
      </c>
      <c r="D24" s="92" t="s">
        <v>43</v>
      </c>
      <c r="E24" s="88"/>
      <c r="F24" s="88">
        <v>10000</v>
      </c>
    </row>
    <row r="25" spans="1:6" s="89" customFormat="1" ht="15.75" customHeight="1">
      <c r="A25" s="86"/>
      <c r="B25" s="86"/>
      <c r="C25" s="87">
        <v>4580</v>
      </c>
      <c r="D25" s="92" t="s">
        <v>47</v>
      </c>
      <c r="E25" s="88"/>
      <c r="F25" s="88">
        <v>3955</v>
      </c>
    </row>
    <row r="26" spans="1:6" s="89" customFormat="1" ht="15.75" customHeight="1">
      <c r="A26" s="86"/>
      <c r="B26" s="86"/>
      <c r="C26" s="87">
        <v>4590</v>
      </c>
      <c r="D26" s="92" t="s">
        <v>48</v>
      </c>
      <c r="E26" s="88"/>
      <c r="F26" s="88">
        <v>106050</v>
      </c>
    </row>
    <row r="27" spans="1:6" s="89" customFormat="1" ht="15.75" customHeight="1">
      <c r="A27" s="86"/>
      <c r="B27" s="86"/>
      <c r="C27" s="87">
        <v>4610</v>
      </c>
      <c r="D27" s="92" t="s">
        <v>49</v>
      </c>
      <c r="E27" s="88"/>
      <c r="F27" s="88">
        <v>12000</v>
      </c>
    </row>
    <row r="28" spans="1:6" s="38" customFormat="1" ht="17.25" customHeight="1">
      <c r="A28" s="68">
        <v>710</v>
      </c>
      <c r="B28" s="68"/>
      <c r="C28" s="69"/>
      <c r="D28" s="70" t="s">
        <v>50</v>
      </c>
      <c r="E28" s="71">
        <f>SUM(E29,E36)</f>
        <v>1531605</v>
      </c>
      <c r="F28" s="71">
        <f>SUM(F29,F36)</f>
        <v>1531605</v>
      </c>
    </row>
    <row r="29" spans="1:6" s="38" customFormat="1" ht="17.25" customHeight="1">
      <c r="A29" s="54"/>
      <c r="B29" s="54" t="s">
        <v>104</v>
      </c>
      <c r="C29" s="55"/>
      <c r="D29" s="1" t="s">
        <v>102</v>
      </c>
      <c r="E29" s="57">
        <f>SUM(E30)</f>
        <v>328000</v>
      </c>
      <c r="F29" s="57">
        <f>SUM(F31:F35)</f>
        <v>328000</v>
      </c>
    </row>
    <row r="30" spans="1:6" s="38" customFormat="1" ht="42.75" customHeight="1">
      <c r="A30" s="39"/>
      <c r="B30" s="39"/>
      <c r="C30" s="40">
        <v>2110</v>
      </c>
      <c r="D30" s="41" t="s">
        <v>5</v>
      </c>
      <c r="E30" s="42">
        <v>328000</v>
      </c>
      <c r="F30" s="42"/>
    </row>
    <row r="31" spans="1:6" s="89" customFormat="1" ht="15.75" customHeight="1">
      <c r="A31" s="86"/>
      <c r="B31" s="86"/>
      <c r="C31" s="87">
        <v>4010</v>
      </c>
      <c r="D31" s="92" t="s">
        <v>32</v>
      </c>
      <c r="E31" s="88"/>
      <c r="F31" s="88">
        <v>186299</v>
      </c>
    </row>
    <row r="32" spans="1:6" s="89" customFormat="1" ht="15.75" customHeight="1">
      <c r="A32" s="86"/>
      <c r="B32" s="86"/>
      <c r="C32" s="87">
        <v>4040</v>
      </c>
      <c r="D32" s="92" t="s">
        <v>33</v>
      </c>
      <c r="E32" s="88"/>
      <c r="F32" s="88">
        <v>16900</v>
      </c>
    </row>
    <row r="33" spans="1:6" s="89" customFormat="1" ht="15.75" customHeight="1">
      <c r="A33" s="86"/>
      <c r="B33" s="86"/>
      <c r="C33" s="87">
        <v>4110</v>
      </c>
      <c r="D33" s="92" t="s">
        <v>34</v>
      </c>
      <c r="E33" s="88"/>
      <c r="F33" s="88">
        <v>34736</v>
      </c>
    </row>
    <row r="34" spans="1:6" s="89" customFormat="1" ht="15.75" customHeight="1">
      <c r="A34" s="86"/>
      <c r="B34" s="86"/>
      <c r="C34" s="87">
        <v>4120</v>
      </c>
      <c r="D34" s="92" t="s">
        <v>35</v>
      </c>
      <c r="E34" s="88"/>
      <c r="F34" s="88">
        <v>4981</v>
      </c>
    </row>
    <row r="35" spans="1:6" s="89" customFormat="1" ht="15.75" customHeight="1">
      <c r="A35" s="86"/>
      <c r="B35" s="86"/>
      <c r="C35" s="87">
        <v>4300</v>
      </c>
      <c r="D35" s="92" t="s">
        <v>25</v>
      </c>
      <c r="E35" s="88"/>
      <c r="F35" s="88">
        <v>85084</v>
      </c>
    </row>
    <row r="36" spans="1:6" s="38" customFormat="1" ht="17.25" customHeight="1">
      <c r="A36" s="54"/>
      <c r="B36" s="54">
        <v>71015</v>
      </c>
      <c r="C36" s="55"/>
      <c r="D36" s="56" t="s">
        <v>52</v>
      </c>
      <c r="E36" s="57">
        <f>SUM(E37:E37)</f>
        <v>1203605</v>
      </c>
      <c r="F36" s="57">
        <f>SUM(F38:F57)</f>
        <v>1203605</v>
      </c>
    </row>
    <row r="37" spans="1:6" s="38" customFormat="1" ht="42.75" customHeight="1">
      <c r="A37" s="39"/>
      <c r="B37" s="39"/>
      <c r="C37" s="40">
        <v>2110</v>
      </c>
      <c r="D37" s="41" t="s">
        <v>5</v>
      </c>
      <c r="E37" s="42">
        <v>1203605</v>
      </c>
      <c r="F37" s="42"/>
    </row>
    <row r="38" spans="1:6" s="38" customFormat="1" ht="15.75" customHeight="1">
      <c r="A38" s="39"/>
      <c r="B38" s="39"/>
      <c r="C38" s="40">
        <v>3020</v>
      </c>
      <c r="D38" s="41" t="s">
        <v>31</v>
      </c>
      <c r="E38" s="42"/>
      <c r="F38" s="42">
        <v>440</v>
      </c>
    </row>
    <row r="39" spans="1:6" s="38" customFormat="1" ht="15.75" customHeight="1">
      <c r="A39" s="39"/>
      <c r="B39" s="39"/>
      <c r="C39" s="40">
        <v>4010</v>
      </c>
      <c r="D39" s="41" t="s">
        <v>32</v>
      </c>
      <c r="E39" s="42"/>
      <c r="F39" s="42">
        <v>129159</v>
      </c>
    </row>
    <row r="40" spans="1:6" s="38" customFormat="1" ht="15.75" customHeight="1">
      <c r="A40" s="39"/>
      <c r="B40" s="39"/>
      <c r="C40" s="40">
        <v>4020</v>
      </c>
      <c r="D40" s="41" t="s">
        <v>53</v>
      </c>
      <c r="E40" s="42"/>
      <c r="F40" s="42">
        <v>392073</v>
      </c>
    </row>
    <row r="41" spans="1:6" s="38" customFormat="1" ht="15.75" customHeight="1">
      <c r="A41" s="39"/>
      <c r="B41" s="39"/>
      <c r="C41" s="40">
        <v>4040</v>
      </c>
      <c r="D41" s="41" t="s">
        <v>33</v>
      </c>
      <c r="E41" s="42"/>
      <c r="F41" s="42">
        <v>35227</v>
      </c>
    </row>
    <row r="42" spans="1:6" s="38" customFormat="1" ht="15.75" customHeight="1">
      <c r="A42" s="39"/>
      <c r="B42" s="39"/>
      <c r="C42" s="40">
        <v>4110</v>
      </c>
      <c r="D42" s="41" t="s">
        <v>34</v>
      </c>
      <c r="E42" s="42"/>
      <c r="F42" s="42">
        <v>92999</v>
      </c>
    </row>
    <row r="43" spans="1:6" s="38" customFormat="1" ht="15.75" customHeight="1">
      <c r="A43" s="39"/>
      <c r="B43" s="39"/>
      <c r="C43" s="40">
        <v>4120</v>
      </c>
      <c r="D43" s="41" t="s">
        <v>35</v>
      </c>
      <c r="E43" s="42"/>
      <c r="F43" s="42">
        <v>13325</v>
      </c>
    </row>
    <row r="44" spans="1:6" s="38" customFormat="1" ht="15.75" customHeight="1">
      <c r="A44" s="39"/>
      <c r="B44" s="39"/>
      <c r="C44" s="40">
        <v>4170</v>
      </c>
      <c r="D44" s="41" t="s">
        <v>36</v>
      </c>
      <c r="E44" s="42"/>
      <c r="F44" s="42">
        <v>2683</v>
      </c>
    </row>
    <row r="45" spans="1:6" s="38" customFormat="1" ht="15.75" customHeight="1">
      <c r="A45" s="39"/>
      <c r="B45" s="39"/>
      <c r="C45" s="40">
        <v>4210</v>
      </c>
      <c r="D45" s="41" t="s">
        <v>26</v>
      </c>
      <c r="E45" s="42"/>
      <c r="F45" s="42">
        <v>18196</v>
      </c>
    </row>
    <row r="46" spans="1:6" s="38" customFormat="1" ht="15.75" customHeight="1">
      <c r="A46" s="39"/>
      <c r="B46" s="39"/>
      <c r="C46" s="40">
        <v>4260</v>
      </c>
      <c r="D46" s="41" t="s">
        <v>37</v>
      </c>
      <c r="E46" s="42"/>
      <c r="F46" s="42">
        <v>15368</v>
      </c>
    </row>
    <row r="47" spans="1:6" s="38" customFormat="1" ht="15.75" customHeight="1">
      <c r="A47" s="39"/>
      <c r="B47" s="39"/>
      <c r="C47" s="40">
        <v>4270</v>
      </c>
      <c r="D47" s="41" t="s">
        <v>38</v>
      </c>
      <c r="E47" s="42"/>
      <c r="F47" s="42">
        <v>421387</v>
      </c>
    </row>
    <row r="48" spans="1:6" s="38" customFormat="1" ht="15.75" customHeight="1">
      <c r="A48" s="39"/>
      <c r="B48" s="39"/>
      <c r="C48" s="40">
        <v>4280</v>
      </c>
      <c r="D48" s="41" t="s">
        <v>51</v>
      </c>
      <c r="E48" s="42"/>
      <c r="F48" s="42">
        <v>866</v>
      </c>
    </row>
    <row r="49" spans="1:6" s="38" customFormat="1" ht="15.75" customHeight="1">
      <c r="A49" s="39"/>
      <c r="B49" s="39"/>
      <c r="C49" s="40">
        <v>4300</v>
      </c>
      <c r="D49" s="41" t="s">
        <v>25</v>
      </c>
      <c r="E49" s="42"/>
      <c r="F49" s="42">
        <v>51846</v>
      </c>
    </row>
    <row r="50" spans="1:6" s="38" customFormat="1" ht="15.75" customHeight="1">
      <c r="A50" s="39"/>
      <c r="B50" s="39"/>
      <c r="C50" s="40">
        <v>4360</v>
      </c>
      <c r="D50" s="41" t="s">
        <v>97</v>
      </c>
      <c r="E50" s="42"/>
      <c r="F50" s="42">
        <v>4059</v>
      </c>
    </row>
    <row r="51" spans="1:6" s="38" customFormat="1" ht="15.75" customHeight="1">
      <c r="A51" s="39"/>
      <c r="B51" s="39"/>
      <c r="C51" s="40">
        <v>4410</v>
      </c>
      <c r="D51" s="41" t="s">
        <v>39</v>
      </c>
      <c r="E51" s="42"/>
      <c r="F51" s="42">
        <v>3048</v>
      </c>
    </row>
    <row r="52" spans="1:6" s="38" customFormat="1" ht="15.75" customHeight="1">
      <c r="A52" s="39"/>
      <c r="B52" s="39"/>
      <c r="C52" s="40">
        <v>4430</v>
      </c>
      <c r="D52" s="41" t="s">
        <v>40</v>
      </c>
      <c r="E52" s="42"/>
      <c r="F52" s="42">
        <v>2343</v>
      </c>
    </row>
    <row r="53" spans="1:6" s="38" customFormat="1" ht="15.75" customHeight="1">
      <c r="A53" s="39"/>
      <c r="B53" s="39"/>
      <c r="C53" s="40">
        <v>4440</v>
      </c>
      <c r="D53" s="41" t="s">
        <v>41</v>
      </c>
      <c r="E53" s="42"/>
      <c r="F53" s="42">
        <v>12944</v>
      </c>
    </row>
    <row r="54" spans="1:6" s="38" customFormat="1" ht="15.75" customHeight="1">
      <c r="A54" s="39"/>
      <c r="B54" s="39"/>
      <c r="C54" s="40">
        <v>4480</v>
      </c>
      <c r="D54" s="41" t="s">
        <v>42</v>
      </c>
      <c r="E54" s="42"/>
      <c r="F54" s="42">
        <v>1203</v>
      </c>
    </row>
    <row r="55" spans="1:6" s="38" customFormat="1" ht="15.75" customHeight="1">
      <c r="A55" s="39"/>
      <c r="B55" s="39"/>
      <c r="C55" s="40">
        <v>4550</v>
      </c>
      <c r="D55" s="41" t="s">
        <v>54</v>
      </c>
      <c r="E55" s="42"/>
      <c r="F55" s="42">
        <v>2586</v>
      </c>
    </row>
    <row r="56" spans="1:6" s="38" customFormat="1" ht="15.75" customHeight="1">
      <c r="A56" s="39"/>
      <c r="B56" s="39"/>
      <c r="C56" s="40">
        <v>4610</v>
      </c>
      <c r="D56" s="41" t="s">
        <v>49</v>
      </c>
      <c r="E56" s="42"/>
      <c r="F56" s="42">
        <v>1267</v>
      </c>
    </row>
    <row r="57" spans="1:6" s="38" customFormat="1" ht="27.75" customHeight="1">
      <c r="A57" s="39"/>
      <c r="B57" s="39"/>
      <c r="C57" s="40">
        <v>4700</v>
      </c>
      <c r="D57" s="41" t="s">
        <v>98</v>
      </c>
      <c r="E57" s="42"/>
      <c r="F57" s="42">
        <v>2586</v>
      </c>
    </row>
    <row r="58" spans="1:6" s="38" customFormat="1" ht="16.5" customHeight="1">
      <c r="A58" s="68">
        <v>750</v>
      </c>
      <c r="B58" s="68"/>
      <c r="C58" s="69"/>
      <c r="D58" s="70" t="s">
        <v>55</v>
      </c>
      <c r="E58" s="71">
        <f>SUM(E59,E65)</f>
        <v>62343</v>
      </c>
      <c r="F58" s="71">
        <f>SUM(F59,F65)</f>
        <v>62343</v>
      </c>
    </row>
    <row r="59" spans="1:6" s="38" customFormat="1" ht="17.25" customHeight="1">
      <c r="A59" s="54"/>
      <c r="B59" s="54">
        <v>75011</v>
      </c>
      <c r="C59" s="55"/>
      <c r="D59" s="56" t="s">
        <v>56</v>
      </c>
      <c r="E59" s="57">
        <f>SUM(E60)</f>
        <v>39841</v>
      </c>
      <c r="F59" s="57">
        <f>SUM(F61:F64)</f>
        <v>39841</v>
      </c>
    </row>
    <row r="60" spans="1:6" s="38" customFormat="1" ht="42.75" customHeight="1">
      <c r="A60" s="39"/>
      <c r="B60" s="39"/>
      <c r="C60" s="40">
        <v>2110</v>
      </c>
      <c r="D60" s="41" t="s">
        <v>5</v>
      </c>
      <c r="E60" s="42">
        <v>39841</v>
      </c>
      <c r="F60" s="42"/>
    </row>
    <row r="61" spans="1:6" s="89" customFormat="1" ht="15.75" customHeight="1">
      <c r="A61" s="86"/>
      <c r="B61" s="86"/>
      <c r="C61" s="87">
        <v>4010</v>
      </c>
      <c r="D61" s="92" t="s">
        <v>32</v>
      </c>
      <c r="E61" s="88"/>
      <c r="F61" s="88">
        <v>30700</v>
      </c>
    </row>
    <row r="62" spans="1:6" s="89" customFormat="1" ht="15.75" customHeight="1">
      <c r="A62" s="86"/>
      <c r="B62" s="86"/>
      <c r="C62" s="87">
        <v>4040</v>
      </c>
      <c r="D62" s="92" t="s">
        <v>33</v>
      </c>
      <c r="E62" s="88"/>
      <c r="F62" s="88">
        <v>2650</v>
      </c>
    </row>
    <row r="63" spans="1:6" s="89" customFormat="1" ht="15.75" customHeight="1">
      <c r="A63" s="86"/>
      <c r="B63" s="86"/>
      <c r="C63" s="87">
        <v>4110</v>
      </c>
      <c r="D63" s="92" t="s">
        <v>34</v>
      </c>
      <c r="E63" s="88"/>
      <c r="F63" s="88">
        <v>5671</v>
      </c>
    </row>
    <row r="64" spans="1:6" s="89" customFormat="1" ht="15.75" customHeight="1">
      <c r="A64" s="86"/>
      <c r="B64" s="86"/>
      <c r="C64" s="87">
        <v>4120</v>
      </c>
      <c r="D64" s="92" t="s">
        <v>35</v>
      </c>
      <c r="E64" s="88"/>
      <c r="F64" s="88">
        <v>820</v>
      </c>
    </row>
    <row r="65" spans="1:6" s="38" customFormat="1" ht="17.25" customHeight="1">
      <c r="A65" s="54"/>
      <c r="B65" s="54">
        <v>75045</v>
      </c>
      <c r="C65" s="55"/>
      <c r="D65" s="56" t="s">
        <v>10</v>
      </c>
      <c r="E65" s="57">
        <f>SUM(E66)</f>
        <v>22502</v>
      </c>
      <c r="F65" s="57">
        <f>SUM(F67:F71)</f>
        <v>22502</v>
      </c>
    </row>
    <row r="66" spans="1:6" s="38" customFormat="1" ht="42.75" customHeight="1">
      <c r="A66" s="39"/>
      <c r="B66" s="39"/>
      <c r="C66" s="40">
        <v>2110</v>
      </c>
      <c r="D66" s="41" t="s">
        <v>5</v>
      </c>
      <c r="E66" s="42">
        <v>22502</v>
      </c>
      <c r="F66" s="42"/>
    </row>
    <row r="67" spans="1:6" s="89" customFormat="1" ht="15.75" customHeight="1">
      <c r="A67" s="86"/>
      <c r="B67" s="86"/>
      <c r="C67" s="87">
        <v>4110</v>
      </c>
      <c r="D67" s="92" t="s">
        <v>34</v>
      </c>
      <c r="E67" s="88"/>
      <c r="F67" s="88">
        <v>877</v>
      </c>
    </row>
    <row r="68" spans="1:6" s="89" customFormat="1" ht="15.75" customHeight="1">
      <c r="A68" s="86"/>
      <c r="B68" s="86"/>
      <c r="C68" s="87">
        <v>4120</v>
      </c>
      <c r="D68" s="92" t="s">
        <v>35</v>
      </c>
      <c r="E68" s="88"/>
      <c r="F68" s="88">
        <v>84</v>
      </c>
    </row>
    <row r="69" spans="1:6" s="89" customFormat="1" ht="15.75" customHeight="1">
      <c r="A69" s="86"/>
      <c r="B69" s="86"/>
      <c r="C69" s="87">
        <v>4170</v>
      </c>
      <c r="D69" s="92" t="s">
        <v>36</v>
      </c>
      <c r="E69" s="88"/>
      <c r="F69" s="88">
        <v>21060</v>
      </c>
    </row>
    <row r="70" spans="1:6" s="89" customFormat="1" ht="15.75" customHeight="1">
      <c r="A70" s="86"/>
      <c r="B70" s="86"/>
      <c r="C70" s="87">
        <v>4210</v>
      </c>
      <c r="D70" s="92" t="s">
        <v>26</v>
      </c>
      <c r="E70" s="88"/>
      <c r="F70" s="88">
        <v>481</v>
      </c>
    </row>
    <row r="71" spans="1:6" s="89" customFormat="1" ht="15.75" customHeight="1">
      <c r="A71" s="86"/>
      <c r="B71" s="86"/>
      <c r="C71" s="87">
        <v>4300</v>
      </c>
      <c r="D71" s="92" t="s">
        <v>25</v>
      </c>
      <c r="E71" s="88"/>
      <c r="F71" s="88">
        <v>0</v>
      </c>
    </row>
    <row r="72" spans="1:6" s="38" customFormat="1" ht="18" customHeight="1">
      <c r="A72" s="68">
        <v>754</v>
      </c>
      <c r="B72" s="68"/>
      <c r="C72" s="69"/>
      <c r="D72" s="70" t="s">
        <v>11</v>
      </c>
      <c r="E72" s="71">
        <f>SUM(E73,E102,E105)</f>
        <v>6790457</v>
      </c>
      <c r="F72" s="71">
        <f>SUM(F73,F102,F105)</f>
        <v>6790457</v>
      </c>
    </row>
    <row r="73" spans="1:6" s="38" customFormat="1" ht="17.25" customHeight="1">
      <c r="A73" s="54"/>
      <c r="B73" s="54">
        <v>75411</v>
      </c>
      <c r="C73" s="55"/>
      <c r="D73" s="56" t="s">
        <v>12</v>
      </c>
      <c r="E73" s="57">
        <f>SUM(E74,J76)</f>
        <v>6731658</v>
      </c>
      <c r="F73" s="57">
        <f>SUM(F75:F101)</f>
        <v>6731658</v>
      </c>
    </row>
    <row r="74" spans="1:6" s="38" customFormat="1" ht="42.75" customHeight="1">
      <c r="A74" s="39"/>
      <c r="B74" s="39"/>
      <c r="C74" s="40">
        <v>2110</v>
      </c>
      <c r="D74" s="41" t="s">
        <v>5</v>
      </c>
      <c r="E74" s="42">
        <v>6731658</v>
      </c>
      <c r="F74" s="42"/>
    </row>
    <row r="75" spans="1:6" s="38" customFormat="1" ht="28.5" customHeight="1">
      <c r="A75" s="39"/>
      <c r="B75" s="39"/>
      <c r="C75" s="40">
        <v>3070</v>
      </c>
      <c r="D75" s="41" t="s">
        <v>58</v>
      </c>
      <c r="E75" s="42"/>
      <c r="F75" s="42">
        <v>256133</v>
      </c>
    </row>
    <row r="76" spans="1:6" s="38" customFormat="1" ht="15.75" customHeight="1">
      <c r="A76" s="39"/>
      <c r="B76" s="39"/>
      <c r="C76" s="40">
        <v>4010</v>
      </c>
      <c r="D76" s="41" t="s">
        <v>32</v>
      </c>
      <c r="E76" s="42"/>
      <c r="F76" s="42">
        <v>44724</v>
      </c>
    </row>
    <row r="77" spans="1:6" s="38" customFormat="1" ht="15.75" customHeight="1">
      <c r="A77" s="39"/>
      <c r="B77" s="39"/>
      <c r="C77" s="40">
        <v>4020</v>
      </c>
      <c r="D77" s="41" t="s">
        <v>53</v>
      </c>
      <c r="E77" s="42"/>
      <c r="F77" s="42">
        <v>87451</v>
      </c>
    </row>
    <row r="78" spans="1:6" s="38" customFormat="1" ht="15.75" customHeight="1">
      <c r="A78" s="39"/>
      <c r="B78" s="39"/>
      <c r="C78" s="40">
        <v>4040</v>
      </c>
      <c r="D78" s="41" t="s">
        <v>33</v>
      </c>
      <c r="E78" s="42"/>
      <c r="F78" s="42">
        <v>7483</v>
      </c>
    </row>
    <row r="79" spans="1:6" s="38" customFormat="1" ht="15.75" customHeight="1">
      <c r="A79" s="39"/>
      <c r="B79" s="39"/>
      <c r="C79" s="40">
        <v>4050</v>
      </c>
      <c r="D79" s="41" t="s">
        <v>59</v>
      </c>
      <c r="E79" s="42"/>
      <c r="F79" s="42">
        <v>4648512</v>
      </c>
    </row>
    <row r="80" spans="1:6" s="38" customFormat="1" ht="29.25" customHeight="1">
      <c r="A80" s="39"/>
      <c r="B80" s="39"/>
      <c r="C80" s="40">
        <v>4060</v>
      </c>
      <c r="D80" s="41" t="s">
        <v>111</v>
      </c>
      <c r="E80" s="42"/>
      <c r="F80" s="42">
        <v>123402</v>
      </c>
    </row>
    <row r="81" spans="1:6" s="38" customFormat="1" ht="29.25" customHeight="1">
      <c r="A81" s="39"/>
      <c r="B81" s="39"/>
      <c r="C81" s="40">
        <v>4070</v>
      </c>
      <c r="D81" s="41" t="s">
        <v>60</v>
      </c>
      <c r="E81" s="42"/>
      <c r="F81" s="42">
        <v>338489</v>
      </c>
    </row>
    <row r="82" spans="1:6" s="38" customFormat="1" ht="29.25" customHeight="1">
      <c r="A82" s="39"/>
      <c r="B82" s="39"/>
      <c r="C82" s="40">
        <v>4080</v>
      </c>
      <c r="D82" s="41" t="s">
        <v>136</v>
      </c>
      <c r="E82" s="42"/>
      <c r="F82" s="42">
        <v>46317</v>
      </c>
    </row>
    <row r="83" spans="1:6" s="38" customFormat="1" ht="15.75" customHeight="1">
      <c r="A83" s="39"/>
      <c r="B83" s="39"/>
      <c r="C83" s="40">
        <v>4110</v>
      </c>
      <c r="D83" s="41" t="s">
        <v>34</v>
      </c>
      <c r="E83" s="42"/>
      <c r="F83" s="42">
        <v>26375</v>
      </c>
    </row>
    <row r="84" spans="1:6" s="38" customFormat="1" ht="15.75" customHeight="1">
      <c r="A84" s="39"/>
      <c r="B84" s="39"/>
      <c r="C84" s="40">
        <v>4120</v>
      </c>
      <c r="D84" s="41" t="s">
        <v>35</v>
      </c>
      <c r="E84" s="42"/>
      <c r="F84" s="42">
        <v>3425</v>
      </c>
    </row>
    <row r="85" spans="1:6" s="38" customFormat="1" ht="15.75" customHeight="1">
      <c r="A85" s="39"/>
      <c r="B85" s="39"/>
      <c r="C85" s="40">
        <v>4170</v>
      </c>
      <c r="D85" s="41" t="s">
        <v>36</v>
      </c>
      <c r="E85" s="42"/>
      <c r="F85" s="42">
        <v>28477</v>
      </c>
    </row>
    <row r="86" spans="1:6" s="38" customFormat="1" ht="29.25" customHeight="1">
      <c r="A86" s="39"/>
      <c r="B86" s="39"/>
      <c r="C86" s="40">
        <v>4180</v>
      </c>
      <c r="D86" s="41" t="s">
        <v>112</v>
      </c>
      <c r="E86" s="42"/>
      <c r="F86" s="42">
        <v>550499</v>
      </c>
    </row>
    <row r="87" spans="1:6" s="38" customFormat="1" ht="15.75" customHeight="1">
      <c r="A87" s="39"/>
      <c r="B87" s="39"/>
      <c r="C87" s="40">
        <v>4210</v>
      </c>
      <c r="D87" s="41" t="s">
        <v>26</v>
      </c>
      <c r="E87" s="42"/>
      <c r="F87" s="42">
        <v>212269</v>
      </c>
    </row>
    <row r="88" spans="1:6" s="38" customFormat="1" ht="15.75" customHeight="1">
      <c r="A88" s="39"/>
      <c r="B88" s="39"/>
      <c r="C88" s="40">
        <v>4220</v>
      </c>
      <c r="D88" s="41" t="s">
        <v>61</v>
      </c>
      <c r="E88" s="42"/>
      <c r="F88" s="42">
        <v>14000</v>
      </c>
    </row>
    <row r="89" spans="1:6" s="38" customFormat="1" ht="15.75" customHeight="1">
      <c r="A89" s="39"/>
      <c r="B89" s="39"/>
      <c r="C89" s="40">
        <v>4230</v>
      </c>
      <c r="D89" s="41" t="s">
        <v>62</v>
      </c>
      <c r="E89" s="42"/>
      <c r="F89" s="42">
        <v>8000</v>
      </c>
    </row>
    <row r="90" spans="1:6" s="38" customFormat="1" ht="15.75" customHeight="1">
      <c r="A90" s="39"/>
      <c r="B90" s="39"/>
      <c r="C90" s="40">
        <v>4250</v>
      </c>
      <c r="D90" s="41" t="s">
        <v>63</v>
      </c>
      <c r="E90" s="42"/>
      <c r="F90" s="42">
        <v>16000</v>
      </c>
    </row>
    <row r="91" spans="1:6" s="38" customFormat="1" ht="15.75" customHeight="1">
      <c r="A91" s="39"/>
      <c r="B91" s="39"/>
      <c r="C91" s="40">
        <v>4260</v>
      </c>
      <c r="D91" s="41" t="s">
        <v>37</v>
      </c>
      <c r="E91" s="42"/>
      <c r="F91" s="42">
        <v>77714</v>
      </c>
    </row>
    <row r="92" spans="1:6" s="38" customFormat="1" ht="15.75" customHeight="1">
      <c r="A92" s="39"/>
      <c r="B92" s="39"/>
      <c r="C92" s="40">
        <v>4270</v>
      </c>
      <c r="D92" s="41" t="s">
        <v>38</v>
      </c>
      <c r="E92" s="42"/>
      <c r="F92" s="42">
        <v>88477</v>
      </c>
    </row>
    <row r="93" spans="1:6" s="38" customFormat="1" ht="15.75" customHeight="1">
      <c r="A93" s="39"/>
      <c r="B93" s="39"/>
      <c r="C93" s="40">
        <v>4280</v>
      </c>
      <c r="D93" s="41" t="s">
        <v>51</v>
      </c>
      <c r="E93" s="42"/>
      <c r="F93" s="42">
        <v>26780</v>
      </c>
    </row>
    <row r="94" spans="1:6" s="38" customFormat="1" ht="15.75" customHeight="1">
      <c r="A94" s="39"/>
      <c r="B94" s="39"/>
      <c r="C94" s="40">
        <v>4300</v>
      </c>
      <c r="D94" s="41" t="s">
        <v>25</v>
      </c>
      <c r="E94" s="42"/>
      <c r="F94" s="42">
        <v>61156</v>
      </c>
    </row>
    <row r="95" spans="1:6" s="38" customFormat="1" ht="15.75" customHeight="1">
      <c r="A95" s="39"/>
      <c r="B95" s="39"/>
      <c r="C95" s="40">
        <v>4360</v>
      </c>
      <c r="D95" s="41" t="s">
        <v>97</v>
      </c>
      <c r="E95" s="42"/>
      <c r="F95" s="42">
        <v>11712</v>
      </c>
    </row>
    <row r="96" spans="1:6" s="38" customFormat="1" ht="15.75" customHeight="1">
      <c r="A96" s="39"/>
      <c r="B96" s="39"/>
      <c r="C96" s="40">
        <v>4410</v>
      </c>
      <c r="D96" s="41" t="s">
        <v>39</v>
      </c>
      <c r="E96" s="42"/>
      <c r="F96" s="42">
        <v>11000</v>
      </c>
    </row>
    <row r="97" spans="1:6" s="38" customFormat="1" ht="15.75" customHeight="1">
      <c r="A97" s="39"/>
      <c r="B97" s="39"/>
      <c r="C97" s="40">
        <v>4430</v>
      </c>
      <c r="D97" s="41" t="s">
        <v>40</v>
      </c>
      <c r="E97" s="42"/>
      <c r="F97" s="42">
        <v>3700</v>
      </c>
    </row>
    <row r="98" spans="1:6" s="38" customFormat="1" ht="15.75" customHeight="1">
      <c r="A98" s="39"/>
      <c r="B98" s="39"/>
      <c r="C98" s="40">
        <v>4440</v>
      </c>
      <c r="D98" s="41" t="s">
        <v>41</v>
      </c>
      <c r="E98" s="42"/>
      <c r="F98" s="42">
        <v>4800</v>
      </c>
    </row>
    <row r="99" spans="1:6" s="38" customFormat="1" ht="15.75" customHeight="1">
      <c r="A99" s="39"/>
      <c r="B99" s="39"/>
      <c r="C99" s="40">
        <v>4480</v>
      </c>
      <c r="D99" s="41" t="s">
        <v>42</v>
      </c>
      <c r="E99" s="42"/>
      <c r="F99" s="42">
        <v>24263</v>
      </c>
    </row>
    <row r="100" spans="1:6" s="38" customFormat="1" ht="15.75" customHeight="1">
      <c r="A100" s="39"/>
      <c r="B100" s="39"/>
      <c r="C100" s="40">
        <v>4550</v>
      </c>
      <c r="D100" s="41" t="s">
        <v>54</v>
      </c>
      <c r="E100" s="42"/>
      <c r="F100" s="42">
        <v>0</v>
      </c>
    </row>
    <row r="101" spans="1:6" s="38" customFormat="1" ht="28.5" customHeight="1">
      <c r="A101" s="39"/>
      <c r="B101" s="39"/>
      <c r="C101" s="40">
        <v>4700</v>
      </c>
      <c r="D101" s="41" t="s">
        <v>98</v>
      </c>
      <c r="E101" s="42"/>
      <c r="F101" s="42">
        <v>10500</v>
      </c>
    </row>
    <row r="102" spans="1:6" s="38" customFormat="1" ht="17.25" customHeight="1">
      <c r="A102" s="54"/>
      <c r="B102" s="54" t="s">
        <v>326</v>
      </c>
      <c r="C102" s="55"/>
      <c r="D102" s="56" t="s">
        <v>327</v>
      </c>
      <c r="E102" s="57">
        <f>SUM(E103)</f>
        <v>1000</v>
      </c>
      <c r="F102" s="57">
        <f>SUM(F104)</f>
        <v>1000</v>
      </c>
    </row>
    <row r="103" spans="1:6" s="38" customFormat="1" ht="42.75" customHeight="1">
      <c r="A103" s="39"/>
      <c r="B103" s="39"/>
      <c r="C103" s="40">
        <v>2110</v>
      </c>
      <c r="D103" s="41" t="s">
        <v>5</v>
      </c>
      <c r="E103" s="42">
        <v>1000</v>
      </c>
      <c r="F103" s="42"/>
    </row>
    <row r="104" spans="1:6" s="89" customFormat="1" ht="15.75" customHeight="1">
      <c r="A104" s="86"/>
      <c r="B104" s="86"/>
      <c r="C104" s="87">
        <v>4270</v>
      </c>
      <c r="D104" s="92" t="s">
        <v>38</v>
      </c>
      <c r="E104" s="88"/>
      <c r="F104" s="88">
        <v>1000</v>
      </c>
    </row>
    <row r="105" spans="1:6" s="38" customFormat="1" ht="17.25" customHeight="1">
      <c r="A105" s="54"/>
      <c r="B105" s="54" t="s">
        <v>359</v>
      </c>
      <c r="C105" s="55"/>
      <c r="D105" s="56" t="s">
        <v>307</v>
      </c>
      <c r="E105" s="57">
        <f>SUM(E106:E107)</f>
        <v>57799</v>
      </c>
      <c r="F105" s="57">
        <f>SUM(F108:F111)</f>
        <v>57799</v>
      </c>
    </row>
    <row r="106" spans="1:6" s="38" customFormat="1" ht="47.25" customHeight="1">
      <c r="A106" s="39"/>
      <c r="B106" s="39"/>
      <c r="C106" s="40">
        <v>2110</v>
      </c>
      <c r="D106" s="41" t="s">
        <v>5</v>
      </c>
      <c r="E106" s="42">
        <v>51047</v>
      </c>
      <c r="F106" s="42"/>
    </row>
    <row r="107" spans="1:6" s="38" customFormat="1" ht="47.25" customHeight="1">
      <c r="A107" s="39"/>
      <c r="B107" s="39"/>
      <c r="C107" s="40">
        <v>6410</v>
      </c>
      <c r="D107" s="41" t="s">
        <v>361</v>
      </c>
      <c r="E107" s="42">
        <v>6752</v>
      </c>
      <c r="F107" s="42"/>
    </row>
    <row r="108" spans="1:6" s="38" customFormat="1" ht="15.75" customHeight="1">
      <c r="A108" s="39"/>
      <c r="B108" s="39"/>
      <c r="C108" s="40">
        <v>4210</v>
      </c>
      <c r="D108" s="41" t="s">
        <v>26</v>
      </c>
      <c r="E108" s="42"/>
      <c r="F108" s="42">
        <v>12045</v>
      </c>
    </row>
    <row r="109" spans="1:6" s="89" customFormat="1" ht="15.75" customHeight="1">
      <c r="A109" s="86"/>
      <c r="B109" s="86"/>
      <c r="C109" s="87">
        <v>4270</v>
      </c>
      <c r="D109" s="92" t="s">
        <v>38</v>
      </c>
      <c r="E109" s="88"/>
      <c r="F109" s="88">
        <v>38183</v>
      </c>
    </row>
    <row r="110" spans="1:6" s="89" customFormat="1" ht="15.75" customHeight="1">
      <c r="A110" s="86"/>
      <c r="B110" s="86"/>
      <c r="C110" s="87">
        <v>4300</v>
      </c>
      <c r="D110" s="41" t="s">
        <v>25</v>
      </c>
      <c r="E110" s="88"/>
      <c r="F110" s="88">
        <v>819</v>
      </c>
    </row>
    <row r="111" spans="1:6" s="89" customFormat="1" ht="15.75" customHeight="1">
      <c r="A111" s="86"/>
      <c r="B111" s="86"/>
      <c r="C111" s="87">
        <v>6060</v>
      </c>
      <c r="D111" s="41" t="s">
        <v>360</v>
      </c>
      <c r="E111" s="88"/>
      <c r="F111" s="88">
        <v>6752</v>
      </c>
    </row>
    <row r="112" spans="1:6" s="38" customFormat="1" ht="17.25" customHeight="1">
      <c r="A112" s="68" t="s">
        <v>116</v>
      </c>
      <c r="B112" s="68"/>
      <c r="C112" s="69"/>
      <c r="D112" s="70" t="s">
        <v>113</v>
      </c>
      <c r="E112" s="71">
        <f>AVERAGE(E113)</f>
        <v>313020</v>
      </c>
      <c r="F112" s="71">
        <f>AVERAGE(F113)</f>
        <v>313020</v>
      </c>
    </row>
    <row r="113" spans="1:6" s="38" customFormat="1" ht="17.25" customHeight="1">
      <c r="A113" s="54"/>
      <c r="B113" s="54" t="s">
        <v>115</v>
      </c>
      <c r="C113" s="55"/>
      <c r="D113" s="56" t="s">
        <v>114</v>
      </c>
      <c r="E113" s="57">
        <f>SUM(E114)</f>
        <v>313020</v>
      </c>
      <c r="F113" s="57">
        <f>SUM(F115:F121)</f>
        <v>313020</v>
      </c>
    </row>
    <row r="114" spans="1:6" s="38" customFormat="1" ht="47.25" customHeight="1">
      <c r="A114" s="39"/>
      <c r="B114" s="39"/>
      <c r="C114" s="40">
        <v>2110</v>
      </c>
      <c r="D114" s="61" t="s">
        <v>5</v>
      </c>
      <c r="E114" s="42">
        <v>313020</v>
      </c>
      <c r="F114" s="42"/>
    </row>
    <row r="115" spans="1:6" s="89" customFormat="1" ht="55.5" customHeight="1">
      <c r="A115" s="86"/>
      <c r="B115" s="86"/>
      <c r="C115" s="93">
        <v>2360</v>
      </c>
      <c r="D115" s="62" t="s">
        <v>117</v>
      </c>
      <c r="E115" s="94"/>
      <c r="F115" s="88">
        <v>182178</v>
      </c>
    </row>
    <row r="116" spans="1:6" s="89" customFormat="1" ht="15.75" customHeight="1">
      <c r="A116" s="86"/>
      <c r="B116" s="86"/>
      <c r="C116" s="93">
        <v>4010</v>
      </c>
      <c r="D116" s="92" t="s">
        <v>32</v>
      </c>
      <c r="E116" s="94"/>
      <c r="F116" s="88">
        <v>4200</v>
      </c>
    </row>
    <row r="117" spans="1:6" s="89" customFormat="1" ht="15.75" customHeight="1">
      <c r="A117" s="86"/>
      <c r="B117" s="86"/>
      <c r="C117" s="93">
        <v>4110</v>
      </c>
      <c r="D117" s="92" t="s">
        <v>34</v>
      </c>
      <c r="E117" s="94"/>
      <c r="F117" s="88">
        <v>719</v>
      </c>
    </row>
    <row r="118" spans="1:6" s="89" customFormat="1" ht="15.75" customHeight="1">
      <c r="A118" s="86"/>
      <c r="B118" s="86"/>
      <c r="C118" s="93">
        <v>4120</v>
      </c>
      <c r="D118" s="92" t="s">
        <v>35</v>
      </c>
      <c r="E118" s="94"/>
      <c r="F118" s="88">
        <v>103</v>
      </c>
    </row>
    <row r="119" spans="1:6" s="89" customFormat="1" ht="15.75" customHeight="1">
      <c r="A119" s="86"/>
      <c r="B119" s="86"/>
      <c r="C119" s="93">
        <v>4170</v>
      </c>
      <c r="D119" s="92" t="s">
        <v>36</v>
      </c>
      <c r="E119" s="94"/>
      <c r="F119" s="88">
        <v>30363</v>
      </c>
    </row>
    <row r="120" spans="1:6" s="89" customFormat="1" ht="15.75" customHeight="1">
      <c r="A120" s="86"/>
      <c r="B120" s="86"/>
      <c r="C120" s="87">
        <v>4210</v>
      </c>
      <c r="D120" s="95" t="s">
        <v>26</v>
      </c>
      <c r="E120" s="88"/>
      <c r="F120" s="88">
        <v>3868</v>
      </c>
    </row>
    <row r="121" spans="1:6" s="89" customFormat="1" ht="15.75" customHeight="1">
      <c r="A121" s="86"/>
      <c r="B121" s="86"/>
      <c r="C121" s="87">
        <v>4300</v>
      </c>
      <c r="D121" s="92" t="s">
        <v>25</v>
      </c>
      <c r="E121" s="88"/>
      <c r="F121" s="88">
        <v>91589</v>
      </c>
    </row>
    <row r="122" spans="1:6" s="38" customFormat="1" ht="17.25" customHeight="1">
      <c r="A122" s="68" t="s">
        <v>319</v>
      </c>
      <c r="B122" s="68"/>
      <c r="C122" s="69"/>
      <c r="D122" s="70" t="s">
        <v>320</v>
      </c>
      <c r="E122" s="71">
        <f>SUM(E123,E127)</f>
        <v>68538</v>
      </c>
      <c r="F122" s="71">
        <f>SUM(F123,F127)</f>
        <v>68538</v>
      </c>
    </row>
    <row r="123" spans="1:6" s="38" customFormat="1" ht="17.25" customHeight="1">
      <c r="A123" s="54"/>
      <c r="B123" s="54" t="s">
        <v>321</v>
      </c>
      <c r="C123" s="55"/>
      <c r="D123" s="56" t="s">
        <v>322</v>
      </c>
      <c r="E123" s="57">
        <f>SUM(E124)</f>
        <v>45063</v>
      </c>
      <c r="F123" s="57">
        <f>SUM(F125:F126)</f>
        <v>45063</v>
      </c>
    </row>
    <row r="124" spans="1:6" s="38" customFormat="1" ht="42.75" customHeight="1">
      <c r="A124" s="39"/>
      <c r="B124" s="39"/>
      <c r="C124" s="40">
        <v>2110</v>
      </c>
      <c r="D124" s="41" t="s">
        <v>5</v>
      </c>
      <c r="E124" s="42">
        <v>45063</v>
      </c>
      <c r="F124" s="42"/>
    </row>
    <row r="125" spans="1:6" s="38" customFormat="1" ht="45.75" customHeight="1">
      <c r="A125" s="39"/>
      <c r="B125" s="39"/>
      <c r="C125" s="40">
        <v>2830</v>
      </c>
      <c r="D125" s="62" t="s">
        <v>331</v>
      </c>
      <c r="E125" s="42"/>
      <c r="F125" s="42">
        <v>2130</v>
      </c>
    </row>
    <row r="126" spans="1:6" s="38" customFormat="1" ht="15.75" customHeight="1">
      <c r="A126" s="39"/>
      <c r="B126" s="39"/>
      <c r="C126" s="40">
        <v>4240</v>
      </c>
      <c r="D126" s="41" t="s">
        <v>325</v>
      </c>
      <c r="E126" s="42"/>
      <c r="F126" s="42">
        <v>42933</v>
      </c>
    </row>
    <row r="127" spans="1:6" s="38" customFormat="1" ht="17.25" customHeight="1">
      <c r="A127" s="54"/>
      <c r="B127" s="54" t="s">
        <v>323</v>
      </c>
      <c r="C127" s="55"/>
      <c r="D127" s="56" t="s">
        <v>324</v>
      </c>
      <c r="E127" s="57">
        <f>SUM(E128)</f>
        <v>23475</v>
      </c>
      <c r="F127" s="57">
        <f>SUM(F129)</f>
        <v>23475</v>
      </c>
    </row>
    <row r="128" spans="1:6" s="38" customFormat="1" ht="42.75" customHeight="1">
      <c r="A128" s="39"/>
      <c r="B128" s="39"/>
      <c r="C128" s="40">
        <v>2110</v>
      </c>
      <c r="D128" s="41" t="s">
        <v>5</v>
      </c>
      <c r="E128" s="42">
        <v>23475</v>
      </c>
      <c r="F128" s="42"/>
    </row>
    <row r="129" spans="1:6" s="38" customFormat="1" ht="15.75" customHeight="1">
      <c r="A129" s="39"/>
      <c r="B129" s="39"/>
      <c r="C129" s="40">
        <v>4240</v>
      </c>
      <c r="D129" s="41" t="s">
        <v>325</v>
      </c>
      <c r="E129" s="42"/>
      <c r="F129" s="42">
        <v>23475</v>
      </c>
    </row>
    <row r="130" spans="1:6" s="38" customFormat="1" ht="17.25" customHeight="1">
      <c r="A130" s="68">
        <v>851</v>
      </c>
      <c r="B130" s="68"/>
      <c r="C130" s="69"/>
      <c r="D130" s="70" t="s">
        <v>13</v>
      </c>
      <c r="E130" s="71">
        <f>SUM(E131)</f>
        <v>1651900</v>
      </c>
      <c r="F130" s="71">
        <f>SUM(F131)</f>
        <v>1651900</v>
      </c>
    </row>
    <row r="131" spans="1:6" s="38" customFormat="1" ht="33.75" customHeight="1">
      <c r="A131" s="54"/>
      <c r="B131" s="54">
        <v>85156</v>
      </c>
      <c r="C131" s="55"/>
      <c r="D131" s="56" t="s">
        <v>14</v>
      </c>
      <c r="E131" s="57">
        <f>SUM(E132)</f>
        <v>1651900</v>
      </c>
      <c r="F131" s="57">
        <f>SUM(F133)</f>
        <v>1651900</v>
      </c>
    </row>
    <row r="132" spans="1:6" s="38" customFormat="1" ht="42.75" customHeight="1">
      <c r="A132" s="39"/>
      <c r="B132" s="39"/>
      <c r="C132" s="40">
        <v>2110</v>
      </c>
      <c r="D132" s="41" t="s">
        <v>5</v>
      </c>
      <c r="E132" s="42">
        <v>1651900</v>
      </c>
      <c r="F132" s="42"/>
    </row>
    <row r="133" spans="1:6" s="38" customFormat="1" ht="15.75" customHeight="1">
      <c r="A133" s="39"/>
      <c r="B133" s="39"/>
      <c r="C133" s="40">
        <v>4130</v>
      </c>
      <c r="D133" s="41" t="s">
        <v>65</v>
      </c>
      <c r="E133" s="42"/>
      <c r="F133" s="42">
        <v>1651900</v>
      </c>
    </row>
    <row r="134" spans="1:6" s="38" customFormat="1" ht="17.25" customHeight="1">
      <c r="A134" s="68" t="s">
        <v>101</v>
      </c>
      <c r="B134" s="68"/>
      <c r="C134" s="69"/>
      <c r="D134" s="70" t="s">
        <v>66</v>
      </c>
      <c r="E134" s="71">
        <f>SUM(E135,E155)</f>
        <v>632382</v>
      </c>
      <c r="F134" s="71">
        <f>SUM(F135,F155)</f>
        <v>632382</v>
      </c>
    </row>
    <row r="135" spans="1:6" s="38" customFormat="1" ht="17.25" customHeight="1">
      <c r="A135" s="54"/>
      <c r="B135" s="54">
        <v>85203</v>
      </c>
      <c r="C135" s="55"/>
      <c r="D135" s="56" t="s">
        <v>16</v>
      </c>
      <c r="E135" s="57">
        <f>SUM(E136,)</f>
        <v>597692</v>
      </c>
      <c r="F135" s="57">
        <f>SUM(F137:F154)</f>
        <v>597692</v>
      </c>
    </row>
    <row r="136" spans="1:6" s="38" customFormat="1" ht="43.5" customHeight="1">
      <c r="A136" s="39"/>
      <c r="B136" s="39"/>
      <c r="C136" s="40">
        <v>2110</v>
      </c>
      <c r="D136" s="41" t="s">
        <v>5</v>
      </c>
      <c r="E136" s="42">
        <v>597692</v>
      </c>
      <c r="F136" s="42"/>
    </row>
    <row r="137" spans="1:6" s="89" customFormat="1" ht="15.75" customHeight="1">
      <c r="A137" s="86"/>
      <c r="B137" s="86"/>
      <c r="C137" s="87">
        <v>4010</v>
      </c>
      <c r="D137" s="92" t="s">
        <v>32</v>
      </c>
      <c r="E137" s="88"/>
      <c r="F137" s="88">
        <v>327083</v>
      </c>
    </row>
    <row r="138" spans="1:6" s="89" customFormat="1" ht="15.75" customHeight="1">
      <c r="A138" s="86"/>
      <c r="B138" s="86"/>
      <c r="C138" s="87">
        <v>4040</v>
      </c>
      <c r="D138" s="92" t="s">
        <v>33</v>
      </c>
      <c r="E138" s="88"/>
      <c r="F138" s="88">
        <v>21512</v>
      </c>
    </row>
    <row r="139" spans="1:6" s="89" customFormat="1" ht="15.75" customHeight="1">
      <c r="A139" s="86"/>
      <c r="B139" s="86"/>
      <c r="C139" s="87">
        <v>4110</v>
      </c>
      <c r="D139" s="92" t="s">
        <v>34</v>
      </c>
      <c r="E139" s="88"/>
      <c r="F139" s="88">
        <v>62667</v>
      </c>
    </row>
    <row r="140" spans="1:6" s="89" customFormat="1" ht="15.75" customHeight="1">
      <c r="A140" s="86"/>
      <c r="B140" s="86"/>
      <c r="C140" s="87">
        <v>4120</v>
      </c>
      <c r="D140" s="92" t="s">
        <v>35</v>
      </c>
      <c r="E140" s="88"/>
      <c r="F140" s="88">
        <v>8501</v>
      </c>
    </row>
    <row r="141" spans="1:6" s="89" customFormat="1" ht="15.75" customHeight="1">
      <c r="A141" s="86"/>
      <c r="B141" s="86"/>
      <c r="C141" s="87">
        <v>4170</v>
      </c>
      <c r="D141" s="92" t="s">
        <v>36</v>
      </c>
      <c r="E141" s="88"/>
      <c r="F141" s="88">
        <v>330</v>
      </c>
    </row>
    <row r="142" spans="1:6" s="89" customFormat="1" ht="15.75" customHeight="1">
      <c r="A142" s="86"/>
      <c r="B142" s="86"/>
      <c r="C142" s="87">
        <v>4210</v>
      </c>
      <c r="D142" s="92" t="s">
        <v>26</v>
      </c>
      <c r="E142" s="88"/>
      <c r="F142" s="88">
        <v>41533</v>
      </c>
    </row>
    <row r="143" spans="1:6" s="89" customFormat="1" ht="15.75" customHeight="1">
      <c r="A143" s="86"/>
      <c r="B143" s="86"/>
      <c r="C143" s="87">
        <v>4220</v>
      </c>
      <c r="D143" s="92" t="s">
        <v>61</v>
      </c>
      <c r="E143" s="88"/>
      <c r="F143" s="88">
        <v>14000</v>
      </c>
    </row>
    <row r="144" spans="1:6" s="89" customFormat="1" ht="15.75" customHeight="1">
      <c r="A144" s="86"/>
      <c r="B144" s="86"/>
      <c r="C144" s="87">
        <v>4260</v>
      </c>
      <c r="D144" s="92" t="s">
        <v>37</v>
      </c>
      <c r="E144" s="88"/>
      <c r="F144" s="88">
        <v>5600</v>
      </c>
    </row>
    <row r="145" spans="1:6" s="89" customFormat="1" ht="15.75" customHeight="1">
      <c r="A145" s="86"/>
      <c r="B145" s="86"/>
      <c r="C145" s="87">
        <v>4270</v>
      </c>
      <c r="D145" s="92" t="s">
        <v>38</v>
      </c>
      <c r="E145" s="88"/>
      <c r="F145" s="88">
        <v>12179</v>
      </c>
    </row>
    <row r="146" spans="1:6" s="89" customFormat="1" ht="15.75" customHeight="1">
      <c r="A146" s="86"/>
      <c r="B146" s="86"/>
      <c r="C146" s="87">
        <v>4280</v>
      </c>
      <c r="D146" s="92" t="s">
        <v>51</v>
      </c>
      <c r="E146" s="88"/>
      <c r="F146" s="88">
        <v>210</v>
      </c>
    </row>
    <row r="147" spans="1:6" s="89" customFormat="1" ht="15.75" customHeight="1">
      <c r="A147" s="86"/>
      <c r="B147" s="86"/>
      <c r="C147" s="87">
        <v>4300</v>
      </c>
      <c r="D147" s="92" t="s">
        <v>25</v>
      </c>
      <c r="E147" s="88"/>
      <c r="F147" s="88">
        <v>74331</v>
      </c>
    </row>
    <row r="148" spans="1:6" s="89" customFormat="1" ht="15.75" customHeight="1">
      <c r="A148" s="86"/>
      <c r="B148" s="86"/>
      <c r="C148" s="87">
        <v>4360</v>
      </c>
      <c r="D148" s="92" t="s">
        <v>97</v>
      </c>
      <c r="E148" s="88"/>
      <c r="F148" s="88">
        <v>3160</v>
      </c>
    </row>
    <row r="149" spans="1:6" s="89" customFormat="1" ht="15.75" customHeight="1">
      <c r="A149" s="86"/>
      <c r="B149" s="86"/>
      <c r="C149" s="87">
        <v>4410</v>
      </c>
      <c r="D149" s="92" t="s">
        <v>39</v>
      </c>
      <c r="E149" s="88"/>
      <c r="F149" s="88">
        <v>1780</v>
      </c>
    </row>
    <row r="150" spans="1:6" s="89" customFormat="1" ht="15.75" customHeight="1">
      <c r="A150" s="86"/>
      <c r="B150" s="86"/>
      <c r="C150" s="87">
        <v>4430</v>
      </c>
      <c r="D150" s="92" t="s">
        <v>40</v>
      </c>
      <c r="E150" s="88"/>
      <c r="F150" s="88">
        <v>471</v>
      </c>
    </row>
    <row r="151" spans="1:6" s="89" customFormat="1" ht="15.75" customHeight="1">
      <c r="A151" s="86"/>
      <c r="B151" s="86"/>
      <c r="C151" s="87">
        <v>4440</v>
      </c>
      <c r="D151" s="92" t="s">
        <v>41</v>
      </c>
      <c r="E151" s="88"/>
      <c r="F151" s="88">
        <v>11067</v>
      </c>
    </row>
    <row r="152" spans="1:6" s="89" customFormat="1" ht="15.75" customHeight="1">
      <c r="A152" s="86"/>
      <c r="B152" s="86"/>
      <c r="C152" s="87">
        <v>4480</v>
      </c>
      <c r="D152" s="92" t="s">
        <v>42</v>
      </c>
      <c r="E152" s="88"/>
      <c r="F152" s="88">
        <v>3632</v>
      </c>
    </row>
    <row r="153" spans="1:6" s="89" customFormat="1" ht="15.75" customHeight="1">
      <c r="A153" s="86"/>
      <c r="B153" s="86"/>
      <c r="C153" s="87">
        <v>4520</v>
      </c>
      <c r="D153" s="92" t="s">
        <v>43</v>
      </c>
      <c r="E153" s="88"/>
      <c r="F153" s="88">
        <v>3070</v>
      </c>
    </row>
    <row r="154" spans="1:6" s="89" customFormat="1" ht="31.5" customHeight="1">
      <c r="A154" s="86"/>
      <c r="B154" s="86"/>
      <c r="C154" s="87">
        <v>4700</v>
      </c>
      <c r="D154" s="92" t="s">
        <v>98</v>
      </c>
      <c r="E154" s="88"/>
      <c r="F154" s="88">
        <v>6566</v>
      </c>
    </row>
    <row r="155" spans="1:6" s="38" customFormat="1" ht="17.25" customHeight="1">
      <c r="A155" s="54"/>
      <c r="B155" s="54" t="s">
        <v>133</v>
      </c>
      <c r="C155" s="55"/>
      <c r="D155" s="56" t="s">
        <v>134</v>
      </c>
      <c r="E155" s="57">
        <f>SUM(E156:E156)</f>
        <v>34690</v>
      </c>
      <c r="F155" s="57">
        <f>SUM(F157:F157)</f>
        <v>34690</v>
      </c>
    </row>
    <row r="156" spans="1:6" s="38" customFormat="1" ht="43.5" customHeight="1">
      <c r="A156" s="39"/>
      <c r="B156" s="39"/>
      <c r="C156" s="40">
        <v>2110</v>
      </c>
      <c r="D156" s="41" t="s">
        <v>5</v>
      </c>
      <c r="E156" s="42">
        <v>34690</v>
      </c>
      <c r="F156" s="42"/>
    </row>
    <row r="157" spans="1:6" s="89" customFormat="1" ht="15.75" customHeight="1">
      <c r="A157" s="86"/>
      <c r="B157" s="86"/>
      <c r="C157" s="87">
        <v>3110</v>
      </c>
      <c r="D157" s="92" t="s">
        <v>69</v>
      </c>
      <c r="E157" s="88"/>
      <c r="F157" s="88">
        <v>34690</v>
      </c>
    </row>
    <row r="158" spans="1:6" s="38" customFormat="1" ht="17.25" customHeight="1">
      <c r="A158" s="68">
        <v>853</v>
      </c>
      <c r="B158" s="68"/>
      <c r="C158" s="69"/>
      <c r="D158" s="70" t="s">
        <v>18</v>
      </c>
      <c r="E158" s="71">
        <f>SUM(E159,E171)</f>
        <v>272099</v>
      </c>
      <c r="F158" s="71">
        <f>SUM(F159,F171)</f>
        <v>272099</v>
      </c>
    </row>
    <row r="159" spans="1:6" s="38" customFormat="1" ht="17.25" customHeight="1">
      <c r="A159" s="54"/>
      <c r="B159" s="54">
        <v>85321</v>
      </c>
      <c r="C159" s="55"/>
      <c r="D159" s="56" t="s">
        <v>20</v>
      </c>
      <c r="E159" s="57">
        <f>SUM(E160)</f>
        <v>154032</v>
      </c>
      <c r="F159" s="57">
        <f>SUM(F160:F170)</f>
        <v>154032</v>
      </c>
    </row>
    <row r="160" spans="1:6" s="38" customFormat="1" ht="42.75" customHeight="1">
      <c r="A160" s="39"/>
      <c r="B160" s="39"/>
      <c r="C160" s="40">
        <v>2110</v>
      </c>
      <c r="D160" s="41" t="s">
        <v>5</v>
      </c>
      <c r="E160" s="42">
        <v>154032</v>
      </c>
      <c r="F160" s="42"/>
    </row>
    <row r="161" spans="1:6" s="38" customFormat="1" ht="15.75" customHeight="1">
      <c r="A161" s="39"/>
      <c r="B161" s="39"/>
      <c r="C161" s="40">
        <v>3020</v>
      </c>
      <c r="D161" s="41" t="s">
        <v>31</v>
      </c>
      <c r="E161" s="42"/>
      <c r="F161" s="42">
        <v>300</v>
      </c>
    </row>
    <row r="162" spans="1:6" s="89" customFormat="1" ht="15.75" customHeight="1">
      <c r="A162" s="86"/>
      <c r="B162" s="86"/>
      <c r="C162" s="87">
        <v>4010</v>
      </c>
      <c r="D162" s="92" t="s">
        <v>32</v>
      </c>
      <c r="E162" s="88"/>
      <c r="F162" s="88">
        <v>51883</v>
      </c>
    </row>
    <row r="163" spans="1:6" s="89" customFormat="1" ht="15.75" customHeight="1">
      <c r="A163" s="86"/>
      <c r="B163" s="86"/>
      <c r="C163" s="87">
        <v>4040</v>
      </c>
      <c r="D163" s="92" t="s">
        <v>33</v>
      </c>
      <c r="E163" s="88"/>
      <c r="F163" s="88">
        <v>3500</v>
      </c>
    </row>
    <row r="164" spans="1:6" s="89" customFormat="1" ht="15.75" customHeight="1">
      <c r="A164" s="86"/>
      <c r="B164" s="86"/>
      <c r="C164" s="87">
        <v>4110</v>
      </c>
      <c r="D164" s="92" t="s">
        <v>34</v>
      </c>
      <c r="E164" s="88"/>
      <c r="F164" s="88">
        <v>11535</v>
      </c>
    </row>
    <row r="165" spans="1:6" s="89" customFormat="1" ht="15.75" customHeight="1">
      <c r="A165" s="86"/>
      <c r="B165" s="86"/>
      <c r="C165" s="87">
        <v>4120</v>
      </c>
      <c r="D165" s="92" t="s">
        <v>35</v>
      </c>
      <c r="E165" s="88"/>
      <c r="F165" s="88">
        <v>1105</v>
      </c>
    </row>
    <row r="166" spans="1:6" s="89" customFormat="1" ht="15.75" customHeight="1">
      <c r="A166" s="86"/>
      <c r="B166" s="86"/>
      <c r="C166" s="87">
        <v>4170</v>
      </c>
      <c r="D166" s="92" t="s">
        <v>36</v>
      </c>
      <c r="E166" s="88"/>
      <c r="F166" s="88">
        <v>25038</v>
      </c>
    </row>
    <row r="167" spans="1:6" s="89" customFormat="1" ht="15.75" customHeight="1">
      <c r="A167" s="86"/>
      <c r="B167" s="86"/>
      <c r="C167" s="87">
        <v>4210</v>
      </c>
      <c r="D167" s="92" t="s">
        <v>26</v>
      </c>
      <c r="E167" s="88"/>
      <c r="F167" s="88">
        <v>4739</v>
      </c>
    </row>
    <row r="168" spans="1:6" s="89" customFormat="1" ht="15.75" customHeight="1">
      <c r="A168" s="86"/>
      <c r="B168" s="86"/>
      <c r="C168" s="87">
        <v>4280</v>
      </c>
      <c r="D168" s="92" t="s">
        <v>51</v>
      </c>
      <c r="E168" s="88"/>
      <c r="F168" s="88">
        <v>200</v>
      </c>
    </row>
    <row r="169" spans="1:6" s="89" customFormat="1" ht="15.75" customHeight="1">
      <c r="A169" s="86"/>
      <c r="B169" s="86"/>
      <c r="C169" s="87">
        <v>4300</v>
      </c>
      <c r="D169" s="92" t="s">
        <v>25</v>
      </c>
      <c r="E169" s="88"/>
      <c r="F169" s="88">
        <v>54546</v>
      </c>
    </row>
    <row r="170" spans="1:6" s="89" customFormat="1" ht="15.75" customHeight="1">
      <c r="A170" s="86"/>
      <c r="B170" s="86"/>
      <c r="C170" s="87">
        <v>4440</v>
      </c>
      <c r="D170" s="92" t="s">
        <v>41</v>
      </c>
      <c r="E170" s="88"/>
      <c r="F170" s="88">
        <v>1186</v>
      </c>
    </row>
    <row r="171" spans="1:6" s="38" customFormat="1" ht="17.25" customHeight="1">
      <c r="A171" s="54"/>
      <c r="B171" s="54" t="s">
        <v>135</v>
      </c>
      <c r="C171" s="55"/>
      <c r="D171" s="56" t="s">
        <v>6</v>
      </c>
      <c r="E171" s="57">
        <f>SUM(E172)</f>
        <v>118067</v>
      </c>
      <c r="F171" s="57">
        <f>SUM(F173)</f>
        <v>118067</v>
      </c>
    </row>
    <row r="172" spans="1:6" s="38" customFormat="1" ht="42.75" customHeight="1">
      <c r="A172" s="39"/>
      <c r="B172" s="39"/>
      <c r="C172" s="40">
        <v>2110</v>
      </c>
      <c r="D172" s="41" t="s">
        <v>5</v>
      </c>
      <c r="E172" s="42">
        <v>118067</v>
      </c>
      <c r="F172" s="42"/>
    </row>
    <row r="173" spans="1:6" s="38" customFormat="1" ht="15.75" customHeight="1">
      <c r="A173" s="39"/>
      <c r="B173" s="39"/>
      <c r="C173" s="40">
        <v>3110</v>
      </c>
      <c r="D173" s="92" t="s">
        <v>69</v>
      </c>
      <c r="E173" s="42"/>
      <c r="F173" s="42">
        <v>118067</v>
      </c>
    </row>
    <row r="174" spans="1:6" s="38" customFormat="1" ht="17.25" customHeight="1">
      <c r="A174" s="68" t="s">
        <v>123</v>
      </c>
      <c r="B174" s="68"/>
      <c r="C174" s="69"/>
      <c r="D174" s="70" t="s">
        <v>118</v>
      </c>
      <c r="E174" s="71">
        <f>SUM(E175,E179)</f>
        <v>533820</v>
      </c>
      <c r="F174" s="71">
        <f>SUM(F175,F179)</f>
        <v>533820</v>
      </c>
    </row>
    <row r="175" spans="1:6" s="38" customFormat="1" ht="17.25" customHeight="1">
      <c r="A175" s="54"/>
      <c r="B175" s="54" t="s">
        <v>124</v>
      </c>
      <c r="C175" s="55"/>
      <c r="D175" s="56" t="s">
        <v>17</v>
      </c>
      <c r="E175" s="57">
        <f>SUM(E176)</f>
        <v>490820</v>
      </c>
      <c r="F175" s="57">
        <f>SUM(F176:F178)</f>
        <v>490820</v>
      </c>
    </row>
    <row r="176" spans="1:6" s="89" customFormat="1" ht="60" customHeight="1">
      <c r="A176" s="86"/>
      <c r="B176" s="86"/>
      <c r="C176" s="87">
        <v>2160</v>
      </c>
      <c r="D176" s="73" t="s">
        <v>125</v>
      </c>
      <c r="E176" s="88">
        <v>490820</v>
      </c>
      <c r="F176" s="88"/>
    </row>
    <row r="177" spans="1:6" s="89" customFormat="1" ht="15.75" customHeight="1">
      <c r="A177" s="86"/>
      <c r="B177" s="86"/>
      <c r="C177" s="87">
        <v>3110</v>
      </c>
      <c r="D177" s="92" t="s">
        <v>69</v>
      </c>
      <c r="E177" s="88"/>
      <c r="F177" s="88">
        <v>485960</v>
      </c>
    </row>
    <row r="178" spans="1:6" s="89" customFormat="1" ht="15.75" customHeight="1">
      <c r="A178" s="86"/>
      <c r="B178" s="86"/>
      <c r="C178" s="87">
        <v>4010</v>
      </c>
      <c r="D178" s="92" t="s">
        <v>32</v>
      </c>
      <c r="E178" s="88"/>
      <c r="F178" s="88">
        <v>4860</v>
      </c>
    </row>
    <row r="179" spans="1:6" s="38" customFormat="1" ht="17.25" customHeight="1">
      <c r="A179" s="54"/>
      <c r="B179" s="54" t="s">
        <v>126</v>
      </c>
      <c r="C179" s="55"/>
      <c r="D179" s="56" t="s">
        <v>119</v>
      </c>
      <c r="E179" s="57">
        <f>SUM(E180)</f>
        <v>43000</v>
      </c>
      <c r="F179" s="57">
        <f>SUM(F180:F182)</f>
        <v>43000</v>
      </c>
    </row>
    <row r="180" spans="1:6" s="89" customFormat="1" ht="61.5" customHeight="1">
      <c r="A180" s="86"/>
      <c r="B180" s="86"/>
      <c r="C180" s="87">
        <v>2160</v>
      </c>
      <c r="D180" s="73" t="s">
        <v>125</v>
      </c>
      <c r="E180" s="88">
        <v>43000</v>
      </c>
      <c r="F180" s="88"/>
    </row>
    <row r="181" spans="1:6" s="89" customFormat="1" ht="15.75" customHeight="1">
      <c r="A181" s="86"/>
      <c r="B181" s="86"/>
      <c r="C181" s="87">
        <v>3110</v>
      </c>
      <c r="D181" s="92" t="s">
        <v>69</v>
      </c>
      <c r="E181" s="88"/>
      <c r="F181" s="88">
        <v>42575</v>
      </c>
    </row>
    <row r="182" spans="1:6" s="89" customFormat="1" ht="15.75" customHeight="1">
      <c r="A182" s="86"/>
      <c r="B182" s="86"/>
      <c r="C182" s="87">
        <v>4010</v>
      </c>
      <c r="D182" s="92" t="s">
        <v>32</v>
      </c>
      <c r="E182" s="88"/>
      <c r="F182" s="88">
        <v>425</v>
      </c>
    </row>
    <row r="183" spans="1:6" s="38" customFormat="1" ht="20.25" customHeight="1">
      <c r="A183" s="274" t="s">
        <v>99</v>
      </c>
      <c r="B183" s="275"/>
      <c r="C183" s="275"/>
      <c r="D183" s="276"/>
      <c r="E183" s="67">
        <f>SUM(E5,E9,E28,E58,E72,E112,E122,E130,E134,E158,E174)</f>
        <v>12217214</v>
      </c>
      <c r="F183" s="67">
        <f>SUM(F5,F9,F28,F58,F72,F112,F122,F130,F134,F158,F174)</f>
        <v>12217214</v>
      </c>
    </row>
    <row r="184" spans="1:6" ht="15.75" customHeight="1"/>
    <row r="185" spans="1:6" ht="15.75" customHeight="1"/>
    <row r="186" spans="1:6" s="43" customFormat="1" ht="15.75" customHeight="1"/>
    <row r="187" spans="1:6" s="43" customFormat="1" ht="15.75" customHeight="1"/>
    <row r="188" spans="1:6" s="43" customFormat="1" ht="15.75" customHeight="1"/>
    <row r="189" spans="1:6" ht="15.75" customHeight="1"/>
    <row r="190" spans="1:6" ht="15.75" customHeight="1"/>
    <row r="191" spans="1:6" ht="15.75" customHeight="1"/>
    <row r="192" spans="1:6" ht="15.75" customHeight="1"/>
    <row r="193" ht="15.75" customHeight="1"/>
    <row r="194" ht="15.75" customHeight="1"/>
  </sheetData>
  <sheetProtection algorithmName="SHA-512" hashValue="TCMCdS2rFXv/gDzkUKPx9maordrVc/WLfkdrDMYKXtYuOTJDpxwYNcudqbcsanWPbIE9xZEqtwKa7eETj6yRtA==" saltValue="Xtk99L/6dgUgjfce52J7BA==" spinCount="100000" sheet="1" objects="1" scenarios="1" formatColumns="0" formatRows="0"/>
  <mergeCells count="2">
    <mergeCell ref="A2:F2"/>
    <mergeCell ref="A183:D183"/>
  </mergeCells>
  <pageMargins left="0.86614173228346458" right="0.27559055118110237" top="1.21" bottom="1.08" header="0.59" footer="0.39370078740157483"/>
  <pageSetup paperSize="9" scale="85" fitToWidth="0" fitToHeight="4" orientation="portrait" horizontalDpi="4294967295" verticalDpi="300" r:id="rId1"/>
  <headerFooter differentFirst="1" alignWithMargins="0">
    <oddFooter>&amp;C&amp;P</oddFooter>
    <firstHeader>&amp;R&amp;10Tabela Nr 5
do uchwały Nr .............
Rady Powiatu w Otwocku
z dnia ...........................</firstHeader>
    <firstFooter>&amp;C&amp;P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4"/>
  <sheetViews>
    <sheetView workbookViewId="0">
      <selection activeCell="R20" sqref="R20"/>
    </sheetView>
  </sheetViews>
  <sheetFormatPr defaultRowHeight="12"/>
  <cols>
    <col min="1" max="1" width="3.6640625" style="232" customWidth="1"/>
    <col min="2" max="2" width="7.83203125" style="246" customWidth="1"/>
    <col min="3" max="3" width="9.83203125" style="246" customWidth="1"/>
    <col min="4" max="4" width="10.83203125" style="246" customWidth="1"/>
    <col min="5" max="5" width="47" style="232" customWidth="1"/>
    <col min="6" max="7" width="17" style="232" customWidth="1"/>
    <col min="8" max="16384" width="9.33203125" style="232"/>
  </cols>
  <sheetData>
    <row r="4" spans="2:7" ht="31.5" customHeight="1">
      <c r="B4" s="277" t="s">
        <v>394</v>
      </c>
      <c r="C4" s="277"/>
      <c r="D4" s="277"/>
      <c r="E4" s="277"/>
      <c r="F4" s="277"/>
      <c r="G4" s="277"/>
    </row>
    <row r="6" spans="2:7" s="234" customFormat="1" ht="24" customHeight="1">
      <c r="B6" s="233" t="s">
        <v>0</v>
      </c>
      <c r="C6" s="233" t="s">
        <v>1</v>
      </c>
      <c r="D6" s="233" t="s">
        <v>93</v>
      </c>
      <c r="E6" s="233" t="s">
        <v>94</v>
      </c>
      <c r="F6" s="233" t="s">
        <v>95</v>
      </c>
      <c r="G6" s="233" t="s">
        <v>96</v>
      </c>
    </row>
    <row r="7" spans="2:7" s="238" customFormat="1" ht="19.5" customHeight="1">
      <c r="B7" s="235">
        <v>750</v>
      </c>
      <c r="C7" s="235"/>
      <c r="D7" s="235"/>
      <c r="E7" s="236" t="s">
        <v>55</v>
      </c>
      <c r="F7" s="237">
        <f>SUM(F8)</f>
        <v>20892</v>
      </c>
      <c r="G7" s="237">
        <f>SUM(G8)</f>
        <v>20892</v>
      </c>
    </row>
    <row r="8" spans="2:7" s="234" customFormat="1" ht="19.5" customHeight="1">
      <c r="B8" s="239"/>
      <c r="C8" s="239">
        <v>75011</v>
      </c>
      <c r="D8" s="239"/>
      <c r="E8" s="240" t="s">
        <v>56</v>
      </c>
      <c r="F8" s="241">
        <f>SUM(F9)</f>
        <v>20892</v>
      </c>
      <c r="G8" s="241">
        <f>SUM(G10:G12)</f>
        <v>20892</v>
      </c>
    </row>
    <row r="9" spans="2:7" s="234" customFormat="1" ht="55.5" customHeight="1">
      <c r="B9" s="242"/>
      <c r="C9" s="242"/>
      <c r="D9" s="242">
        <v>2120</v>
      </c>
      <c r="E9" s="243" t="s">
        <v>395</v>
      </c>
      <c r="F9" s="244">
        <v>20892</v>
      </c>
      <c r="G9" s="244"/>
    </row>
    <row r="10" spans="2:7" s="234" customFormat="1" ht="19.5" customHeight="1">
      <c r="B10" s="242"/>
      <c r="C10" s="242"/>
      <c r="D10" s="242">
        <v>4010</v>
      </c>
      <c r="E10" s="243" t="s">
        <v>32</v>
      </c>
      <c r="F10" s="244"/>
      <c r="G10" s="244">
        <v>17459</v>
      </c>
    </row>
    <row r="11" spans="2:7" s="234" customFormat="1" ht="19.5" customHeight="1">
      <c r="B11" s="242"/>
      <c r="C11" s="242"/>
      <c r="D11" s="242">
        <v>4110</v>
      </c>
      <c r="E11" s="243" t="s">
        <v>34</v>
      </c>
      <c r="F11" s="244"/>
      <c r="G11" s="244">
        <v>2999</v>
      </c>
    </row>
    <row r="12" spans="2:7" s="234" customFormat="1" ht="19.5" customHeight="1">
      <c r="B12" s="242"/>
      <c r="C12" s="242"/>
      <c r="D12" s="242">
        <v>4120</v>
      </c>
      <c r="E12" s="243" t="s">
        <v>35</v>
      </c>
      <c r="F12" s="244"/>
      <c r="G12" s="244">
        <v>434</v>
      </c>
    </row>
    <row r="13" spans="2:7" s="238" customFormat="1" ht="19.5" customHeight="1">
      <c r="B13" s="235">
        <v>801</v>
      </c>
      <c r="C13" s="235"/>
      <c r="D13" s="235"/>
      <c r="E13" s="236" t="s">
        <v>320</v>
      </c>
      <c r="F13" s="237">
        <f>SUM(F14,F17)</f>
        <v>75875</v>
      </c>
      <c r="G13" s="237">
        <f>SUM(G14,G17)</f>
        <v>75875</v>
      </c>
    </row>
    <row r="14" spans="2:7" s="234" customFormat="1" ht="19.5" customHeight="1">
      <c r="B14" s="239"/>
      <c r="C14" s="239">
        <v>80130</v>
      </c>
      <c r="D14" s="239"/>
      <c r="E14" s="240" t="s">
        <v>396</v>
      </c>
      <c r="F14" s="241">
        <f>SUM(F15)</f>
        <v>26315</v>
      </c>
      <c r="G14" s="241">
        <f>SUM(G16)</f>
        <v>26315</v>
      </c>
    </row>
    <row r="15" spans="2:7" s="234" customFormat="1" ht="55.5" customHeight="1">
      <c r="B15" s="242"/>
      <c r="C15" s="242"/>
      <c r="D15" s="242">
        <v>2120</v>
      </c>
      <c r="E15" s="243" t="s">
        <v>395</v>
      </c>
      <c r="F15" s="244">
        <v>26315</v>
      </c>
      <c r="G15" s="244"/>
    </row>
    <row r="16" spans="2:7" s="234" customFormat="1" ht="19.5" customHeight="1">
      <c r="B16" s="242"/>
      <c r="C16" s="242"/>
      <c r="D16" s="242">
        <v>4210</v>
      </c>
      <c r="E16" s="92" t="s">
        <v>26</v>
      </c>
      <c r="F16" s="244"/>
      <c r="G16" s="244">
        <v>26315</v>
      </c>
    </row>
    <row r="17" spans="2:7" s="234" customFormat="1" ht="19.5" customHeight="1">
      <c r="B17" s="239"/>
      <c r="C17" s="239">
        <v>80195</v>
      </c>
      <c r="D17" s="239"/>
      <c r="E17" s="240" t="s">
        <v>6</v>
      </c>
      <c r="F17" s="241">
        <f>SUM(F18)</f>
        <v>49560</v>
      </c>
      <c r="G17" s="241">
        <f>SUM(G19:G23)</f>
        <v>49560</v>
      </c>
    </row>
    <row r="18" spans="2:7" s="234" customFormat="1" ht="55.5" customHeight="1">
      <c r="B18" s="242"/>
      <c r="C18" s="242"/>
      <c r="D18" s="242">
        <v>2120</v>
      </c>
      <c r="E18" s="243" t="s">
        <v>395</v>
      </c>
      <c r="F18" s="244">
        <v>49560</v>
      </c>
      <c r="G18" s="244"/>
    </row>
    <row r="19" spans="2:7" s="234" customFormat="1" ht="19.5" customHeight="1">
      <c r="B19" s="242"/>
      <c r="C19" s="242"/>
      <c r="D19" s="242">
        <v>4110</v>
      </c>
      <c r="E19" s="243" t="s">
        <v>34</v>
      </c>
      <c r="F19" s="244"/>
      <c r="G19" s="244">
        <v>2454</v>
      </c>
    </row>
    <row r="20" spans="2:7" s="234" customFormat="1" ht="19.5" customHeight="1">
      <c r="B20" s="242"/>
      <c r="C20" s="242"/>
      <c r="D20" s="242">
        <v>4120</v>
      </c>
      <c r="E20" s="243" t="s">
        <v>35</v>
      </c>
      <c r="F20" s="244"/>
      <c r="G20" s="244">
        <v>351</v>
      </c>
    </row>
    <row r="21" spans="2:7" s="234" customFormat="1" ht="19.5" customHeight="1">
      <c r="B21" s="242"/>
      <c r="C21" s="242"/>
      <c r="D21" s="242">
        <v>4170</v>
      </c>
      <c r="E21" s="41" t="s">
        <v>36</v>
      </c>
      <c r="F21" s="244"/>
      <c r="G21" s="244">
        <v>31542</v>
      </c>
    </row>
    <row r="22" spans="2:7" s="234" customFormat="1" ht="19.5" customHeight="1">
      <c r="B22" s="242"/>
      <c r="C22" s="242"/>
      <c r="D22" s="242">
        <v>4240</v>
      </c>
      <c r="E22" s="41" t="s">
        <v>325</v>
      </c>
      <c r="F22" s="244"/>
      <c r="G22" s="244">
        <v>15000</v>
      </c>
    </row>
    <row r="23" spans="2:7" s="234" customFormat="1" ht="19.5" customHeight="1">
      <c r="B23" s="242"/>
      <c r="C23" s="242"/>
      <c r="D23" s="242">
        <v>4780</v>
      </c>
      <c r="E23" s="243" t="s">
        <v>397</v>
      </c>
      <c r="F23" s="244"/>
      <c r="G23" s="244">
        <v>213</v>
      </c>
    </row>
    <row r="24" spans="2:7" s="234" customFormat="1" ht="21.75" customHeight="1">
      <c r="B24" s="278" t="s">
        <v>99</v>
      </c>
      <c r="C24" s="279"/>
      <c r="D24" s="279"/>
      <c r="E24" s="280"/>
      <c r="F24" s="245">
        <f>SUM(F7,F13)</f>
        <v>96767</v>
      </c>
      <c r="G24" s="245">
        <f>SUM(G7,G13)</f>
        <v>96767</v>
      </c>
    </row>
  </sheetData>
  <sheetProtection algorithmName="SHA-512" hashValue="99/0obFHOuDbT9URuLU1y2okrstm+duX3ficEx4LAxWUOvnJ/2CHlwKumlXlzffBHZ64LywLQe2hSyEMAqbvTg==" saltValue="ppcC/8WTMOF4gd8MWykG7w==" spinCount="100000" sheet="1" objects="1" scenarios="1" formatColumns="0" formatRows="0"/>
  <mergeCells count="2">
    <mergeCell ref="B4:G4"/>
    <mergeCell ref="B24:E24"/>
  </mergeCells>
  <pageMargins left="0.54" right="0.70866141732283472" top="1.44" bottom="0.74803149606299213" header="0.69" footer="0.31496062992125984"/>
  <pageSetup paperSize="9" scale="95" orientation="portrait" horizontalDpi="4294967295" verticalDpi="300" r:id="rId1"/>
  <headerFooter alignWithMargins="0">
    <oddHeader>&amp;R&amp;10Tabela Nr 6
do uchwały Nr ...............
Rady Powiatu w Otwocku
z dnia .........................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B1:G52"/>
  <sheetViews>
    <sheetView tabSelected="1" zoomScaleNormal="100" workbookViewId="0">
      <pane ySplit="4" topLeftCell="A5" activePane="bottomLeft" state="frozen"/>
      <selection activeCell="F21" sqref="F21"/>
      <selection pane="bottomLeft" activeCell="P13" sqref="P13"/>
    </sheetView>
  </sheetViews>
  <sheetFormatPr defaultRowHeight="12"/>
  <cols>
    <col min="1" max="1" width="3.6640625" style="47" customWidth="1"/>
    <col min="2" max="2" width="6.33203125" style="44" customWidth="1"/>
    <col min="3" max="4" width="10" style="44" customWidth="1"/>
    <col min="5" max="5" width="66.1640625" style="45" customWidth="1"/>
    <col min="6" max="7" width="15" style="46" customWidth="1"/>
    <col min="8" max="16384" width="9.33203125" style="47"/>
  </cols>
  <sheetData>
    <row r="1" spans="2:7" ht="16.5" customHeight="1"/>
    <row r="2" spans="2:7" ht="29.25" customHeight="1">
      <c r="B2" s="281" t="s">
        <v>330</v>
      </c>
      <c r="C2" s="281"/>
      <c r="D2" s="281"/>
      <c r="E2" s="281"/>
      <c r="F2" s="281"/>
      <c r="G2" s="281"/>
    </row>
    <row r="3" spans="2:7" ht="15.75" customHeight="1">
      <c r="B3" s="72"/>
      <c r="C3" s="72"/>
      <c r="D3" s="72"/>
      <c r="E3" s="72"/>
      <c r="F3" s="72"/>
      <c r="G3" s="72"/>
    </row>
    <row r="4" spans="2:7" s="48" customFormat="1" ht="42" customHeight="1">
      <c r="B4" s="74" t="s">
        <v>0</v>
      </c>
      <c r="C4" s="74" t="s">
        <v>1</v>
      </c>
      <c r="D4" s="74" t="s">
        <v>93</v>
      </c>
      <c r="E4" s="75" t="s">
        <v>94</v>
      </c>
      <c r="F4" s="76" t="s">
        <v>95</v>
      </c>
      <c r="G4" s="76" t="s">
        <v>96</v>
      </c>
    </row>
    <row r="5" spans="2:7" s="48" customFormat="1" ht="17.25" customHeight="1">
      <c r="B5" s="77">
        <v>600</v>
      </c>
      <c r="C5" s="77"/>
      <c r="D5" s="77"/>
      <c r="E5" s="78" t="s">
        <v>28</v>
      </c>
      <c r="F5" s="79">
        <f>SUM(F6,F8,F12)</f>
        <v>6336795</v>
      </c>
      <c r="G5" s="79">
        <f>SUM(G6,G8,G12,G14)</f>
        <v>792484</v>
      </c>
    </row>
    <row r="6" spans="2:7" s="49" customFormat="1" ht="17.25" customHeight="1">
      <c r="B6" s="80"/>
      <c r="C6" s="80">
        <v>60004</v>
      </c>
      <c r="D6" s="80"/>
      <c r="E6" s="81" t="s">
        <v>29</v>
      </c>
      <c r="F6" s="82"/>
      <c r="G6" s="82">
        <f>SUM(G7)</f>
        <v>250000</v>
      </c>
    </row>
    <row r="7" spans="2:7" s="85" customFormat="1" ht="46.5" customHeight="1">
      <c r="B7" s="84"/>
      <c r="C7" s="84"/>
      <c r="D7" s="84">
        <v>2310</v>
      </c>
      <c r="E7" s="53" t="s">
        <v>30</v>
      </c>
      <c r="F7" s="60"/>
      <c r="G7" s="60">
        <v>250000</v>
      </c>
    </row>
    <row r="8" spans="2:7" s="49" customFormat="1" ht="17.25" customHeight="1">
      <c r="B8" s="80"/>
      <c r="C8" s="80">
        <v>60014</v>
      </c>
      <c r="D8" s="80"/>
      <c r="E8" s="81" t="s">
        <v>7</v>
      </c>
      <c r="F8" s="82">
        <f>SUM(F9:F11)</f>
        <v>6336795</v>
      </c>
      <c r="G8" s="82"/>
    </row>
    <row r="9" spans="2:7" s="49" customFormat="1" ht="44.25" customHeight="1">
      <c r="B9" s="84"/>
      <c r="C9" s="84"/>
      <c r="D9" s="84">
        <v>2710</v>
      </c>
      <c r="E9" s="51" t="s">
        <v>9</v>
      </c>
      <c r="F9" s="60">
        <v>24000</v>
      </c>
      <c r="G9" s="60"/>
    </row>
    <row r="10" spans="2:7" s="85" customFormat="1" ht="51.75" customHeight="1">
      <c r="B10" s="84"/>
      <c r="C10" s="84"/>
      <c r="D10" s="84">
        <v>6300</v>
      </c>
      <c r="E10" s="53" t="s">
        <v>8</v>
      </c>
      <c r="F10" s="60">
        <v>6262795</v>
      </c>
      <c r="G10" s="60"/>
    </row>
    <row r="11" spans="2:7" s="49" customFormat="1" ht="49.5" customHeight="1">
      <c r="B11" s="50"/>
      <c r="C11" s="50"/>
      <c r="D11" s="50">
        <v>6630</v>
      </c>
      <c r="E11" s="53" t="s">
        <v>100</v>
      </c>
      <c r="F11" s="60">
        <v>50000</v>
      </c>
      <c r="G11" s="52"/>
    </row>
    <row r="12" spans="2:7" s="49" customFormat="1" ht="17.25" customHeight="1">
      <c r="B12" s="80"/>
      <c r="C12" s="80">
        <v>60016</v>
      </c>
      <c r="D12" s="80"/>
      <c r="E12" s="81" t="s">
        <v>120</v>
      </c>
      <c r="F12" s="82"/>
      <c r="G12" s="82">
        <f>SUM(G13)</f>
        <v>482484</v>
      </c>
    </row>
    <row r="13" spans="2:7" s="49" customFormat="1" ht="48" customHeight="1">
      <c r="B13" s="50"/>
      <c r="C13" s="50"/>
      <c r="D13" s="50">
        <v>6300</v>
      </c>
      <c r="E13" s="53" t="s">
        <v>121</v>
      </c>
      <c r="F13" s="60"/>
      <c r="G13" s="52">
        <v>482484</v>
      </c>
    </row>
    <row r="14" spans="2:7" s="49" customFormat="1" ht="17.25" customHeight="1">
      <c r="B14" s="80"/>
      <c r="C14" s="80">
        <v>60078</v>
      </c>
      <c r="D14" s="80"/>
      <c r="E14" s="81" t="s">
        <v>307</v>
      </c>
      <c r="F14" s="82"/>
      <c r="G14" s="82">
        <f>SUM(G15)</f>
        <v>60000</v>
      </c>
    </row>
    <row r="15" spans="2:7" s="49" customFormat="1" ht="45.75" customHeight="1">
      <c r="B15" s="50"/>
      <c r="C15" s="50"/>
      <c r="D15" s="50">
        <v>2710</v>
      </c>
      <c r="E15" s="53" t="s">
        <v>70</v>
      </c>
      <c r="F15" s="60"/>
      <c r="G15" s="52">
        <v>60000</v>
      </c>
    </row>
    <row r="16" spans="2:7" s="48" customFormat="1" ht="17.25" customHeight="1">
      <c r="B16" s="77">
        <v>710</v>
      </c>
      <c r="C16" s="77"/>
      <c r="D16" s="77"/>
      <c r="E16" s="78" t="s">
        <v>50</v>
      </c>
      <c r="F16" s="79"/>
      <c r="G16" s="79">
        <f>SUM(G17)</f>
        <v>61236</v>
      </c>
    </row>
    <row r="17" spans="2:7" s="49" customFormat="1" ht="17.25" customHeight="1">
      <c r="B17" s="80"/>
      <c r="C17" s="80">
        <v>71095</v>
      </c>
      <c r="D17" s="80"/>
      <c r="E17" s="81" t="s">
        <v>6</v>
      </c>
      <c r="F17" s="82"/>
      <c r="G17" s="82">
        <f>SUM(G18)</f>
        <v>61236</v>
      </c>
    </row>
    <row r="18" spans="2:7" s="49" customFormat="1" ht="51" customHeight="1">
      <c r="B18" s="50"/>
      <c r="C18" s="50"/>
      <c r="D18" s="50">
        <v>6639</v>
      </c>
      <c r="E18" s="51" t="s">
        <v>27</v>
      </c>
      <c r="F18" s="60"/>
      <c r="G18" s="52">
        <v>61236</v>
      </c>
    </row>
    <row r="19" spans="2:7" s="48" customFormat="1" ht="17.25" customHeight="1">
      <c r="B19" s="77">
        <v>750</v>
      </c>
      <c r="C19" s="77"/>
      <c r="D19" s="77"/>
      <c r="E19" s="78" t="s">
        <v>55</v>
      </c>
      <c r="F19" s="79">
        <f>SUM(F20)</f>
        <v>97050</v>
      </c>
      <c r="G19" s="79"/>
    </row>
    <row r="20" spans="2:7" s="49" customFormat="1" ht="17.25" customHeight="1">
      <c r="B20" s="80"/>
      <c r="C20" s="80">
        <v>75020</v>
      </c>
      <c r="D20" s="80"/>
      <c r="E20" s="81" t="s">
        <v>57</v>
      </c>
      <c r="F20" s="82">
        <f>SUM(F21)</f>
        <v>97050</v>
      </c>
      <c r="G20" s="82"/>
    </row>
    <row r="21" spans="2:7" s="49" customFormat="1" ht="46.5" customHeight="1">
      <c r="B21" s="50"/>
      <c r="C21" s="50"/>
      <c r="D21" s="50">
        <v>2710</v>
      </c>
      <c r="E21" s="51" t="s">
        <v>9</v>
      </c>
      <c r="F21" s="60">
        <v>97050</v>
      </c>
      <c r="G21" s="52"/>
    </row>
    <row r="22" spans="2:7" s="48" customFormat="1" ht="17.25" customHeight="1">
      <c r="B22" s="77">
        <v>754</v>
      </c>
      <c r="C22" s="77"/>
      <c r="D22" s="77"/>
      <c r="E22" s="78" t="s">
        <v>11</v>
      </c>
      <c r="F22" s="79">
        <f>SUM(F23)</f>
        <v>263680</v>
      </c>
      <c r="G22" s="79"/>
    </row>
    <row r="23" spans="2:7" s="49" customFormat="1" ht="17.25" customHeight="1">
      <c r="B23" s="80"/>
      <c r="C23" s="80">
        <v>75421</v>
      </c>
      <c r="D23" s="80"/>
      <c r="E23" s="81" t="s">
        <v>64</v>
      </c>
      <c r="F23" s="82">
        <f>SUM(F24)</f>
        <v>263680</v>
      </c>
      <c r="G23" s="82"/>
    </row>
    <row r="24" spans="2:7" s="85" customFormat="1" ht="46.5" customHeight="1">
      <c r="B24" s="84"/>
      <c r="C24" s="84"/>
      <c r="D24" s="84">
        <v>6619</v>
      </c>
      <c r="E24" s="73" t="s">
        <v>122</v>
      </c>
      <c r="F24" s="60">
        <v>263680</v>
      </c>
      <c r="G24" s="60"/>
    </row>
    <row r="25" spans="2:7" s="48" customFormat="1" ht="17.25" customHeight="1">
      <c r="B25" s="77">
        <v>851</v>
      </c>
      <c r="C25" s="77"/>
      <c r="D25" s="77"/>
      <c r="E25" s="78" t="s">
        <v>13</v>
      </c>
      <c r="F25" s="79">
        <f>SUM(F26)</f>
        <v>10000</v>
      </c>
      <c r="G25" s="79"/>
    </row>
    <row r="26" spans="2:7" s="49" customFormat="1" ht="17.25" customHeight="1">
      <c r="B26" s="80"/>
      <c r="C26" s="80">
        <v>85154</v>
      </c>
      <c r="D26" s="80"/>
      <c r="E26" s="81" t="s">
        <v>137</v>
      </c>
      <c r="F26" s="82">
        <f>SUM(F27)</f>
        <v>10000</v>
      </c>
      <c r="G26" s="82"/>
    </row>
    <row r="27" spans="2:7" s="85" customFormat="1" ht="46.5" customHeight="1">
      <c r="B27" s="84"/>
      <c r="C27" s="84"/>
      <c r="D27" s="84">
        <v>2710</v>
      </c>
      <c r="E27" s="51" t="s">
        <v>9</v>
      </c>
      <c r="F27" s="60">
        <v>10000</v>
      </c>
      <c r="G27" s="60"/>
    </row>
    <row r="28" spans="2:7" s="48" customFormat="1" ht="17.25" customHeight="1">
      <c r="B28" s="77">
        <v>853</v>
      </c>
      <c r="C28" s="77"/>
      <c r="D28" s="77"/>
      <c r="E28" s="78" t="s">
        <v>18</v>
      </c>
      <c r="F28" s="79">
        <f>SUM(F29)</f>
        <v>8887</v>
      </c>
      <c r="G28" s="79">
        <f>SUM(G29)</f>
        <v>2000</v>
      </c>
    </row>
    <row r="29" spans="2:7" s="49" customFormat="1" ht="19.5" customHeight="1">
      <c r="B29" s="80"/>
      <c r="C29" s="80">
        <v>85311</v>
      </c>
      <c r="D29" s="80"/>
      <c r="E29" s="81" t="s">
        <v>19</v>
      </c>
      <c r="F29" s="82">
        <f>SUM(F30)</f>
        <v>8887</v>
      </c>
      <c r="G29" s="82">
        <f>SUM(G30:G31)</f>
        <v>2000</v>
      </c>
    </row>
    <row r="30" spans="2:7" s="85" customFormat="1" ht="45" customHeight="1">
      <c r="B30" s="84"/>
      <c r="C30" s="84"/>
      <c r="D30" s="84">
        <v>2320</v>
      </c>
      <c r="E30" s="53" t="s">
        <v>15</v>
      </c>
      <c r="F30" s="60">
        <v>8887</v>
      </c>
      <c r="G30" s="60"/>
    </row>
    <row r="31" spans="2:7" s="85" customFormat="1" ht="45" customHeight="1">
      <c r="B31" s="84"/>
      <c r="C31" s="84"/>
      <c r="D31" s="84">
        <v>2320</v>
      </c>
      <c r="E31" s="53" t="s">
        <v>67</v>
      </c>
      <c r="F31" s="60"/>
      <c r="G31" s="60">
        <v>2000</v>
      </c>
    </row>
    <row r="32" spans="2:7" s="48" customFormat="1" ht="17.25" customHeight="1">
      <c r="B32" s="77">
        <v>855</v>
      </c>
      <c r="C32" s="77"/>
      <c r="D32" s="77"/>
      <c r="E32" s="78" t="s">
        <v>118</v>
      </c>
      <c r="F32" s="79">
        <f>SUM(F33,F36)</f>
        <v>927380</v>
      </c>
      <c r="G32" s="79">
        <f>SUM(G33,G36)</f>
        <v>562051</v>
      </c>
    </row>
    <row r="33" spans="2:7" s="49" customFormat="1" ht="17.25" customHeight="1">
      <c r="B33" s="80"/>
      <c r="C33" s="80">
        <v>85508</v>
      </c>
      <c r="D33" s="80"/>
      <c r="E33" s="81" t="s">
        <v>17</v>
      </c>
      <c r="F33" s="82">
        <f>SUM(F34)</f>
        <v>226237</v>
      </c>
      <c r="G33" s="82">
        <f>SUM(G34:G35)</f>
        <v>361726</v>
      </c>
    </row>
    <row r="34" spans="2:7" s="210" customFormat="1" ht="49.5" customHeight="1">
      <c r="B34" s="207"/>
      <c r="C34" s="207"/>
      <c r="D34" s="207">
        <v>2320</v>
      </c>
      <c r="E34" s="208" t="s">
        <v>15</v>
      </c>
      <c r="F34" s="209">
        <v>226237</v>
      </c>
      <c r="G34" s="209"/>
    </row>
    <row r="35" spans="2:7" s="210" customFormat="1" ht="51" customHeight="1">
      <c r="B35" s="207"/>
      <c r="C35" s="207"/>
      <c r="D35" s="207">
        <v>2320</v>
      </c>
      <c r="E35" s="208" t="s">
        <v>67</v>
      </c>
      <c r="F35" s="209"/>
      <c r="G35" s="209">
        <v>361726</v>
      </c>
    </row>
    <row r="36" spans="2:7" s="49" customFormat="1" ht="17.25" customHeight="1">
      <c r="B36" s="80"/>
      <c r="C36" s="80">
        <v>85510</v>
      </c>
      <c r="D36" s="80"/>
      <c r="E36" s="81" t="s">
        <v>119</v>
      </c>
      <c r="F36" s="82">
        <f>SUM(F37)</f>
        <v>701143</v>
      </c>
      <c r="G36" s="82">
        <f>SUM(G38:G39)</f>
        <v>200325</v>
      </c>
    </row>
    <row r="37" spans="2:7" s="210" customFormat="1" ht="50.25" customHeight="1">
      <c r="B37" s="207"/>
      <c r="C37" s="207"/>
      <c r="D37" s="207">
        <v>2320</v>
      </c>
      <c r="E37" s="208" t="s">
        <v>15</v>
      </c>
      <c r="F37" s="209">
        <v>701143</v>
      </c>
      <c r="G37" s="209"/>
    </row>
    <row r="38" spans="2:7" s="210" customFormat="1" ht="48" customHeight="1">
      <c r="B38" s="207"/>
      <c r="C38" s="207"/>
      <c r="D38" s="207">
        <v>2320</v>
      </c>
      <c r="E38" s="208" t="s">
        <v>67</v>
      </c>
      <c r="F38" s="209"/>
      <c r="G38" s="209">
        <v>26325</v>
      </c>
    </row>
    <row r="39" spans="2:7" s="210" customFormat="1" ht="49.5" customHeight="1">
      <c r="B39" s="207"/>
      <c r="C39" s="207"/>
      <c r="D39" s="207">
        <v>2330</v>
      </c>
      <c r="E39" s="208" t="s">
        <v>68</v>
      </c>
      <c r="F39" s="209"/>
      <c r="G39" s="209">
        <v>174000</v>
      </c>
    </row>
    <row r="40" spans="2:7" s="48" customFormat="1" ht="17.25" customHeight="1">
      <c r="B40" s="77">
        <v>900</v>
      </c>
      <c r="C40" s="77"/>
      <c r="D40" s="77"/>
      <c r="E40" s="78" t="s">
        <v>21</v>
      </c>
      <c r="F40" s="79"/>
      <c r="G40" s="79">
        <f>SUM(G41)</f>
        <v>10000</v>
      </c>
    </row>
    <row r="41" spans="2:7" s="49" customFormat="1" ht="17.25" customHeight="1">
      <c r="B41" s="80"/>
      <c r="C41" s="80">
        <v>90095</v>
      </c>
      <c r="D41" s="80"/>
      <c r="E41" s="81" t="s">
        <v>6</v>
      </c>
      <c r="F41" s="82"/>
      <c r="G41" s="82">
        <f>SUM(G42)</f>
        <v>10000</v>
      </c>
    </row>
    <row r="42" spans="2:7" s="49" customFormat="1" ht="43.5" customHeight="1">
      <c r="B42" s="50"/>
      <c r="C42" s="50"/>
      <c r="D42" s="50">
        <v>2710</v>
      </c>
      <c r="E42" s="51" t="s">
        <v>70</v>
      </c>
      <c r="F42" s="52"/>
      <c r="G42" s="60">
        <v>10000</v>
      </c>
    </row>
    <row r="43" spans="2:7" s="48" customFormat="1" ht="17.25" customHeight="1">
      <c r="B43" s="77">
        <v>921</v>
      </c>
      <c r="C43" s="77"/>
      <c r="D43" s="77"/>
      <c r="E43" s="78" t="s">
        <v>22</v>
      </c>
      <c r="F43" s="79">
        <f>SUM(F44,F47)</f>
        <v>110000</v>
      </c>
      <c r="G43" s="79">
        <f>SUM(G44,G47)</f>
        <v>21000</v>
      </c>
    </row>
    <row r="44" spans="2:7" s="49" customFormat="1" ht="17.25" customHeight="1">
      <c r="B44" s="80"/>
      <c r="C44" s="80">
        <v>92105</v>
      </c>
      <c r="D44" s="80"/>
      <c r="E44" s="81" t="s">
        <v>71</v>
      </c>
      <c r="F44" s="82">
        <f>SUM(F45)</f>
        <v>0</v>
      </c>
      <c r="G44" s="82">
        <f>SUM(G46)</f>
        <v>21000</v>
      </c>
    </row>
    <row r="45" spans="2:7" s="172" customFormat="1" ht="48.75" customHeight="1">
      <c r="B45" s="146"/>
      <c r="C45" s="146"/>
      <c r="D45" s="170">
        <v>2710</v>
      </c>
      <c r="E45" s="53" t="s">
        <v>9</v>
      </c>
      <c r="F45" s="171">
        <v>0</v>
      </c>
      <c r="G45" s="171"/>
    </row>
    <row r="46" spans="2:7" s="85" customFormat="1" ht="45" customHeight="1">
      <c r="B46" s="146"/>
      <c r="C46" s="146"/>
      <c r="D46" s="84">
        <v>2710</v>
      </c>
      <c r="E46" s="53" t="s">
        <v>70</v>
      </c>
      <c r="F46" s="60"/>
      <c r="G46" s="60">
        <v>21000</v>
      </c>
    </row>
    <row r="47" spans="2:7" s="49" customFormat="1" ht="17.25" customHeight="1">
      <c r="B47" s="80"/>
      <c r="C47" s="80">
        <v>92116</v>
      </c>
      <c r="D47" s="80"/>
      <c r="E47" s="81" t="s">
        <v>23</v>
      </c>
      <c r="F47" s="82">
        <f>SUM(F48)</f>
        <v>110000</v>
      </c>
      <c r="G47" s="82"/>
    </row>
    <row r="48" spans="2:7" s="85" customFormat="1" ht="45.75" customHeight="1">
      <c r="B48" s="84"/>
      <c r="C48" s="84"/>
      <c r="D48" s="84">
        <v>2710</v>
      </c>
      <c r="E48" s="53" t="s">
        <v>9</v>
      </c>
      <c r="F48" s="60">
        <v>110000</v>
      </c>
      <c r="G48" s="60"/>
    </row>
    <row r="49" spans="2:7" s="48" customFormat="1" ht="17.25" customHeight="1">
      <c r="B49" s="77">
        <v>926</v>
      </c>
      <c r="C49" s="77"/>
      <c r="D49" s="77"/>
      <c r="E49" s="78" t="s">
        <v>362</v>
      </c>
      <c r="F49" s="79"/>
      <c r="G49" s="79">
        <f>SUM(G50)</f>
        <v>50000</v>
      </c>
    </row>
    <row r="50" spans="2:7" s="49" customFormat="1" ht="17.25" customHeight="1">
      <c r="B50" s="80"/>
      <c r="C50" s="80">
        <v>92605</v>
      </c>
      <c r="D50" s="80"/>
      <c r="E50" s="81" t="s">
        <v>363</v>
      </c>
      <c r="F50" s="82"/>
      <c r="G50" s="82">
        <f>SUM(G51)</f>
        <v>50000</v>
      </c>
    </row>
    <row r="51" spans="2:7" s="231" customFormat="1" ht="48.75" customHeight="1">
      <c r="B51" s="228"/>
      <c r="C51" s="228"/>
      <c r="D51" s="229">
        <v>2710</v>
      </c>
      <c r="E51" s="208" t="s">
        <v>70</v>
      </c>
      <c r="F51" s="230"/>
      <c r="G51" s="230">
        <v>50000</v>
      </c>
    </row>
    <row r="52" spans="2:7" s="49" customFormat="1" ht="24.75" customHeight="1">
      <c r="B52" s="282" t="s">
        <v>99</v>
      </c>
      <c r="C52" s="283"/>
      <c r="D52" s="283"/>
      <c r="E52" s="284"/>
      <c r="F52" s="83">
        <f>SUM(F5,F16,F19,F22,F25,F28,F32,F40,F43,F49)</f>
        <v>7753792</v>
      </c>
      <c r="G52" s="83">
        <f>SUM(G5,G16,G19,G22,G25,G28,G32,G40,G43,G49)</f>
        <v>1498771</v>
      </c>
    </row>
  </sheetData>
  <sheetProtection algorithmName="SHA-512" hashValue="fXwkpve0NLv1acKDh6+VqJBG9hGBNjp6Ybp7xAPB+Pnm5jhL03j90lAhXWI80ZT/ssCvHO7ecdx3KepA9+Ld9A==" saltValue="zYP7p86SU9R/nZdQhsdioQ==" spinCount="100000" sheet="1" objects="1" scenarios="1" formatColumns="0" formatRows="0"/>
  <mergeCells count="2">
    <mergeCell ref="B2:G2"/>
    <mergeCell ref="B52:E52"/>
  </mergeCells>
  <pageMargins left="0.55118110236220474" right="0.47244094488188981" top="1.3779527559055118" bottom="1.21" header="0.62992125984251968" footer="0.51181102362204722"/>
  <pageSetup paperSize="9" scale="85" orientation="portrait" horizontalDpi="4294967295" verticalDpi="300" r:id="rId1"/>
  <headerFooter differentFirst="1" alignWithMargins="0">
    <oddFooter>&amp;C&amp;P</oddFooter>
    <firstHeader>&amp;R&amp;10Tabela Nr 7
do uchwały Nr ................
Rady Powiatu w Otwocku
z dnia .....................</firstHeader>
    <firstFooter>&amp;C&amp;P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zoomScaleNormal="100" workbookViewId="0">
      <pane ySplit="5" topLeftCell="A6" activePane="bottomLeft" state="frozen"/>
      <selection pane="bottomLeft" activeCell="M17" sqref="M17"/>
    </sheetView>
  </sheetViews>
  <sheetFormatPr defaultRowHeight="12"/>
  <cols>
    <col min="1" max="1" width="6.5" style="173" customWidth="1"/>
    <col min="2" max="2" width="10.83203125" style="173" customWidth="1"/>
    <col min="3" max="3" width="7.33203125" style="173" customWidth="1"/>
    <col min="4" max="4" width="61.33203125" style="43" customWidth="1"/>
    <col min="5" max="7" width="15.6640625" style="43" customWidth="1"/>
    <col min="8" max="10" width="9.33203125" style="43"/>
    <col min="11" max="11" width="10.33203125" style="43" bestFit="1" customWidth="1"/>
    <col min="12" max="16384" width="9.33203125" style="43"/>
  </cols>
  <sheetData>
    <row r="1" spans="1:12" ht="9" customHeight="1">
      <c r="F1" s="174"/>
      <c r="G1" s="174"/>
    </row>
    <row r="2" spans="1:12" s="176" customFormat="1" ht="33" customHeight="1">
      <c r="A2" s="289" t="s">
        <v>364</v>
      </c>
      <c r="B2" s="289"/>
      <c r="C2" s="289"/>
      <c r="D2" s="289"/>
      <c r="E2" s="289"/>
      <c r="F2" s="289"/>
      <c r="G2" s="289"/>
      <c r="H2" s="175"/>
    </row>
    <row r="3" spans="1:12" ht="10.5" customHeight="1"/>
    <row r="4" spans="1:12" ht="24" customHeight="1">
      <c r="A4" s="286" t="s">
        <v>0</v>
      </c>
      <c r="B4" s="286" t="s">
        <v>1</v>
      </c>
      <c r="C4" s="286" t="s">
        <v>140</v>
      </c>
      <c r="D4" s="286" t="s">
        <v>79</v>
      </c>
      <c r="E4" s="286" t="s">
        <v>365</v>
      </c>
      <c r="F4" s="286"/>
      <c r="G4" s="286"/>
    </row>
    <row r="5" spans="1:12" ht="24" customHeight="1">
      <c r="A5" s="286"/>
      <c r="B5" s="286"/>
      <c r="C5" s="286"/>
      <c r="D5" s="286"/>
      <c r="E5" s="177" t="s">
        <v>366</v>
      </c>
      <c r="F5" s="177" t="s">
        <v>367</v>
      </c>
      <c r="G5" s="177" t="s">
        <v>368</v>
      </c>
    </row>
    <row r="6" spans="1:12" s="179" customFormat="1" ht="12.75" customHeight="1">
      <c r="A6" s="178">
        <v>1</v>
      </c>
      <c r="B6" s="178">
        <v>2</v>
      </c>
      <c r="C6" s="178">
        <v>3</v>
      </c>
      <c r="D6" s="178">
        <v>4</v>
      </c>
      <c r="E6" s="178">
        <v>5</v>
      </c>
      <c r="F6" s="178">
        <v>6</v>
      </c>
      <c r="G6" s="178">
        <v>7</v>
      </c>
    </row>
    <row r="7" spans="1:12" ht="39" customHeight="1">
      <c r="A7" s="285" t="s">
        <v>369</v>
      </c>
      <c r="B7" s="285"/>
      <c r="C7" s="285"/>
      <c r="D7" s="180" t="s">
        <v>141</v>
      </c>
      <c r="E7" s="181" t="s">
        <v>370</v>
      </c>
      <c r="F7" s="181" t="s">
        <v>370</v>
      </c>
      <c r="G7" s="181" t="s">
        <v>370</v>
      </c>
    </row>
    <row r="8" spans="1:12" s="185" customFormat="1" ht="52.5" customHeight="1">
      <c r="A8" s="182">
        <v>600</v>
      </c>
      <c r="B8" s="182">
        <v>60004</v>
      </c>
      <c r="C8" s="182">
        <v>2310</v>
      </c>
      <c r="D8" s="53" t="s">
        <v>30</v>
      </c>
      <c r="E8" s="183"/>
      <c r="F8" s="183"/>
      <c r="G8" s="184">
        <v>250000</v>
      </c>
    </row>
    <row r="9" spans="1:12" s="185" customFormat="1" ht="52.5" customHeight="1">
      <c r="A9" s="182">
        <v>600</v>
      </c>
      <c r="B9" s="182">
        <v>60016</v>
      </c>
      <c r="C9" s="182">
        <v>6300</v>
      </c>
      <c r="D9" s="53" t="s">
        <v>121</v>
      </c>
      <c r="E9" s="183"/>
      <c r="F9" s="183"/>
      <c r="G9" s="184">
        <v>482484</v>
      </c>
    </row>
    <row r="10" spans="1:12" s="185" customFormat="1" ht="48" customHeight="1">
      <c r="A10" s="182">
        <v>600</v>
      </c>
      <c r="B10" s="182">
        <v>60078</v>
      </c>
      <c r="C10" s="182">
        <v>2710</v>
      </c>
      <c r="D10" s="62" t="s">
        <v>70</v>
      </c>
      <c r="E10" s="183"/>
      <c r="F10" s="183"/>
      <c r="G10" s="184">
        <v>60000</v>
      </c>
    </row>
    <row r="11" spans="1:12" s="185" customFormat="1" ht="57" customHeight="1">
      <c r="A11" s="183">
        <v>710</v>
      </c>
      <c r="B11" s="183">
        <v>71095</v>
      </c>
      <c r="C11" s="183">
        <v>6639</v>
      </c>
      <c r="D11" s="189" t="s">
        <v>27</v>
      </c>
      <c r="E11" s="190"/>
      <c r="F11" s="190"/>
      <c r="G11" s="191">
        <v>61236</v>
      </c>
    </row>
    <row r="12" spans="1:12" s="185" customFormat="1" ht="38.25" customHeight="1">
      <c r="A12" s="183">
        <v>754</v>
      </c>
      <c r="B12" s="183">
        <v>75404</v>
      </c>
      <c r="C12" s="183">
        <v>6170</v>
      </c>
      <c r="D12" s="62" t="s">
        <v>371</v>
      </c>
      <c r="E12" s="190"/>
      <c r="F12" s="190"/>
      <c r="G12" s="191">
        <v>70000</v>
      </c>
    </row>
    <row r="13" spans="1:12" s="185" customFormat="1" ht="38.25" customHeight="1">
      <c r="A13" s="183">
        <v>754</v>
      </c>
      <c r="B13" s="183">
        <v>75410</v>
      </c>
      <c r="C13" s="183">
        <v>6170</v>
      </c>
      <c r="D13" s="62" t="s">
        <v>371</v>
      </c>
      <c r="E13" s="190"/>
      <c r="F13" s="190"/>
      <c r="G13" s="191">
        <v>60000</v>
      </c>
    </row>
    <row r="14" spans="1:12" s="185" customFormat="1" ht="51.75" customHeight="1">
      <c r="A14" s="183">
        <v>853</v>
      </c>
      <c r="B14" s="183">
        <v>85311</v>
      </c>
      <c r="C14" s="183">
        <v>2320</v>
      </c>
      <c r="D14" s="62" t="s">
        <v>67</v>
      </c>
      <c r="E14" s="62"/>
      <c r="F14" s="62"/>
      <c r="G14" s="192">
        <v>2000</v>
      </c>
      <c r="H14" s="193"/>
      <c r="I14" s="193"/>
      <c r="J14" s="193"/>
      <c r="K14" s="193"/>
      <c r="L14" s="193"/>
    </row>
    <row r="15" spans="1:12" s="188" customFormat="1" ht="51.75" customHeight="1">
      <c r="A15" s="187">
        <v>855</v>
      </c>
      <c r="B15" s="187">
        <v>85508</v>
      </c>
      <c r="C15" s="187">
        <v>2320</v>
      </c>
      <c r="D15" s="186" t="s">
        <v>67</v>
      </c>
      <c r="E15" s="186"/>
      <c r="F15" s="186"/>
      <c r="G15" s="211">
        <v>361726</v>
      </c>
      <c r="H15" s="212"/>
      <c r="I15" s="212"/>
      <c r="J15" s="212"/>
      <c r="K15" s="212"/>
      <c r="L15" s="212"/>
    </row>
    <row r="16" spans="1:12" s="188" customFormat="1" ht="51.75" customHeight="1">
      <c r="A16" s="187">
        <v>855</v>
      </c>
      <c r="B16" s="187">
        <v>85510</v>
      </c>
      <c r="C16" s="187">
        <v>2320</v>
      </c>
      <c r="D16" s="186" t="s">
        <v>67</v>
      </c>
      <c r="E16" s="186"/>
      <c r="F16" s="186"/>
      <c r="G16" s="211">
        <v>26325</v>
      </c>
      <c r="H16" s="212"/>
      <c r="I16" s="212"/>
      <c r="J16" s="212"/>
      <c r="K16" s="212"/>
      <c r="L16" s="212"/>
    </row>
    <row r="17" spans="1:12" s="188" customFormat="1" ht="50.25" customHeight="1">
      <c r="A17" s="187">
        <v>855</v>
      </c>
      <c r="B17" s="187">
        <v>85510</v>
      </c>
      <c r="C17" s="187">
        <v>2330</v>
      </c>
      <c r="D17" s="186" t="s">
        <v>68</v>
      </c>
      <c r="E17" s="186"/>
      <c r="F17" s="186"/>
      <c r="G17" s="211">
        <v>174000</v>
      </c>
      <c r="H17" s="212"/>
      <c r="I17" s="212"/>
      <c r="J17" s="212"/>
      <c r="K17" s="212"/>
      <c r="L17" s="212"/>
    </row>
    <row r="18" spans="1:12" s="185" customFormat="1" ht="48" customHeight="1">
      <c r="A18" s="183">
        <v>900</v>
      </c>
      <c r="B18" s="183">
        <v>90095</v>
      </c>
      <c r="C18" s="183">
        <v>2710</v>
      </c>
      <c r="D18" s="62" t="s">
        <v>70</v>
      </c>
      <c r="E18" s="62"/>
      <c r="F18" s="62"/>
      <c r="G18" s="192">
        <v>10000</v>
      </c>
      <c r="H18" s="193"/>
      <c r="I18" s="193"/>
      <c r="J18" s="193"/>
      <c r="K18" s="193"/>
      <c r="L18" s="193"/>
    </row>
    <row r="19" spans="1:12" s="185" customFormat="1" ht="48" customHeight="1">
      <c r="A19" s="183">
        <v>921</v>
      </c>
      <c r="B19" s="183">
        <v>92105</v>
      </c>
      <c r="C19" s="183">
        <v>2710</v>
      </c>
      <c r="D19" s="62" t="s">
        <v>70</v>
      </c>
      <c r="E19" s="62"/>
      <c r="F19" s="62"/>
      <c r="G19" s="192">
        <v>21000</v>
      </c>
      <c r="H19" s="193"/>
      <c r="I19" s="193"/>
      <c r="J19" s="193"/>
      <c r="K19" s="193"/>
      <c r="L19" s="193"/>
    </row>
    <row r="20" spans="1:12" s="185" customFormat="1" ht="27" customHeight="1">
      <c r="A20" s="183">
        <v>921</v>
      </c>
      <c r="B20" s="183">
        <v>92116</v>
      </c>
      <c r="C20" s="183">
        <v>2480</v>
      </c>
      <c r="D20" s="62" t="s">
        <v>372</v>
      </c>
      <c r="E20" s="203">
        <v>462000</v>
      </c>
      <c r="F20" s="62"/>
      <c r="G20" s="192"/>
      <c r="H20" s="193"/>
      <c r="I20" s="193"/>
      <c r="J20" s="193"/>
      <c r="K20" s="193"/>
      <c r="L20" s="193"/>
    </row>
    <row r="21" spans="1:12" s="188" customFormat="1" ht="51.75" customHeight="1">
      <c r="A21" s="187">
        <v>926</v>
      </c>
      <c r="B21" s="187">
        <v>92605</v>
      </c>
      <c r="C21" s="187">
        <v>2710</v>
      </c>
      <c r="D21" s="186" t="s">
        <v>70</v>
      </c>
      <c r="E21" s="227"/>
      <c r="F21" s="186"/>
      <c r="G21" s="211">
        <v>50000</v>
      </c>
      <c r="H21" s="212"/>
      <c r="I21" s="212"/>
      <c r="J21" s="212"/>
      <c r="K21" s="212"/>
      <c r="L21" s="212"/>
    </row>
    <row r="22" spans="1:12" s="195" customFormat="1" ht="27" customHeight="1">
      <c r="A22" s="286" t="s">
        <v>373</v>
      </c>
      <c r="B22" s="286"/>
      <c r="C22" s="286"/>
      <c r="D22" s="286"/>
      <c r="E22" s="194">
        <f>SUM(E8:E20)</f>
        <v>462000</v>
      </c>
      <c r="F22" s="194">
        <f>SUM(F8:F20)</f>
        <v>0</v>
      </c>
      <c r="G22" s="194">
        <f>SUM(G8:G21)</f>
        <v>1628771</v>
      </c>
      <c r="I22" s="196"/>
    </row>
    <row r="23" spans="1:12" s="185" customFormat="1" ht="47.25" customHeight="1">
      <c r="A23" s="285" t="s">
        <v>374</v>
      </c>
      <c r="B23" s="285"/>
      <c r="C23" s="285"/>
      <c r="D23" s="180" t="s">
        <v>141</v>
      </c>
      <c r="E23" s="181" t="s">
        <v>370</v>
      </c>
      <c r="F23" s="181" t="s">
        <v>370</v>
      </c>
      <c r="G23" s="181" t="s">
        <v>370</v>
      </c>
      <c r="I23" s="197"/>
      <c r="K23" s="173"/>
    </row>
    <row r="24" spans="1:12" s="185" customFormat="1" ht="54" customHeight="1">
      <c r="A24" s="198" t="s">
        <v>2</v>
      </c>
      <c r="B24" s="198" t="s">
        <v>375</v>
      </c>
      <c r="C24" s="198" t="s">
        <v>376</v>
      </c>
      <c r="D24" s="62" t="s">
        <v>377</v>
      </c>
      <c r="E24" s="190"/>
      <c r="F24" s="190"/>
      <c r="G24" s="191">
        <v>82920</v>
      </c>
      <c r="I24" s="197"/>
      <c r="K24" s="173"/>
    </row>
    <row r="25" spans="1:12" s="188" customFormat="1" ht="59.25" customHeight="1">
      <c r="A25" s="187">
        <v>630</v>
      </c>
      <c r="B25" s="187">
        <v>63003</v>
      </c>
      <c r="C25" s="187">
        <v>2360</v>
      </c>
      <c r="D25" s="186" t="s">
        <v>117</v>
      </c>
      <c r="E25" s="199"/>
      <c r="F25" s="199"/>
      <c r="G25" s="200">
        <v>17700</v>
      </c>
      <c r="I25" s="201"/>
      <c r="K25" s="202"/>
    </row>
    <row r="26" spans="1:12" s="185" customFormat="1" ht="65.25" customHeight="1">
      <c r="A26" s="183">
        <v>754</v>
      </c>
      <c r="B26" s="183">
        <v>75495</v>
      </c>
      <c r="C26" s="183">
        <v>2360</v>
      </c>
      <c r="D26" s="62" t="s">
        <v>117</v>
      </c>
      <c r="E26" s="190"/>
      <c r="F26" s="190"/>
      <c r="G26" s="191">
        <v>13000</v>
      </c>
      <c r="I26" s="197"/>
      <c r="K26" s="173"/>
    </row>
    <row r="27" spans="1:12" s="185" customFormat="1" ht="63" customHeight="1">
      <c r="A27" s="183">
        <v>755</v>
      </c>
      <c r="B27" s="183">
        <v>75515</v>
      </c>
      <c r="C27" s="183">
        <v>2360</v>
      </c>
      <c r="D27" s="62" t="s">
        <v>117</v>
      </c>
      <c r="E27" s="190"/>
      <c r="F27" s="190"/>
      <c r="G27" s="191">
        <v>182178</v>
      </c>
      <c r="I27" s="197"/>
      <c r="K27" s="173"/>
    </row>
    <row r="28" spans="1:12" s="185" customFormat="1" ht="49.5" customHeight="1">
      <c r="A28" s="183">
        <v>801</v>
      </c>
      <c r="B28" s="183">
        <v>80102</v>
      </c>
      <c r="C28" s="183">
        <v>2830</v>
      </c>
      <c r="D28" s="62" t="s">
        <v>377</v>
      </c>
      <c r="E28" s="203"/>
      <c r="F28" s="190"/>
      <c r="G28" s="191">
        <v>2130</v>
      </c>
      <c r="I28" s="197"/>
      <c r="K28" s="173"/>
    </row>
    <row r="29" spans="1:12" s="185" customFormat="1" ht="25.5" customHeight="1">
      <c r="A29" s="183">
        <v>801</v>
      </c>
      <c r="B29" s="183">
        <v>80120</v>
      </c>
      <c r="C29" s="183">
        <v>2540</v>
      </c>
      <c r="D29" s="62" t="s">
        <v>378</v>
      </c>
      <c r="E29" s="203">
        <v>1092584</v>
      </c>
      <c r="F29" s="62"/>
      <c r="G29" s="203"/>
    </row>
    <row r="30" spans="1:12" s="185" customFormat="1" ht="25.5" customHeight="1">
      <c r="A30" s="183">
        <v>801</v>
      </c>
      <c r="B30" s="183">
        <v>80130</v>
      </c>
      <c r="C30" s="183">
        <v>2540</v>
      </c>
      <c r="D30" s="62" t="s">
        <v>378</v>
      </c>
      <c r="E30" s="203">
        <v>313712</v>
      </c>
      <c r="F30" s="62"/>
      <c r="G30" s="203"/>
    </row>
    <row r="31" spans="1:12" s="185" customFormat="1" ht="25.5" customHeight="1">
      <c r="A31" s="183">
        <v>801</v>
      </c>
      <c r="B31" s="183">
        <v>80150</v>
      </c>
      <c r="C31" s="183">
        <v>2540</v>
      </c>
      <c r="D31" s="62" t="s">
        <v>378</v>
      </c>
      <c r="E31" s="203">
        <v>128565</v>
      </c>
      <c r="F31" s="62"/>
      <c r="G31" s="203"/>
    </row>
    <row r="32" spans="1:12" s="185" customFormat="1" ht="25.5" customHeight="1">
      <c r="A32" s="183">
        <v>801</v>
      </c>
      <c r="B32" s="183">
        <v>80151</v>
      </c>
      <c r="C32" s="183">
        <v>2540</v>
      </c>
      <c r="D32" s="62" t="s">
        <v>378</v>
      </c>
      <c r="E32" s="203">
        <v>60839</v>
      </c>
      <c r="F32" s="62"/>
      <c r="G32" s="203"/>
    </row>
    <row r="33" spans="1:11" s="185" customFormat="1" ht="48" customHeight="1">
      <c r="A33" s="183">
        <v>851</v>
      </c>
      <c r="B33" s="183">
        <v>85111</v>
      </c>
      <c r="C33" s="183">
        <v>2830</v>
      </c>
      <c r="D33" s="62" t="s">
        <v>377</v>
      </c>
      <c r="E33" s="203"/>
      <c r="F33" s="62"/>
      <c r="G33" s="203">
        <v>1500</v>
      </c>
    </row>
    <row r="34" spans="1:11" s="185" customFormat="1" ht="52.5" customHeight="1">
      <c r="A34" s="183">
        <v>851</v>
      </c>
      <c r="B34" s="183">
        <v>85111</v>
      </c>
      <c r="C34" s="183">
        <v>6230</v>
      </c>
      <c r="D34" s="62" t="s">
        <v>379</v>
      </c>
      <c r="E34" s="203"/>
      <c r="F34" s="62"/>
      <c r="G34" s="203">
        <v>39114</v>
      </c>
    </row>
    <row r="35" spans="1:11" s="185" customFormat="1" ht="51" customHeight="1">
      <c r="A35" s="183">
        <v>851</v>
      </c>
      <c r="B35" s="183">
        <v>85195</v>
      </c>
      <c r="C35" s="183">
        <v>2830</v>
      </c>
      <c r="D35" s="62" t="s">
        <v>377</v>
      </c>
      <c r="E35" s="203"/>
      <c r="F35" s="62"/>
      <c r="G35" s="203">
        <v>2500</v>
      </c>
    </row>
    <row r="36" spans="1:11" s="185" customFormat="1" ht="36.75" customHeight="1">
      <c r="A36" s="183">
        <v>852</v>
      </c>
      <c r="B36" s="183">
        <v>85202</v>
      </c>
      <c r="C36" s="183">
        <v>2820</v>
      </c>
      <c r="D36" s="62" t="s">
        <v>380</v>
      </c>
      <c r="E36" s="62"/>
      <c r="F36" s="62"/>
      <c r="G36" s="203">
        <v>297000</v>
      </c>
    </row>
    <row r="37" spans="1:11" s="185" customFormat="1" ht="36.75" customHeight="1">
      <c r="A37" s="183">
        <v>852</v>
      </c>
      <c r="B37" s="183">
        <v>85220</v>
      </c>
      <c r="C37" s="183">
        <v>2820</v>
      </c>
      <c r="D37" s="62" t="s">
        <v>380</v>
      </c>
      <c r="E37" s="62"/>
      <c r="F37" s="62"/>
      <c r="G37" s="203">
        <v>80000</v>
      </c>
    </row>
    <row r="38" spans="1:11" s="185" customFormat="1" ht="34.5" customHeight="1">
      <c r="A38" s="183">
        <v>853</v>
      </c>
      <c r="B38" s="183">
        <v>85311</v>
      </c>
      <c r="C38" s="183">
        <v>2580</v>
      </c>
      <c r="D38" s="62" t="s">
        <v>381</v>
      </c>
      <c r="E38" s="203">
        <v>179511</v>
      </c>
      <c r="F38" s="62"/>
      <c r="G38" s="203"/>
    </row>
    <row r="39" spans="1:11" s="185" customFormat="1" ht="25.5" customHeight="1">
      <c r="A39" s="183">
        <v>854</v>
      </c>
      <c r="B39" s="183">
        <v>85404</v>
      </c>
      <c r="C39" s="183">
        <v>2540</v>
      </c>
      <c r="D39" s="62" t="s">
        <v>378</v>
      </c>
      <c r="E39" s="203">
        <v>125337</v>
      </c>
      <c r="F39" s="62"/>
      <c r="G39" s="203"/>
    </row>
    <row r="40" spans="1:11" s="185" customFormat="1" ht="25.5" customHeight="1">
      <c r="A40" s="183">
        <v>854</v>
      </c>
      <c r="B40" s="183">
        <v>85410</v>
      </c>
      <c r="C40" s="183">
        <v>2540</v>
      </c>
      <c r="D40" s="62" t="s">
        <v>378</v>
      </c>
      <c r="E40" s="203">
        <v>71546</v>
      </c>
      <c r="F40" s="62"/>
      <c r="G40" s="203"/>
    </row>
    <row r="41" spans="1:11" s="185" customFormat="1" ht="60.75" customHeight="1">
      <c r="A41" s="183">
        <v>921</v>
      </c>
      <c r="B41" s="183">
        <v>92105</v>
      </c>
      <c r="C41" s="183">
        <v>2360</v>
      </c>
      <c r="D41" s="62" t="s">
        <v>117</v>
      </c>
      <c r="E41" s="203"/>
      <c r="F41" s="62"/>
      <c r="G41" s="203">
        <v>120000</v>
      </c>
    </row>
    <row r="42" spans="1:11" s="185" customFormat="1" ht="60.75" customHeight="1">
      <c r="A42" s="183">
        <v>926</v>
      </c>
      <c r="B42" s="183">
        <v>92605</v>
      </c>
      <c r="C42" s="183">
        <v>2360</v>
      </c>
      <c r="D42" s="62" t="s">
        <v>117</v>
      </c>
      <c r="E42" s="204"/>
      <c r="F42" s="62"/>
      <c r="G42" s="203">
        <v>22000</v>
      </c>
      <c r="I42" s="197"/>
      <c r="K42" s="197"/>
    </row>
    <row r="43" spans="1:11" s="185" customFormat="1" ht="22.5" customHeight="1">
      <c r="A43" s="287" t="s">
        <v>382</v>
      </c>
      <c r="B43" s="287"/>
      <c r="C43" s="287"/>
      <c r="D43" s="287"/>
      <c r="E43" s="194">
        <f>SUM(E24:E42)</f>
        <v>1972094</v>
      </c>
      <c r="F43" s="194">
        <f t="shared" ref="F43:G43" si="0">SUM(F24:F42)</f>
        <v>0</v>
      </c>
      <c r="G43" s="194">
        <f t="shared" si="0"/>
        <v>860042</v>
      </c>
    </row>
    <row r="44" spans="1:11" s="206" customFormat="1" ht="26.25" customHeight="1">
      <c r="A44" s="288" t="s">
        <v>383</v>
      </c>
      <c r="B44" s="288"/>
      <c r="C44" s="288"/>
      <c r="D44" s="288"/>
      <c r="E44" s="288"/>
      <c r="F44" s="288"/>
      <c r="G44" s="205">
        <f>SUM(E22,G22,E43,G43)</f>
        <v>4922907</v>
      </c>
    </row>
    <row r="45" spans="1:11" ht="15.75" customHeight="1"/>
    <row r="46" spans="1:11" ht="15.75" customHeight="1"/>
    <row r="47" spans="1:11" ht="15.75" customHeight="1"/>
    <row r="48" spans="1:11" ht="15.75" customHeight="1">
      <c r="A48" s="43"/>
      <c r="B48" s="43"/>
      <c r="C48" s="43"/>
    </row>
    <row r="49" spans="1:3" ht="15.75" customHeight="1">
      <c r="A49" s="43"/>
      <c r="B49" s="43"/>
      <c r="C49" s="43"/>
    </row>
    <row r="50" spans="1:3" ht="15.75" customHeight="1">
      <c r="A50" s="43"/>
      <c r="B50" s="43"/>
      <c r="C50" s="43"/>
    </row>
    <row r="51" spans="1:3" ht="15.75" customHeight="1"/>
    <row r="52" spans="1:3" ht="15.75" customHeight="1"/>
    <row r="53" spans="1:3" ht="15.75" customHeight="1"/>
    <row r="54" spans="1:3" ht="15.75" customHeight="1"/>
    <row r="55" spans="1:3" ht="15.75" customHeight="1"/>
    <row r="56" spans="1:3" ht="15.75" customHeight="1"/>
    <row r="57" spans="1:3" ht="15.75" customHeight="1"/>
    <row r="58" spans="1:3" ht="15.75" customHeight="1"/>
  </sheetData>
  <sheetProtection algorithmName="SHA-512" hashValue="yZn0WyRidheCJq0Q2uwQDMX2o4Z9hQumV39fOuupdXatLRNrVDek9ZHSJZOE99I50dFD3m02HK1kfbjlQ/ho7w==" saltValue="4cqDQ+Or12IXEvTmiv62yA==" spinCount="100000" sheet="1" objects="1" scenarios="1" formatColumns="0" formatRows="0"/>
  <mergeCells count="11">
    <mergeCell ref="A2:G2"/>
    <mergeCell ref="A4:A5"/>
    <mergeCell ref="B4:B5"/>
    <mergeCell ref="C4:C5"/>
    <mergeCell ref="D4:D5"/>
    <mergeCell ref="E4:G4"/>
    <mergeCell ref="A7:C7"/>
    <mergeCell ref="A22:D22"/>
    <mergeCell ref="A23:C23"/>
    <mergeCell ref="A43:D43"/>
    <mergeCell ref="A44:F44"/>
  </mergeCells>
  <pageMargins left="0.68" right="0.23622047244094491" top="0.98" bottom="0.85" header="0.47" footer="0.49"/>
  <pageSetup paperSize="9" scale="80" orientation="portrait" horizontalDpi="4294967295" verticalDpi="300" r:id="rId1"/>
  <headerFooter differentFirst="1" alignWithMargins="0">
    <oddFooter>&amp;C&amp;P</oddFooter>
    <firstHeader>&amp;R&amp;10Załącznik Nr 1 
do uchwały Nr...............
Rady Powiatu w Otwocku
z dnia..................</firstHeader>
    <firstFooter>&amp;C&amp;P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workbookViewId="0">
      <selection activeCell="O14" sqref="O14"/>
    </sheetView>
  </sheetViews>
  <sheetFormatPr defaultRowHeight="12.75"/>
  <cols>
    <col min="1" max="1" width="2.83203125" style="155" customWidth="1"/>
    <col min="2" max="2" width="50.83203125" style="155" customWidth="1"/>
    <col min="3" max="3" width="9.33203125" style="155" customWidth="1"/>
    <col min="4" max="4" width="11.33203125" style="155" customWidth="1"/>
    <col min="5" max="8" width="13" style="155" customWidth="1"/>
    <col min="9" max="16384" width="9.33203125" style="155"/>
  </cols>
  <sheetData>
    <row r="1" spans="2:10" ht="9" customHeight="1">
      <c r="H1" s="156"/>
      <c r="I1" s="156"/>
      <c r="J1" s="156"/>
    </row>
    <row r="2" spans="2:10" ht="32.25" customHeight="1">
      <c r="B2" s="293" t="s">
        <v>342</v>
      </c>
      <c r="C2" s="293"/>
      <c r="D2" s="293"/>
      <c r="E2" s="293"/>
      <c r="F2" s="293"/>
      <c r="G2" s="293"/>
      <c r="H2" s="293"/>
    </row>
    <row r="3" spans="2:10" ht="13.5" thickBot="1"/>
    <row r="4" spans="2:10" ht="18.75" customHeight="1">
      <c r="B4" s="294" t="s">
        <v>343</v>
      </c>
      <c r="C4" s="296" t="s">
        <v>0</v>
      </c>
      <c r="D4" s="294" t="s">
        <v>1</v>
      </c>
      <c r="E4" s="296" t="s">
        <v>95</v>
      </c>
      <c r="F4" s="298" t="s">
        <v>344</v>
      </c>
      <c r="G4" s="299"/>
      <c r="H4" s="300"/>
    </row>
    <row r="5" spans="2:10" ht="18.75" customHeight="1" thickBot="1">
      <c r="B5" s="295"/>
      <c r="C5" s="297"/>
      <c r="D5" s="295"/>
      <c r="E5" s="297"/>
      <c r="F5" s="157"/>
      <c r="G5" s="158" t="s">
        <v>345</v>
      </c>
      <c r="H5" s="159" t="s">
        <v>346</v>
      </c>
    </row>
    <row r="6" spans="2:10" s="96" customFormat="1" ht="43.5" customHeight="1" thickBot="1">
      <c r="B6" s="160" t="s">
        <v>347</v>
      </c>
      <c r="C6" s="160">
        <v>801</v>
      </c>
      <c r="D6" s="160">
        <v>80120</v>
      </c>
      <c r="E6" s="161">
        <v>62800</v>
      </c>
      <c r="F6" s="161">
        <f>SUM(G6:H6)</f>
        <v>62800</v>
      </c>
      <c r="G6" s="161">
        <v>62800</v>
      </c>
      <c r="H6" s="161">
        <v>0</v>
      </c>
    </row>
    <row r="7" spans="2:10" s="96" customFormat="1" ht="43.5" customHeight="1" thickBot="1">
      <c r="B7" s="160" t="s">
        <v>348</v>
      </c>
      <c r="C7" s="160">
        <v>801</v>
      </c>
      <c r="D7" s="160">
        <v>80120</v>
      </c>
      <c r="E7" s="161">
        <v>50000</v>
      </c>
      <c r="F7" s="161">
        <f>SUM(G7:H7)</f>
        <v>50000</v>
      </c>
      <c r="G7" s="161">
        <v>50000</v>
      </c>
      <c r="H7" s="161">
        <v>0</v>
      </c>
    </row>
    <row r="8" spans="2:10" s="96" customFormat="1" ht="43.5" customHeight="1" thickBot="1">
      <c r="B8" s="160" t="s">
        <v>349</v>
      </c>
      <c r="C8" s="160">
        <v>801</v>
      </c>
      <c r="D8" s="160">
        <v>80130</v>
      </c>
      <c r="E8" s="161">
        <v>120000</v>
      </c>
      <c r="F8" s="161">
        <f t="shared" ref="F8:F13" si="0">SUM(G8:H8)</f>
        <v>120000</v>
      </c>
      <c r="G8" s="161">
        <v>120000</v>
      </c>
      <c r="H8" s="161">
        <v>0</v>
      </c>
    </row>
    <row r="9" spans="2:10" s="96" customFormat="1" ht="43.5" customHeight="1" thickBot="1">
      <c r="B9" s="160" t="s">
        <v>350</v>
      </c>
      <c r="C9" s="160">
        <v>801</v>
      </c>
      <c r="D9" s="160">
        <v>80130</v>
      </c>
      <c r="E9" s="161">
        <v>117600</v>
      </c>
      <c r="F9" s="161">
        <f t="shared" si="0"/>
        <v>117600</v>
      </c>
      <c r="G9" s="161">
        <v>117600</v>
      </c>
      <c r="H9" s="161">
        <v>0</v>
      </c>
    </row>
    <row r="10" spans="2:10" s="96" customFormat="1" ht="43.5" customHeight="1" thickBot="1">
      <c r="B10" s="160" t="s">
        <v>351</v>
      </c>
      <c r="C10" s="160">
        <v>854</v>
      </c>
      <c r="D10" s="160">
        <v>85403</v>
      </c>
      <c r="E10" s="161">
        <v>176340</v>
      </c>
      <c r="F10" s="161">
        <f t="shared" si="0"/>
        <v>176340</v>
      </c>
      <c r="G10" s="161">
        <v>176340</v>
      </c>
      <c r="H10" s="161">
        <v>0</v>
      </c>
    </row>
    <row r="11" spans="2:10" s="164" customFormat="1" ht="56.25" customHeight="1" thickBot="1">
      <c r="B11" s="162" t="s">
        <v>352</v>
      </c>
      <c r="C11" s="162">
        <v>854</v>
      </c>
      <c r="D11" s="162">
        <v>85403</v>
      </c>
      <c r="E11" s="163">
        <v>201500</v>
      </c>
      <c r="F11" s="163">
        <f t="shared" si="0"/>
        <v>201500</v>
      </c>
      <c r="G11" s="163">
        <v>194728</v>
      </c>
      <c r="H11" s="163">
        <v>6772</v>
      </c>
    </row>
    <row r="12" spans="2:10" s="164" customFormat="1" ht="43.5" customHeight="1" thickBot="1">
      <c r="B12" s="162" t="s">
        <v>353</v>
      </c>
      <c r="C12" s="162">
        <v>854</v>
      </c>
      <c r="D12" s="162">
        <v>85407</v>
      </c>
      <c r="E12" s="163">
        <v>500000</v>
      </c>
      <c r="F12" s="163">
        <f t="shared" si="0"/>
        <v>500000</v>
      </c>
      <c r="G12" s="163">
        <v>500000</v>
      </c>
      <c r="H12" s="163">
        <v>0</v>
      </c>
    </row>
    <row r="13" spans="2:10" s="164" customFormat="1" ht="43.5" customHeight="1" thickBot="1">
      <c r="B13" s="162" t="s">
        <v>354</v>
      </c>
      <c r="C13" s="162">
        <v>854</v>
      </c>
      <c r="D13" s="162">
        <v>85421</v>
      </c>
      <c r="E13" s="163">
        <v>258700</v>
      </c>
      <c r="F13" s="163">
        <f t="shared" si="0"/>
        <v>258700</v>
      </c>
      <c r="G13" s="163">
        <v>245700</v>
      </c>
      <c r="H13" s="163">
        <v>13000</v>
      </c>
    </row>
    <row r="14" spans="2:10" s="166" customFormat="1" ht="28.5" customHeight="1" thickBot="1">
      <c r="B14" s="290" t="s">
        <v>301</v>
      </c>
      <c r="C14" s="291"/>
      <c r="D14" s="292"/>
      <c r="E14" s="165">
        <f>SUM(E6:E13)</f>
        <v>1486940</v>
      </c>
      <c r="F14" s="165">
        <f t="shared" ref="F14:H14" si="1">SUM(F6:F13)</f>
        <v>1486940</v>
      </c>
      <c r="G14" s="165">
        <f t="shared" si="1"/>
        <v>1467168</v>
      </c>
      <c r="H14" s="165">
        <f t="shared" si="1"/>
        <v>19772</v>
      </c>
    </row>
  </sheetData>
  <sheetProtection algorithmName="SHA-512" hashValue="S9Z4Jic0TGg+TB3pPGiLIIRdnhqCxZRdlm+kxRR0wldtsc4KrMepu2psqWdO5fJ+HZ6Rvc+iL2jj2VWcJ/gp0w==" saltValue="jtxJPq6JodbXMLFQ7nlUwg==" spinCount="100000" sheet="1" objects="1" scenarios="1" formatColumns="0" formatRows="0"/>
  <mergeCells count="7">
    <mergeCell ref="B14:D14"/>
    <mergeCell ref="B2:H2"/>
    <mergeCell ref="B4:B5"/>
    <mergeCell ref="C4:C5"/>
    <mergeCell ref="D4:D5"/>
    <mergeCell ref="E4:E5"/>
    <mergeCell ref="F4:H4"/>
  </mergeCells>
  <pageMargins left="0.47244094488188981" right="0.23622047244094491" top="1.4566929133858268" bottom="0.31496062992125984" header="0.78740157480314965" footer="0.15748031496062992"/>
  <pageSetup paperSize="9" scale="85" orientation="portrait" horizontalDpi="4294967295" verticalDpi="300" r:id="rId1"/>
  <headerFooter alignWithMargins="0">
    <oddHeader>&amp;R&amp;9Załącznik Nr 2
do uchwały Nr ................
Rady Powiatu w Otwocku
z dnia ..........................</oddHeader>
  </headerFooter>
  <colBreaks count="1" manualBreakCount="1">
    <brk id="8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6</vt:i4>
      </vt:variant>
    </vt:vector>
  </HeadingPairs>
  <TitlesOfParts>
    <vt:vector size="13" baseType="lpstr">
      <vt:lpstr> Tab.2a</vt:lpstr>
      <vt:lpstr>Tab.3</vt:lpstr>
      <vt:lpstr>Tab.5</vt:lpstr>
      <vt:lpstr>Tab.6</vt:lpstr>
      <vt:lpstr>Tab.7</vt:lpstr>
      <vt:lpstr>Zał.1</vt:lpstr>
      <vt:lpstr>Zał.2</vt:lpstr>
      <vt:lpstr>' Tab.2a'!__xlnm.Print_Area_1</vt:lpstr>
      <vt:lpstr>' Tab.2a'!Obszar_wydruku</vt:lpstr>
      <vt:lpstr>Tab.3!Obszar_wydruku</vt:lpstr>
      <vt:lpstr>Tab.5!Obszar_wydruku</vt:lpstr>
      <vt:lpstr>Zał.1!Obszar_wydruku</vt:lpstr>
      <vt:lpstr>Zał.2!Obszar_wydruku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Renis Iwona</dc:creator>
  <cp:lastModifiedBy>Renis Iwona</cp:lastModifiedBy>
  <cp:lastPrinted>2017-11-22T13:55:19Z</cp:lastPrinted>
  <dcterms:created xsi:type="dcterms:W3CDTF">2015-10-09T11:05:37Z</dcterms:created>
  <dcterms:modified xsi:type="dcterms:W3CDTF">2017-11-22T13:55:49Z</dcterms:modified>
</cp:coreProperties>
</file>