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X\Desktop\22 czerwiec 2017\"/>
    </mc:Choice>
  </mc:AlternateContent>
  <bookViews>
    <workbookView xWindow="0" yWindow="0" windowWidth="19200" windowHeight="10185" tabRatio="821"/>
  </bookViews>
  <sheets>
    <sheet name=" Tab.2a" sheetId="19" r:id="rId1"/>
    <sheet name="Tab.3" sheetId="21" r:id="rId2"/>
    <sheet name="Tab.5" sheetId="6" r:id="rId3"/>
    <sheet name="Tab.7" sheetId="17" r:id="rId4"/>
    <sheet name="Zał.1" sheetId="24" r:id="rId5"/>
    <sheet name="Zał.2" sheetId="23" r:id="rId6"/>
  </sheets>
  <definedNames>
    <definedName name="__xlnm.Print_Area_1" localSheetId="0">' Tab.2a'!$A$2:$M$96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2" hidden="1">Tab.5!$C$1:$C$165</definedName>
    <definedName name="_xlnm._FilterDatabase" localSheetId="3" hidden="1">Tab.7!$D$2:$D$42</definedName>
    <definedName name="_xlnm.Print_Area" localSheetId="0">' Tab.2a'!$A$1:$K$92</definedName>
    <definedName name="_xlnm.Print_Area" localSheetId="1">Tab.3!$A$1:$D$22</definedName>
    <definedName name="_xlnm.Print_Area" localSheetId="2">Tab.5!$A$1:$F$168</definedName>
    <definedName name="_xlnm.Print_Area" localSheetId="4">Zał.1!$A$1:$G$39</definedName>
    <definedName name="_xlnm.Print_Area" localSheetId="5">Zał.2!$A$1:$H$14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9" l="1"/>
  <c r="F49" i="19"/>
  <c r="G38" i="24" l="1"/>
  <c r="F38" i="24"/>
  <c r="E38" i="24"/>
  <c r="G20" i="24"/>
  <c r="F20" i="24"/>
  <c r="E20" i="24"/>
  <c r="G39" i="24" s="1"/>
  <c r="H14" i="23" l="1"/>
  <c r="G14" i="23"/>
  <c r="E14" i="23"/>
  <c r="F13" i="23"/>
  <c r="F12" i="23"/>
  <c r="F11" i="23"/>
  <c r="F10" i="23"/>
  <c r="F9" i="23"/>
  <c r="F8" i="23"/>
  <c r="F7" i="23"/>
  <c r="F14" i="23" s="1"/>
  <c r="F6" i="23"/>
  <c r="I88" i="19" l="1"/>
  <c r="J88" i="19"/>
  <c r="G70" i="19"/>
  <c r="F69" i="19"/>
  <c r="F70" i="19" s="1"/>
  <c r="E140" i="6" l="1"/>
  <c r="F153" i="6"/>
  <c r="E153" i="6"/>
  <c r="E117" i="6"/>
  <c r="E116" i="6" s="1"/>
  <c r="F137" i="6"/>
  <c r="E137" i="6"/>
  <c r="H59" i="19" l="1"/>
  <c r="F44" i="19" l="1"/>
  <c r="F57" i="19" l="1"/>
  <c r="D15" i="21" l="1"/>
  <c r="G59" i="19" l="1"/>
  <c r="F56" i="19"/>
  <c r="G83" i="19"/>
  <c r="F82" i="19"/>
  <c r="D19" i="21" l="1"/>
  <c r="D14" i="21"/>
  <c r="D10" i="21"/>
  <c r="D7" i="21"/>
  <c r="D13" i="21" l="1"/>
  <c r="G52" i="19" l="1"/>
  <c r="G88" i="19" s="1"/>
  <c r="H52" i="19"/>
  <c r="H88" i="19" s="1"/>
  <c r="G78" i="19" l="1"/>
  <c r="I78" i="19"/>
  <c r="F77" i="19"/>
  <c r="F58" i="19"/>
  <c r="G87" i="19" l="1"/>
  <c r="F86" i="19"/>
  <c r="F85" i="19"/>
  <c r="F87" i="19" s="1"/>
  <c r="F84" i="19"/>
  <c r="F81" i="19"/>
  <c r="F83" i="19" s="1"/>
  <c r="G80" i="19"/>
  <c r="F80" i="19"/>
  <c r="F79" i="19"/>
  <c r="F75" i="19"/>
  <c r="F78" i="19" s="1"/>
  <c r="G74" i="19"/>
  <c r="F73" i="19"/>
  <c r="F74" i="19" s="1"/>
  <c r="G72" i="19"/>
  <c r="F71" i="19"/>
  <c r="F72" i="19" s="1"/>
  <c r="G68" i="19"/>
  <c r="F67" i="19"/>
  <c r="F66" i="19"/>
  <c r="G65" i="19"/>
  <c r="F64" i="19"/>
  <c r="F65" i="19" s="1"/>
  <c r="G63" i="19"/>
  <c r="F62" i="19"/>
  <c r="F63" i="19" s="1"/>
  <c r="G61" i="19"/>
  <c r="F60" i="19"/>
  <c r="F61" i="19" s="1"/>
  <c r="F55" i="19"/>
  <c r="F59" i="19" s="1"/>
  <c r="G54" i="19"/>
  <c r="F53" i="19"/>
  <c r="F54" i="19" s="1"/>
  <c r="F51" i="19"/>
  <c r="F39" i="19"/>
  <c r="F37" i="19"/>
  <c r="F36" i="19"/>
  <c r="F35" i="19"/>
  <c r="F34" i="19"/>
  <c r="F33" i="19"/>
  <c r="F32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7" i="19"/>
  <c r="F15" i="19"/>
  <c r="F14" i="19"/>
  <c r="F13" i="19"/>
  <c r="F8" i="19"/>
  <c r="F68" i="19" l="1"/>
  <c r="F52" i="19"/>
  <c r="F88" i="19" s="1"/>
  <c r="F17" i="17" l="1"/>
  <c r="F16" i="17" s="1"/>
  <c r="F26" i="17" l="1"/>
  <c r="F161" i="6" l="1"/>
  <c r="E161" i="6"/>
  <c r="F157" i="6"/>
  <c r="E157" i="6"/>
  <c r="F156" i="6" l="1"/>
  <c r="E156" i="6"/>
  <c r="G30" i="17" l="1"/>
  <c r="F30" i="17" l="1"/>
  <c r="G27" i="17"/>
  <c r="G26" i="17" s="1"/>
  <c r="F27" i="17"/>
  <c r="G11" i="17" l="1"/>
  <c r="F40" i="17"/>
  <c r="F37" i="17" s="1"/>
  <c r="G38" i="17"/>
  <c r="G37" i="17" s="1"/>
  <c r="G42" i="17" s="1"/>
  <c r="G35" i="17"/>
  <c r="G34" i="17" s="1"/>
  <c r="G23" i="17"/>
  <c r="G22" i="17" s="1"/>
  <c r="F23" i="17"/>
  <c r="F22" i="17" s="1"/>
  <c r="F20" i="17"/>
  <c r="F19" i="17" s="1"/>
  <c r="G14" i="17"/>
  <c r="G13" i="17" s="1"/>
  <c r="F8" i="17"/>
  <c r="F5" i="17" s="1"/>
  <c r="F42" i="17" s="1"/>
  <c r="G6" i="17"/>
  <c r="G5" i="17" s="1"/>
  <c r="F103" i="6" l="1"/>
  <c r="F102" i="6" s="1"/>
  <c r="E103" i="6"/>
  <c r="E102" i="6" s="1"/>
  <c r="F117" i="6" l="1"/>
  <c r="F116" i="6" s="1"/>
  <c r="F29" i="6"/>
  <c r="F141" i="6" l="1"/>
  <c r="F140" i="6" s="1"/>
  <c r="E141" i="6"/>
  <c r="F113" i="6"/>
  <c r="F112" i="6" s="1"/>
  <c r="E113" i="6"/>
  <c r="E112" i="6" s="1"/>
  <c r="F73" i="6"/>
  <c r="F72" i="6" s="1"/>
  <c r="E73" i="6"/>
  <c r="E72" i="6" s="1"/>
  <c r="F65" i="6"/>
  <c r="E65" i="6"/>
  <c r="F59" i="6"/>
  <c r="E59" i="6"/>
  <c r="F36" i="6"/>
  <c r="E36" i="6"/>
  <c r="E29" i="6"/>
  <c r="F10" i="6"/>
  <c r="F9" i="6" s="1"/>
  <c r="E10" i="6"/>
  <c r="E9" i="6" s="1"/>
  <c r="F6" i="6"/>
  <c r="F5" i="6" s="1"/>
  <c r="E6" i="6"/>
  <c r="E5" i="6" s="1"/>
  <c r="E58" i="6" l="1"/>
  <c r="F58" i="6"/>
  <c r="F28" i="6"/>
  <c r="E28" i="6"/>
  <c r="E165" i="6" s="1"/>
  <c r="F165" i="6" l="1"/>
</calcChain>
</file>

<file path=xl/sharedStrings.xml><?xml version="1.0" encoding="utf-8"?>
<sst xmlns="http://schemas.openxmlformats.org/spreadsheetml/2006/main" count="548" uniqueCount="347">
  <si>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</si>
  <si>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</si>
  <si>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</si>
  <si>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</si>
  <si>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</si>
  <si>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</si>
  <si>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</si>
  <si>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</si>
  <si>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</si>
  <si>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</si>
  <si>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</si>
  <si>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</si>
  <si>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</si>
  <si>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</si>
  <si>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</si>
  <si>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</si>
  <si>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</si>
  <si>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</si>
  <si>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</si>
  <si>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</si>
  <si>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</si>
  <si>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</si>
  <si>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</si>
  <si>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</si>
  <si>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Rolnictwo i łowiectwo</t>
  </si>
  <si>
    <t>Zakup usług pozostałych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</si>
  <si>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</si>
  <si>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</si>
  <si>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</si>
  <si>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</si>
  <si>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</si>
  <si>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</si>
  <si>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</si>
  <si>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</si>
  <si>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</si>
  <si>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</si>
  <si>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</si>
  <si>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</si>
  <si>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</si>
  <si>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</si>
  <si>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</si>
  <si>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</si>
  <si>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</si>
  <si>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</si>
  <si>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</si>
  <si>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</si>
  <si>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</si>
  <si>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</si>
  <si>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</si>
  <si>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</si>
  <si>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</si>
  <si>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</si>
  <si>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</si>
  <si>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</si>
  <si>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</si>
  <si>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</si>
  <si>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</si>
  <si>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Starostwa powiatowe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</si>
  <si>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</si>
  <si>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</si>
  <si>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</si>
  <si>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</si>
  <si>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</si>
  <si>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</si>
  <si>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Zarządzanie kryzysowe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</si>
  <si>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</si>
  <si>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</si>
  <si>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</si>
  <si>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</si>
  <si>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</si>
  <si>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</si>
  <si>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</si>
  <si>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</si>
  <si>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</si>
  <si>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</si>
  <si>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</si>
  <si>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</si>
  <si>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</si>
  <si>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6.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</si>
  <si>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</si>
  <si>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</si>
  <si>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</si>
  <si>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</si>
  <si>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</si>
  <si>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</si>
  <si>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</si>
  <si>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</si>
  <si>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</si>
  <si>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</si>
  <si>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</si>
  <si>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</si>
  <si>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</si>
  <si>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</si>
  <si>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</si>
  <si>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</si>
  <si>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</si>
  <si>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</si>
  <si>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</si>
  <si>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</si>
  <si>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</si>
  <si>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</si>
  <si>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852</t>
  </si>
  <si>
    <t>Zadania z zakresu geodezji i kartografii</t>
  </si>
  <si>
    <t>Regionalne partnerstwo samorządów Mazowsza dla aktywizacji społeczeństwa informacyjnego w zakresie e-administracji i geoinformacji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</si>
  <si>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</si>
  <si>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</si>
  <si>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</si>
  <si>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</si>
  <si>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</si>
  <si>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</si>
  <si>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</si>
  <si>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</si>
  <si>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</si>
  <si>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</si>
  <si>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</si>
  <si>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</si>
  <si>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</si>
  <si>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</si>
  <si>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</si>
  <si>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</si>
  <si>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Drogi publiczne gminne</t>
  </si>
  <si>
    <t>Dotacja celowa na pomoc finansową udzielaną między jednostkami samorządu terytorialnego na dofinansowanie własnych zadań inwestycyjnych i zakupów inwestycyjnych</t>
  </si>
  <si>
    <t>Dotacje celowe otrzymane z gminy na inwestycje i zakupy inwestycyjne realizowane na podstawie porozumień (umów) między jednostkami samorządu terytorialnego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</si>
  <si>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</si>
  <si>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</si>
  <si>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</si>
  <si>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</si>
  <si>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Przychody ze spłat pożyczek i kredytów udzielonych ze środków publicznych</t>
  </si>
  <si>
    <t>§ 951</t>
  </si>
  <si>
    <t>§ 991</t>
  </si>
  <si>
    <t>Udzielone pożyczki i kredyty</t>
  </si>
  <si>
    <t>Dochody i wydatki związane z realizacją zadań realizowanych w drodze umów lub porozumień między jednostkami samorządu terytorialnego na 2017 rok - po zmianach</t>
  </si>
  <si>
    <t>Dochody i wydatki związane z realizacją zadań z zakresu administracji rządowej i innych zadań zleconych jednostce samorządu terytorialnego odrębnymi ustawami na 2017 rok - po zmianach</t>
  </si>
  <si>
    <t>Przychody i rozchody budżetu w 2017 roku - po zmianach</t>
  </si>
  <si>
    <t>§</t>
  </si>
  <si>
    <t>Nazwa zadania</t>
  </si>
  <si>
    <t>Plan wydatków majątkowych na 2017 rok - po zmianach</t>
  </si>
  <si>
    <t>Rozdz.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</si>
  <si>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</si>
  <si>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</si>
  <si>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</si>
  <si>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</si>
  <si>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</si>
  <si>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</si>
  <si>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</si>
  <si>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7.</t>
  </si>
  <si>
    <t>8.</t>
  </si>
  <si>
    <t>9.</t>
  </si>
  <si>
    <t>10.</t>
  </si>
  <si>
    <t>11.</t>
  </si>
  <si>
    <t>Modernizacja drogi powiatowej Nr 2733W Kąty - Zabieżki w Zabieżkach</t>
  </si>
  <si>
    <t>Modernizacja drogi powiatowej Nr 2717W Celestynów - Chrosna - ul. Obrońców Pokoju w Celestynowie</t>
  </si>
  <si>
    <t>Budowa chodnika przy drodze powiatowej Nr 2713W w miejscowości Celestynów - ul. Otwocka</t>
  </si>
  <si>
    <t>WPF</t>
  </si>
  <si>
    <t>Wykonanie dokumentacji projektowo-kosztorysowej budowy chodnika przy drodze powiatowej Nr 2713W w miejsc. Dąbrówka i Stara Wieś</t>
  </si>
  <si>
    <t>Wykonanie dokumentacji projektowo-kosztorysowej budowy chodnika przy drodze powiatowej Nr 2716W w miejsc. Jatne</t>
  </si>
  <si>
    <t>Przebudowa chodników przy drodze powiatowej Nr 2717W - ul. Obrońców Pokoju oraz Wojska Polskiego w Celestynowie wraz z wykonaniem dokumentacji budowy chodnika na odcinku od ul. Prostej do ul. Mokrej</t>
  </si>
  <si>
    <t>Wykonanie nakładki asfaltobetonowej na drodze powiatowej Nr 2765W - ul. Piłsudskiego w Józefowie</t>
  </si>
  <si>
    <t>Wykonanie nakładki asfaltobetonowej na drodze powiatowej Nr 2766W - ul. 3 Maja w Józefowie</t>
  </si>
  <si>
    <t>Przebudowa sygnalizacji świetlnej na skrzyżowaniu dróg powiatowych Nr 2765W - ul. Kołłątaja i Nr 2763W - ul. Majowej w Otwocku</t>
  </si>
  <si>
    <t>opracowanie dokumentacji projektowo-kosztorysowej</t>
  </si>
  <si>
    <t xml:space="preserve">Przebudowa i rozbudowa ciągu dróg powiatowych Nr 2715W, 2722W, 2713W w m. Otwock, Pogorzel, Stara Wieś </t>
  </si>
  <si>
    <t>Etap V: Przebudowa drogi powiatowej Nr 2715W w m. Pogorzel i Otwock, gm. Celestynów i Otwock</t>
  </si>
  <si>
    <t>Przebudowa na rondo skrzyżowania dróg powiatowych Nr 2765W - ul. Karczewskiej z drogą powiatową Nr 2760W - ul. Batorego i Matejki w Otwocku</t>
  </si>
  <si>
    <t>12.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</si>
  <si>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</si>
  <si>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13.</t>
  </si>
  <si>
    <t>Wykonanie nakładki asfaltobetonowej na drodze powiatowej Nr 2764W - ul. Żeromskiego w Otwocku</t>
  </si>
  <si>
    <t>14.</t>
  </si>
  <si>
    <t>Przebudowa drogi powiatowej Nr 2715W - ul. Armii Krajowej w Otwocku na odcinku od ul. Tadeusza do ul. Narutowicza</t>
  </si>
  <si>
    <t>15.</t>
  </si>
  <si>
    <t>Wykonanie koncepcji przebudowy skrzyżowania na rondo ulicy Sikorskiego z przejazdem kolejowym w Józefowie-Michalinie</t>
  </si>
  <si>
    <t>16.</t>
  </si>
  <si>
    <t>Wykonanie nakładki asfaltobetonowej na drodze powiatowej Nr 2724W w Janowie</t>
  </si>
  <si>
    <t>17.</t>
  </si>
  <si>
    <t>Wykonanie nakładki asfaltobetonowej na drodze powiatowej Nr 2728W w Ostrówcu</t>
  </si>
  <si>
    <t>18.</t>
  </si>
  <si>
    <t>Modernizacja drogi powiatowej Nr 2724W w Brzezince</t>
  </si>
  <si>
    <t>19.</t>
  </si>
  <si>
    <t>Modernizacja drogi powiatowej Nr 2771W - ul. Mickiewicza w Karczewie</t>
  </si>
  <si>
    <t>20.</t>
  </si>
  <si>
    <t>Budowa ciągu pieszorowerowego w ciągu dróg powiatowych Nr 2772W - ul. Kard. Wyszyńskiego w Karczewie i Nr 2762W - ul. Kraszewskiego w Otwocku</t>
  </si>
  <si>
    <t>wykonanie ciągu pieszo-rowerowego na odcinku od ul. Boh. Westerplatte w Karczewie do ronda na skrzyżowaniu ulic Batorego i Kraszewskiego w Otwocku</t>
  </si>
  <si>
    <t>21.</t>
  </si>
  <si>
    <t>Rozbudowa na rondo skrzyżowania dróg powiatowych Nr 2775W - ul. Stare Miasto i Nr 2724W - ul. Żaboklickiego z drogą gminną ul. Bielińskiego w Karczewie</t>
  </si>
  <si>
    <t>22.</t>
  </si>
  <si>
    <t>Wykonanie nakładki asfaltobetonowej na drodze powiatowej Nr 2739W w Gadce</t>
  </si>
  <si>
    <t>23.</t>
  </si>
  <si>
    <t>Modernizacja drogi powiatowej Nr 2741W w Woli Sufczyńskiej</t>
  </si>
  <si>
    <t>24.</t>
  </si>
  <si>
    <t>Modernizacja drogi powiatowej Nr 2739W w Radachówce</t>
  </si>
  <si>
    <t>25.</t>
  </si>
  <si>
    <t>Przebudowa drogi powiatowej Nr 2245W w m. Dobrzyniec, gmina Kołbiel</t>
  </si>
  <si>
    <t>B. 50 000</t>
  </si>
  <si>
    <t>26.</t>
  </si>
  <si>
    <t>Wykonanie nakładki asfaltobetonowej na drodze powiatowej Nr 2745W w Kątach</t>
  </si>
  <si>
    <t>27.</t>
  </si>
  <si>
    <t>Modernizacja drogi powiatowej Nr 2737W Anielinek-Sępochów-Rudno w Sępochowie</t>
  </si>
  <si>
    <t>28.</t>
  </si>
  <si>
    <t>Modernizacja drogi powiatowej Nr 2747W w Kościeliskach</t>
  </si>
  <si>
    <t>29.</t>
  </si>
  <si>
    <t>Budowa drogi powiatowej Nr 1311W w Natolinie</t>
  </si>
  <si>
    <t>30.</t>
  </si>
  <si>
    <t>Wykonanie nakładki asfaltobetonowej na drodze powiatowej Nr 2735W w Warszówce</t>
  </si>
  <si>
    <t>31.</t>
  </si>
  <si>
    <t>Przebudowa mostu na przepust w ciągu drogi powiatowej Nr 2735W Warszówka-Warszawice w Warszawicach</t>
  </si>
  <si>
    <t>32.</t>
  </si>
  <si>
    <t>Przebudowa drogi powiatowej Nr 2703W w m. Boryszew</t>
  </si>
  <si>
    <t>33.</t>
  </si>
  <si>
    <t>Budowa chodnika przy drodze powiatowej Nr 2709W w Czarnówce od skrzyżowania w Gliniance</t>
  </si>
  <si>
    <t>34.</t>
  </si>
  <si>
    <t>Przebudowa drogi powiatowej Nr 2705W - ul. Kąckiej w Wiązownie</t>
  </si>
  <si>
    <t>35.</t>
  </si>
  <si>
    <t>Modernizacja drogi powiatowej Nr 2706W Glinianka - Poręby</t>
  </si>
  <si>
    <t xml:space="preserve">B. 100 000                 </t>
  </si>
  <si>
    <t>36.</t>
  </si>
  <si>
    <t>Razem Rozdział 60014</t>
  </si>
  <si>
    <t>37.</t>
  </si>
  <si>
    <t>Dotacja dla Gminy Wiązowna na realizację zadania pn. "Budowa drogi gminnej 270820W w m. Boryszew"</t>
  </si>
  <si>
    <t>Razem Rozdział 60016</t>
  </si>
  <si>
    <t>38.</t>
  </si>
  <si>
    <t>Ocieplenie i odgrzybienie fundamentów budynku Powiatowej Biblioteki Publicznej w Otwocku</t>
  </si>
  <si>
    <t>Razem Rozdział 70005</t>
  </si>
  <si>
    <t>39.</t>
  </si>
  <si>
    <t xml:space="preserve">Zakupy inwestycyjne - zadania z zakresu geodezji i kartografii                                                                                                                                           </t>
  </si>
  <si>
    <t>Razem Rozdział 71012</t>
  </si>
  <si>
    <t>40.</t>
  </si>
  <si>
    <t>Razem Rozdział 71095</t>
  </si>
  <si>
    <t>41.</t>
  </si>
  <si>
    <t xml:space="preserve">Zakupy inwestycyjne - zadania zlecone                                                                                      </t>
  </si>
  <si>
    <t>Razem Rozdział 75011</t>
  </si>
  <si>
    <t>42.</t>
  </si>
  <si>
    <t>Przebudowa i rozbudowa budynku w Otwocku przy ul. Komunardów wraz z towarzyszącą infrastrukturą na potrzeby siedziby Starostwa i jednostek organizacyjnych powiatu</t>
  </si>
  <si>
    <t>43.</t>
  </si>
  <si>
    <t xml:space="preserve">Zakupy inwestycyjne - zadania własne powiatu                                                          </t>
  </si>
  <si>
    <t xml:space="preserve">  Razem Rozdział 75020</t>
  </si>
  <si>
    <t>44.</t>
  </si>
  <si>
    <t>Dotacja dla Komendy Powiatowej Policji w Otwocku na dofinansowanie zakupu samochodów służbowych w wersji oznakowanej</t>
  </si>
  <si>
    <t>Razem Rozdział 75404</t>
  </si>
  <si>
    <t>45.</t>
  </si>
  <si>
    <t>Wpłata na państwowy fundusz celowy - Fundusz Wsparcia Państwowej Straży Pożarnej na dofinansowanie zakupu łodzi ratowniczej</t>
  </si>
  <si>
    <t>Razem Rozdział 75410</t>
  </si>
  <si>
    <t>46.</t>
  </si>
  <si>
    <t>Budowa zintegrowanego systemu ostrzegania i alarmowania ludności przed zjawiskami katastrofalnymi i zagrożeniami dla Powiatu Otwockiego</t>
  </si>
  <si>
    <t>B. 263 680</t>
  </si>
  <si>
    <t>Razem Rozdział 75421</t>
  </si>
  <si>
    <t>47.</t>
  </si>
  <si>
    <t>Wymiana posadzki w sali gimnastycznej Zespołu Szkół Nr 1 w Otwocku</t>
  </si>
  <si>
    <t>Razem Rozdział 80120</t>
  </si>
  <si>
    <t>48.</t>
  </si>
  <si>
    <t>Wniesienie wkładu pieniężnego - zwiększenie udziału w Powiatowym Centrum Zdrowia Sp. z o.o.</t>
  </si>
  <si>
    <t>Razem Rozdział 85111</t>
  </si>
  <si>
    <t>49.</t>
  </si>
  <si>
    <t>Modernizacja instalacji i tablicy elektrycznej w budynku mieszkalnym Domu Pomocy Społecznej w Karczewie</t>
  </si>
  <si>
    <t>50.</t>
  </si>
  <si>
    <t>Modernizacja instalacji elektrycznej i rozdzielni w budynku Domu Pomocy Społecznej w Otwocku</t>
  </si>
  <si>
    <t>51.</t>
  </si>
  <si>
    <t>Zakup maszyny wielofunkcyjnej do kuchni Domu Pomocy Społecznej w Otwocku</t>
  </si>
  <si>
    <t>Razem Rozdział 85202</t>
  </si>
  <si>
    <t>Ogółem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</si>
  <si>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</si>
  <si>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</si>
  <si>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</si>
  <si>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</si>
  <si>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Zakupy inwestycyjne - zadania z zakresu gospodarki nieruchomościami</t>
  </si>
  <si>
    <t>52.</t>
  </si>
  <si>
    <t>Zakupy inwestycyjne - zadania z zakresu zarządzania kryzysowego</t>
  </si>
  <si>
    <t>53.</t>
  </si>
  <si>
    <t xml:space="preserve">B. 200 000                 </t>
  </si>
  <si>
    <t xml:space="preserve">A. 0                       B. 0                </t>
  </si>
  <si>
    <t>54.</t>
  </si>
  <si>
    <t>Modernizacja drogi powiatowej Nr 2713W we wsi Wola Ducka/Wola Karczewska</t>
  </si>
  <si>
    <t>pomoc rzeczowa z Gminy Wiązowna w postaci materiałów drogowych do kwoty 169.905,84 zł</t>
  </si>
  <si>
    <t>55.</t>
  </si>
  <si>
    <t>Modernizacja drogi powiatowej Nr 2701W Majdan, Izabela, Michałówek, Duchnów</t>
  </si>
  <si>
    <t xml:space="preserve">B. 50 000                 </t>
  </si>
  <si>
    <t>56.</t>
  </si>
  <si>
    <t>B. 10 000</t>
  </si>
  <si>
    <t>B. 120 000</t>
  </si>
  <si>
    <t>B. 80 000</t>
  </si>
  <si>
    <t>Dotacja dla PCZ Sp. z o.o. na dofinansowanie modernizacji instalacji wodno-kanalizacyjnej w budynku na Oddziale Pediatrycznym</t>
  </si>
  <si>
    <t>Modernizacja instalacji wodno-kanalizacyjnej w budynku dzierżawionym przez PCZ Sp. z o.o. (bez oddziału pediatrycznego)</t>
  </si>
  <si>
    <t>57.</t>
  </si>
  <si>
    <t>Modernizacja Oddziału Wewnętrznego w Powiatowym Centrum Zdrowia Sp. z o.o.</t>
  </si>
  <si>
    <t>58.</t>
  </si>
  <si>
    <t>A. 6 926 500                        B. 4 000 000</t>
  </si>
  <si>
    <t>Przebudowa ciągu drogi powiatowej Nr 2758W - ul. Samorządowej i Czaplickiego w Otwocku</t>
  </si>
  <si>
    <t>59.</t>
  </si>
  <si>
    <t>85231</t>
  </si>
  <si>
    <t>Pomoc dla cudzoziemców</t>
  </si>
  <si>
    <t>85395</t>
  </si>
  <si>
    <t>Wykonanie nakładki asfaltowej w ul. Narutowicza (na odc. od ul. Warszawskiej do OSP Jabłonna) w Otwocku</t>
  </si>
  <si>
    <t xml:space="preserve">B. 400 000                 </t>
  </si>
  <si>
    <t>60.</t>
  </si>
  <si>
    <t>Razem Rozdział 75075</t>
  </si>
  <si>
    <t>61.</t>
  </si>
  <si>
    <t>Zakup lampy do fototerapii i nieinwazyjnego miernika poziomu bilirubiny dla Powiatowego Centrum Zdrowia Sp. z o.o.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</si>
  <si>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</si>
  <si>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</si>
  <si>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</si>
  <si>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</si>
  <si>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</si>
  <si>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Liceum Ogólnokształcące Nr 1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</si>
  <si>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</si>
  <si>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</si>
  <si>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</si>
  <si>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dla Dzieci Niesłyszących i Słabosłyszących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</si>
  <si>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</si>
  <si>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</si>
  <si>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Plan dochodów rachunku dochodów jednostek oświatowych                                                                        oraz wydatków nimi finansowanych w 2017 roku - po zmianach</t>
  </si>
  <si>
    <t>Dotacje udzielone w 2017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</si>
  <si>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</si>
  <si>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</si>
  <si>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</si>
  <si>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</si>
  <si>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</si>
  <si>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</si>
  <si>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</si>
  <si>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</si>
  <si>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</si>
  <si>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</si>
  <si>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</si>
  <si>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</si>
  <si>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</si>
  <si>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</si>
  <si>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Dotacje celowe z budżetu na finansowanie lub dofinansowanie kosztów rrealizacji inwestycji i zakupów inwestycyjnych jednostek niezaliczanych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</si>
  <si>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</si>
  <si>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</si>
  <si>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</si>
  <si>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2017 rok</t>
  </si>
  <si>
    <t xml:space="preserve">aktualizacja dokumentacji </t>
  </si>
  <si>
    <t>Modernizacja nawierzchni w drodze powiatowej Nr 2761W - ul. Przewoskiej w Otwocku</t>
  </si>
  <si>
    <t>B. 198 000</t>
  </si>
  <si>
    <t xml:space="preserve">Budowa chodnika w drodze powiatowej Nr 2771W - ul. Mickiewicza w Karczewie </t>
  </si>
  <si>
    <t>B. 30.000</t>
  </si>
  <si>
    <t>Zakupy inwestycyjne w Zarządzie Dróg Powiatowych</t>
  </si>
  <si>
    <t xml:space="preserve">Budowa chodnika w drodze powiatowej Nr 2729W - ul. Częstochowskiej w Karczewie </t>
  </si>
  <si>
    <t>B. 61 000</t>
  </si>
  <si>
    <t>Budowa chodnika w drodze powiatowej Nr 2739W w miejsc. Kąty</t>
  </si>
  <si>
    <t>Budowa chodnika w drodze powiatowej Nr 2745W w miejsc. Sufczyn</t>
  </si>
  <si>
    <t>62.</t>
  </si>
  <si>
    <t>63.</t>
  </si>
  <si>
    <t>64.</t>
  </si>
  <si>
    <t>65.</t>
  </si>
  <si>
    <t>66.</t>
  </si>
  <si>
    <t>Uposażenia i świadczenia pieniężne wypłacane przez okres roku żołnierzom i funkcjonariuszom zwolnionym ze służby</t>
  </si>
  <si>
    <t>A. 997 000                    B. 136 595                     B. 367 000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</si>
</sst>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29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B7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8" fillId="0" borderId="0"/>
    <xf numFmtId="164" fontId="11" fillId="0" borderId="0"/>
    <xf numFmtId="0" fontId="2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</xf>
  </cellStyleXfs>
  <cellXfs count="262">
    <xf numFmtId="0" fontId="0" fillId="0" borderId="0" xfId="0" applyAlignment="1"/>
    <xf numFmtId="0" fontId="4" fillId="3" borderId="6" xfId="1" applyFont="1" applyFill="1" applyBorder="1" applyAlignment="1">
      <alignment vertical="center" wrapText="1"/>
    </xf>
    <xf numFmtId="0" fontId="12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right" vertical="top"/>
    </xf>
    <xf numFmtId="0" fontId="10" fillId="4" borderId="6" xfId="9" applyFont="1" applyFill="1" applyBorder="1" applyAlignment="1">
      <alignment horizontal="center" vertical="center"/>
    </xf>
    <xf numFmtId="0" fontId="10" fillId="4" borderId="1" xfId="9" applyFont="1" applyFill="1" applyBorder="1" applyAlignment="1">
      <alignment horizontal="center" vertical="center" wrapText="1"/>
    </xf>
    <xf numFmtId="0" fontId="10" fillId="0" borderId="6" xfId="9" applyFont="1" applyBorder="1" applyAlignment="1">
      <alignment horizontal="center" vertical="center"/>
    </xf>
    <xf numFmtId="0" fontId="10" fillId="0" borderId="6" xfId="9" applyFont="1" applyBorder="1" applyAlignment="1">
      <alignment horizontal="left" vertical="center"/>
    </xf>
    <xf numFmtId="3" fontId="10" fillId="0" borderId="6" xfId="9" applyNumberFormat="1" applyFont="1" applyBorder="1" applyAlignment="1">
      <alignment horizontal="right"/>
    </xf>
    <xf numFmtId="0" fontId="10" fillId="0" borderId="0" xfId="9" applyFont="1" applyAlignment="1">
      <alignment vertical="center"/>
    </xf>
    <xf numFmtId="0" fontId="13" fillId="0" borderId="6" xfId="9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/>
    </xf>
    <xf numFmtId="3" fontId="13" fillId="0" borderId="6" xfId="9" applyNumberFormat="1" applyFont="1" applyFill="1" applyBorder="1" applyAlignment="1">
      <alignment horizontal="right"/>
    </xf>
    <xf numFmtId="0" fontId="13" fillId="0" borderId="0" xfId="9" applyFont="1" applyAlignment="1">
      <alignment vertical="center"/>
    </xf>
    <xf numFmtId="3" fontId="13" fillId="0" borderId="6" xfId="9" applyNumberFormat="1" applyFont="1" applyBorder="1" applyAlignment="1">
      <alignment horizontal="right"/>
    </xf>
    <xf numFmtId="3" fontId="10" fillId="0" borderId="6" xfId="9" applyNumberFormat="1" applyFont="1" applyBorder="1" applyAlignment="1"/>
    <xf numFmtId="3" fontId="13" fillId="0" borderId="6" xfId="9" applyNumberFormat="1" applyFont="1" applyFill="1" applyBorder="1" applyAlignment="1"/>
    <xf numFmtId="3" fontId="13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0" fontId="8" fillId="4" borderId="6" xfId="9" applyFont="1" applyFill="1" applyBorder="1" applyAlignment="1">
      <alignment vertical="center"/>
    </xf>
    <xf numFmtId="3" fontId="10" fillId="4" borderId="6" xfId="9" applyNumberFormat="1" applyFont="1" applyFill="1" applyBorder="1" applyAlignment="1"/>
    <xf numFmtId="0" fontId="8" fillId="0" borderId="6" xfId="9" applyFont="1" applyBorder="1" applyAlignment="1">
      <alignment horizontal="center" vertical="center"/>
    </xf>
    <xf numFmtId="0" fontId="8" fillId="0" borderId="1" xfId="9" applyFont="1" applyBorder="1" applyAlignment="1">
      <alignment vertical="center"/>
    </xf>
    <xf numFmtId="3" fontId="8" fillId="0" borderId="6" xfId="9" applyNumberFormat="1" applyFont="1" applyBorder="1" applyAlignment="1"/>
    <xf numFmtId="0" fontId="8" fillId="0" borderId="6" xfId="9" applyFont="1" applyBorder="1" applyAlignment="1">
      <alignment vertical="center"/>
    </xf>
    <xf numFmtId="3" fontId="8" fillId="0" borderId="4" xfId="9" applyNumberFormat="1" applyFont="1" applyBorder="1" applyAlignment="1"/>
    <xf numFmtId="0" fontId="8" fillId="0" borderId="5" xfId="9" applyFont="1" applyBorder="1" applyAlignment="1">
      <alignment vertical="center"/>
    </xf>
    <xf numFmtId="0" fontId="8" fillId="4" borderId="6" xfId="9" applyFont="1" applyFill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3" fontId="8" fillId="0" borderId="0" xfId="9" applyNumberFormat="1" applyFont="1" applyBorder="1" applyAlignment="1"/>
    <xf numFmtId="0" fontId="14" fillId="0" borderId="0" xfId="9" applyFont="1" applyAlignment="1">
      <alignment vertical="center"/>
    </xf>
    <xf numFmtId="49" fontId="6" fillId="0" borderId="0" xfId="10" applyNumberFormat="1" applyFont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Alignment="1">
      <alignment vertical="center" wrapText="1"/>
    </xf>
    <xf numFmtId="3" fontId="6" fillId="0" borderId="0" xfId="10" applyNumberFormat="1" applyFont="1" applyAlignment="1">
      <alignment vertical="center"/>
    </xf>
    <xf numFmtId="0" fontId="6" fillId="0" borderId="0" xfId="10" applyFont="1"/>
    <xf numFmtId="0" fontId="6" fillId="0" borderId="0" xfId="10" applyFont="1" applyAlignment="1">
      <alignment vertical="center"/>
    </xf>
    <xf numFmtId="49" fontId="6" fillId="0" borderId="6" xfId="10" applyNumberFormat="1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6" xfId="10" applyFont="1" applyBorder="1" applyAlignment="1">
      <alignment vertical="center" wrapText="1"/>
    </xf>
    <xf numFmtId="3" fontId="6" fillId="0" borderId="6" xfId="10" applyNumberFormat="1" applyFont="1" applyBorder="1" applyAlignment="1">
      <alignment vertical="center"/>
    </xf>
    <xf numFmtId="0" fontId="3" fillId="0" borderId="0" xfId="7" applyFont="1"/>
    <xf numFmtId="0" fontId="6" fillId="0" borderId="0" xfId="11" applyFont="1" applyAlignment="1">
      <alignment horizontal="center" vertical="center"/>
    </xf>
    <xf numFmtId="0" fontId="6" fillId="0" borderId="0" xfId="11" applyFont="1" applyAlignment="1">
      <alignment vertical="center" wrapText="1"/>
    </xf>
    <xf numFmtId="3" fontId="6" fillId="0" borderId="0" xfId="11" applyNumberFormat="1" applyFont="1" applyAlignment="1">
      <alignment vertical="center"/>
    </xf>
    <xf numFmtId="0" fontId="6" fillId="0" borderId="0" xfId="11" applyFont="1"/>
    <xf numFmtId="0" fontId="7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6" fillId="0" borderId="6" xfId="11" applyFont="1" applyBorder="1" applyAlignment="1">
      <alignment vertical="center" wrapText="1"/>
    </xf>
    <xf numFmtId="3" fontId="6" fillId="0" borderId="6" xfId="11" applyNumberFormat="1" applyFont="1" applyBorder="1" applyAlignment="1">
      <alignment vertical="center"/>
    </xf>
    <xf numFmtId="0" fontId="3" fillId="0" borderId="6" xfId="11" applyFont="1" applyBorder="1" applyAlignment="1">
      <alignment vertical="center" wrapText="1"/>
    </xf>
    <xf numFmtId="49" fontId="6" fillId="3" borderId="6" xfId="10" applyNumberFormat="1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/>
    </xf>
    <xf numFmtId="0" fontId="14" fillId="0" borderId="6" xfId="9" applyFont="1" applyFill="1" applyBorder="1" applyAlignment="1">
      <alignment horizontal="center" vertical="center"/>
    </xf>
    <xf numFmtId="0" fontId="14" fillId="0" borderId="6" xfId="9" applyFont="1" applyFill="1" applyBorder="1" applyAlignment="1">
      <alignment horizontal="center" vertical="center" wrapText="1"/>
    </xf>
    <xf numFmtId="3" fontId="3" fillId="0" borderId="6" xfId="11" applyNumberFormat="1" applyFont="1" applyBorder="1" applyAlignment="1">
      <alignment vertical="center"/>
    </xf>
    <xf numFmtId="0" fontId="6" fillId="0" borderId="1" xfId="10" applyFont="1" applyBorder="1" applyAlignment="1">
      <alignment vertical="center" wrapText="1"/>
    </xf>
    <xf numFmtId="0" fontId="3" fillId="0" borderId="6" xfId="7" applyFont="1" applyBorder="1" applyAlignment="1">
      <alignment vertical="center" wrapText="1"/>
    </xf>
    <xf numFmtId="49" fontId="7" fillId="5" borderId="6" xfId="10" applyNumberFormat="1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horizontal="center" vertical="center" wrapText="1"/>
    </xf>
    <xf numFmtId="3" fontId="7" fillId="5" borderId="6" xfId="10" applyNumberFormat="1" applyFont="1" applyFill="1" applyBorder="1" applyAlignment="1">
      <alignment horizontal="center" vertical="center"/>
    </xf>
    <xf numFmtId="3" fontId="7" fillId="5" borderId="6" xfId="10" applyNumberFormat="1" applyFont="1" applyFill="1" applyBorder="1" applyAlignment="1">
      <alignment vertical="center"/>
    </xf>
    <xf numFmtId="49" fontId="7" fillId="6" borderId="6" xfId="10" applyNumberFormat="1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vertical="center" wrapText="1"/>
    </xf>
    <xf numFmtId="3" fontId="7" fillId="6" borderId="6" xfId="10" applyNumberFormat="1" applyFont="1" applyFill="1" applyBorder="1" applyAlignment="1">
      <alignment vertical="center"/>
    </xf>
    <xf numFmtId="0" fontId="15" fillId="0" borderId="0" xfId="11" applyFont="1" applyAlignment="1">
      <alignment horizontal="center" vertical="center" wrapText="1"/>
    </xf>
    <xf numFmtId="0" fontId="3" fillId="0" borderId="6" xfId="2" applyFont="1" applyBorder="1" applyAlignment="1">
      <alignment vertical="center" wrapText="1"/>
    </xf>
    <xf numFmtId="0" fontId="7" fillId="7" borderId="6" xfId="11" applyFont="1" applyFill="1" applyBorder="1" applyAlignment="1">
      <alignment horizontal="center" vertical="center"/>
    </xf>
    <xf numFmtId="0" fontId="7" fillId="7" borderId="6" xfId="11" applyFont="1" applyFill="1" applyBorder="1" applyAlignment="1">
      <alignment horizontal="center" vertical="center" wrapText="1"/>
    </xf>
    <xf numFmtId="3" fontId="7" fillId="7" borderId="6" xfId="11" applyNumberFormat="1" applyFont="1" applyFill="1" applyBorder="1" applyAlignment="1">
      <alignment horizontal="center" vertical="center"/>
    </xf>
    <xf numFmtId="0" fontId="7" fillId="8" borderId="6" xfId="11" applyFont="1" applyFill="1" applyBorder="1" applyAlignment="1">
      <alignment horizontal="center" vertical="center"/>
    </xf>
    <xf numFmtId="0" fontId="7" fillId="8" borderId="6" xfId="11" applyFont="1" applyFill="1" applyBorder="1" applyAlignment="1">
      <alignment vertical="center" wrapText="1"/>
    </xf>
    <xf numFmtId="3" fontId="7" fillId="8" borderId="6" xfId="11" applyNumberFormat="1" applyFont="1" applyFill="1" applyBorder="1" applyAlignment="1">
      <alignment vertical="center"/>
    </xf>
    <xf numFmtId="0" fontId="6" fillId="6" borderId="6" xfId="11" applyFont="1" applyFill="1" applyBorder="1" applyAlignment="1">
      <alignment horizontal="center" vertical="center"/>
    </xf>
    <xf numFmtId="0" fontId="6" fillId="6" borderId="6" xfId="11" applyFont="1" applyFill="1" applyBorder="1" applyAlignment="1">
      <alignment vertical="center" wrapText="1"/>
    </xf>
    <xf numFmtId="3" fontId="6" fillId="6" borderId="6" xfId="11" applyNumberFormat="1" applyFont="1" applyFill="1" applyBorder="1" applyAlignment="1">
      <alignment vertical="center"/>
    </xf>
    <xf numFmtId="3" fontId="7" fillId="7" borderId="6" xfId="11" applyNumberFormat="1" applyFont="1" applyFill="1" applyBorder="1" applyAlignment="1">
      <alignment vertical="center"/>
    </xf>
    <xf numFmtId="0" fontId="3" fillId="0" borderId="6" xfId="11" applyFont="1" applyBorder="1" applyAlignment="1">
      <alignment horizontal="center" vertical="center"/>
    </xf>
    <xf numFmtId="0" fontId="3" fillId="0" borderId="0" xfId="11" applyFont="1" applyAlignment="1">
      <alignment vertical="center"/>
    </xf>
    <xf numFmtId="49" fontId="3" fillId="0" borderId="6" xfId="10" applyNumberFormat="1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3" fontId="3" fillId="0" borderId="6" xfId="10" applyNumberFormat="1" applyFont="1" applyBorder="1" applyAlignment="1">
      <alignment vertical="center"/>
    </xf>
    <xf numFmtId="0" fontId="3" fillId="0" borderId="0" xfId="10" applyFont="1" applyAlignment="1">
      <alignment vertical="center"/>
    </xf>
    <xf numFmtId="0" fontId="8" fillId="0" borderId="8" xfId="9" applyFont="1" applyBorder="1" applyAlignment="1">
      <alignment vertical="center" wrapText="1"/>
    </xf>
    <xf numFmtId="0" fontId="8" fillId="0" borderId="0" xfId="9" applyFont="1" applyFill="1" applyAlignment="1">
      <alignment vertical="center"/>
    </xf>
    <xf numFmtId="0" fontId="3" fillId="0" borderId="6" xfId="10" applyFont="1" applyBorder="1" applyAlignment="1">
      <alignment vertical="center" wrapText="1"/>
    </xf>
    <xf numFmtId="0" fontId="3" fillId="0" borderId="7" xfId="10" applyFont="1" applyBorder="1" applyAlignment="1">
      <alignment horizontal="center" vertical="center"/>
    </xf>
    <xf numFmtId="3" fontId="3" fillId="0" borderId="3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0" fontId="8" fillId="0" borderId="0" xfId="7" applyFont="1"/>
    <xf numFmtId="0" fontId="8" fillId="0" borderId="0" xfId="7" applyFont="1" applyAlignment="1">
      <alignment horizontal="center" vertical="center"/>
    </xf>
    <xf numFmtId="0" fontId="10" fillId="9" borderId="13" xfId="7" applyFont="1" applyFill="1" applyBorder="1" applyAlignment="1">
      <alignment horizontal="center" vertical="center" wrapText="1"/>
    </xf>
    <xf numFmtId="0" fontId="17" fillId="0" borderId="13" xfId="7" applyFont="1" applyFill="1" applyBorder="1" applyAlignment="1">
      <alignment horizontal="center" vertical="center"/>
    </xf>
    <xf numFmtId="0" fontId="17" fillId="0" borderId="9" xfId="7" applyFont="1" applyFill="1" applyBorder="1" applyAlignment="1">
      <alignment horizontal="center" vertical="center"/>
    </xf>
    <xf numFmtId="0" fontId="17" fillId="0" borderId="0" xfId="7" applyFont="1" applyFill="1"/>
    <xf numFmtId="0" fontId="8" fillId="0" borderId="9" xfId="7" applyFont="1" applyFill="1" applyBorder="1" applyAlignment="1">
      <alignment horizontal="center" vertical="center"/>
    </xf>
    <xf numFmtId="0" fontId="8" fillId="0" borderId="9" xfId="7" applyFont="1" applyFill="1" applyBorder="1" applyAlignment="1">
      <alignment horizontal="center" vertical="center" wrapText="1"/>
    </xf>
    <xf numFmtId="0" fontId="8" fillId="0" borderId="9" xfId="7" applyFont="1" applyFill="1" applyBorder="1" applyAlignment="1">
      <alignment vertical="center" wrapText="1"/>
    </xf>
    <xf numFmtId="3" fontId="8" fillId="0" borderId="9" xfId="7" applyNumberFormat="1" applyFont="1" applyFill="1" applyBorder="1" applyAlignment="1">
      <alignment vertical="center" wrapText="1"/>
    </xf>
    <xf numFmtId="3" fontId="8" fillId="0" borderId="9" xfId="7" applyNumberFormat="1" applyFont="1" applyFill="1" applyBorder="1" applyAlignment="1">
      <alignment vertical="center"/>
    </xf>
    <xf numFmtId="0" fontId="8" fillId="0" borderId="9" xfId="7" applyFont="1" applyFill="1" applyBorder="1" applyAlignment="1">
      <alignment horizontal="right" vertical="center" wrapText="1"/>
    </xf>
    <xf numFmtId="0" fontId="17" fillId="0" borderId="9" xfId="7" applyFont="1" applyFill="1" applyBorder="1" applyAlignment="1">
      <alignment vertical="center" wrapText="1"/>
    </xf>
    <xf numFmtId="0" fontId="8" fillId="0" borderId="0" xfId="7" applyFont="1" applyAlignment="1">
      <alignment vertical="center"/>
    </xf>
    <xf numFmtId="0" fontId="18" fillId="0" borderId="14" xfId="7" applyFont="1" applyFill="1" applyBorder="1" applyAlignment="1">
      <alignment horizontal="left" vertical="center" wrapText="1"/>
    </xf>
    <xf numFmtId="0" fontId="8" fillId="10" borderId="9" xfId="7" applyFont="1" applyFill="1" applyBorder="1" applyAlignment="1">
      <alignment horizontal="center" vertical="center"/>
    </xf>
    <xf numFmtId="0" fontId="18" fillId="0" borderId="9" xfId="7" applyFont="1" applyFill="1" applyBorder="1" applyAlignment="1">
      <alignment horizontal="left" vertical="center" wrapText="1"/>
    </xf>
    <xf numFmtId="0" fontId="8" fillId="0" borderId="14" xfId="7" applyFont="1" applyFill="1" applyBorder="1" applyAlignment="1">
      <alignment horizontal="left" vertical="center" wrapText="1"/>
    </xf>
    <xf numFmtId="0" fontId="18" fillId="0" borderId="14" xfId="7" applyFont="1" applyBorder="1" applyAlignment="1">
      <alignment horizontal="left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3" fontId="8" fillId="0" borderId="9" xfId="7" applyNumberFormat="1" applyFont="1" applyBorder="1" applyAlignment="1">
      <alignment vertical="center" wrapText="1"/>
    </xf>
    <xf numFmtId="0" fontId="8" fillId="0" borderId="9" xfId="7" applyFont="1" applyBorder="1" applyAlignment="1">
      <alignment vertical="center" wrapText="1"/>
    </xf>
    <xf numFmtId="0" fontId="8" fillId="0" borderId="9" xfId="7" applyFont="1" applyBorder="1" applyAlignment="1">
      <alignment horizontal="center" vertical="center"/>
    </xf>
    <xf numFmtId="3" fontId="10" fillId="2" borderId="9" xfId="7" applyNumberFormat="1" applyFont="1" applyFill="1" applyBorder="1" applyAlignment="1">
      <alignment vertical="center" wrapText="1"/>
    </xf>
    <xf numFmtId="0" fontId="10" fillId="2" borderId="9" xfId="7" applyFont="1" applyFill="1" applyBorder="1" applyAlignment="1">
      <alignment vertical="center" wrapText="1"/>
    </xf>
    <xf numFmtId="0" fontId="10" fillId="0" borderId="9" xfId="7" applyFont="1" applyFill="1" applyBorder="1" applyAlignment="1">
      <alignment horizontal="center" vertical="center"/>
    </xf>
    <xf numFmtId="0" fontId="10" fillId="0" borderId="0" xfId="7" applyFont="1" applyFill="1" applyAlignment="1">
      <alignment vertical="center"/>
    </xf>
    <xf numFmtId="0" fontId="18" fillId="0" borderId="9" xfId="7" applyFont="1" applyBorder="1" applyAlignment="1">
      <alignment horizontal="center" vertical="center" wrapText="1"/>
    </xf>
    <xf numFmtId="0" fontId="18" fillId="0" borderId="9" xfId="7" applyFont="1" applyBorder="1" applyAlignment="1">
      <alignment vertical="center" wrapText="1"/>
    </xf>
    <xf numFmtId="3" fontId="8" fillId="0" borderId="14" xfId="7" applyNumberFormat="1" applyFont="1" applyBorder="1" applyAlignment="1">
      <alignment vertical="center" wrapText="1"/>
    </xf>
    <xf numFmtId="0" fontId="18" fillId="0" borderId="11" xfId="7" applyFont="1" applyBorder="1" applyAlignment="1">
      <alignment horizontal="left" vertical="center" wrapText="1"/>
    </xf>
    <xf numFmtId="3" fontId="8" fillId="0" borderId="15" xfId="7" applyNumberFormat="1" applyFont="1" applyBorder="1" applyAlignment="1">
      <alignment vertical="center" wrapText="1"/>
    </xf>
    <xf numFmtId="0" fontId="8" fillId="0" borderId="15" xfId="7" applyFont="1" applyBorder="1" applyAlignment="1">
      <alignment vertical="center" wrapText="1"/>
    </xf>
    <xf numFmtId="3" fontId="10" fillId="11" borderId="15" xfId="7" applyNumberFormat="1" applyFont="1" applyFill="1" applyBorder="1" applyAlignment="1">
      <alignment vertical="center" wrapText="1"/>
    </xf>
    <xf numFmtId="0" fontId="10" fillId="11" borderId="15" xfId="7" applyFont="1" applyFill="1" applyBorder="1" applyAlignment="1">
      <alignment vertical="center" wrapText="1"/>
    </xf>
    <xf numFmtId="0" fontId="19" fillId="0" borderId="9" xfId="7" applyFont="1" applyBorder="1" applyAlignment="1">
      <alignment horizontal="center" vertical="center" wrapText="1"/>
    </xf>
    <xf numFmtId="0" fontId="19" fillId="0" borderId="9" xfId="7" applyFont="1" applyBorder="1" applyAlignment="1">
      <alignment vertical="center" wrapText="1"/>
    </xf>
    <xf numFmtId="3" fontId="20" fillId="0" borderId="14" xfId="7" applyNumberFormat="1" applyFont="1" applyBorder="1" applyAlignment="1">
      <alignment vertical="center" wrapText="1"/>
    </xf>
    <xf numFmtId="0" fontId="8" fillId="0" borderId="0" xfId="7" applyFont="1" applyFill="1" applyAlignment="1">
      <alignment vertical="center"/>
    </xf>
    <xf numFmtId="3" fontId="8" fillId="0" borderId="9" xfId="7" applyNumberFormat="1" applyFont="1" applyBorder="1" applyAlignment="1">
      <alignment horizontal="right" vertical="center" wrapText="1"/>
    </xf>
    <xf numFmtId="3" fontId="10" fillId="12" borderId="9" xfId="7" applyNumberFormat="1" applyFont="1" applyFill="1" applyBorder="1" applyAlignment="1">
      <alignment vertical="center" wrapText="1"/>
    </xf>
    <xf numFmtId="3" fontId="8" fillId="0" borderId="0" xfId="7" applyNumberFormat="1" applyFont="1"/>
    <xf numFmtId="0" fontId="21" fillId="0" borderId="0" xfId="9" applyFont="1"/>
    <xf numFmtId="0" fontId="17" fillId="0" borderId="0" xfId="7" applyFont="1"/>
    <xf numFmtId="0" fontId="17" fillId="0" borderId="0" xfId="7" applyFont="1" applyAlignment="1">
      <alignment horizontal="center" vertical="center"/>
    </xf>
    <xf numFmtId="0" fontId="18" fillId="0" borderId="9" xfId="7" applyFont="1" applyBorder="1" applyAlignment="1">
      <alignment horizontal="left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 vertical="center"/>
    </xf>
    <xf numFmtId="0" fontId="18" fillId="0" borderId="13" xfId="7" applyFont="1" applyBorder="1" applyAlignment="1">
      <alignment horizontal="center" vertical="center" wrapText="1"/>
    </xf>
    <xf numFmtId="0" fontId="18" fillId="0" borderId="13" xfId="7" applyFont="1" applyBorder="1" applyAlignment="1">
      <alignment horizontal="left"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left" vertical="center" wrapText="1"/>
    </xf>
    <xf numFmtId="0" fontId="8" fillId="0" borderId="13" xfId="7" applyFont="1" applyFill="1" applyBorder="1" applyAlignment="1">
      <alignment horizontal="center" vertical="center"/>
    </xf>
    <xf numFmtId="0" fontId="8" fillId="0" borderId="0" xfId="7"/>
    <xf numFmtId="0" fontId="8" fillId="0" borderId="0" xfId="7" applyAlignment="1"/>
    <xf numFmtId="0" fontId="4" fillId="13" borderId="22" xfId="7" applyFont="1" applyFill="1" applyBorder="1" applyAlignment="1">
      <alignment horizontal="center" vertical="center" wrapText="1"/>
    </xf>
    <xf numFmtId="0" fontId="4" fillId="13" borderId="23" xfId="7" applyFont="1" applyFill="1" applyBorder="1" applyAlignment="1">
      <alignment horizontal="center" vertical="center" wrapText="1"/>
    </xf>
    <xf numFmtId="0" fontId="4" fillId="13" borderId="24" xfId="7" applyFont="1" applyFill="1" applyBorder="1" applyAlignment="1">
      <alignment horizontal="center" vertical="center" wrapText="1"/>
    </xf>
    <xf numFmtId="0" fontId="3" fillId="0" borderId="25" xfId="7" applyFont="1" applyBorder="1" applyAlignment="1">
      <alignment horizontal="center" vertical="center" wrapText="1"/>
    </xf>
    <xf numFmtId="3" fontId="3" fillId="0" borderId="25" xfId="7" applyNumberFormat="1" applyFont="1" applyBorder="1" applyAlignment="1">
      <alignment horizontal="right" vertical="center" wrapText="1"/>
    </xf>
    <xf numFmtId="3" fontId="4" fillId="13" borderId="25" xfId="7" applyNumberFormat="1" applyFont="1" applyFill="1" applyBorder="1" applyAlignment="1">
      <alignment horizontal="right" vertical="center" wrapText="1"/>
    </xf>
    <xf numFmtId="0" fontId="10" fillId="0" borderId="0" xfId="7" applyFont="1"/>
    <xf numFmtId="0" fontId="23" fillId="0" borderId="25" xfId="7" applyFont="1" applyBorder="1" applyAlignment="1">
      <alignment horizontal="center" vertical="center" wrapText="1"/>
    </xf>
    <xf numFmtId="3" fontId="23" fillId="0" borderId="25" xfId="7" applyNumberFormat="1" applyFont="1" applyBorder="1" applyAlignment="1">
      <alignment horizontal="right" vertical="center" wrapText="1"/>
    </xf>
    <xf numFmtId="0" fontId="24" fillId="0" borderId="0" xfId="7" applyFont="1"/>
    <xf numFmtId="0" fontId="3" fillId="0" borderId="0" xfId="7" applyFont="1" applyAlignment="1">
      <alignment horizontal="center" vertical="center"/>
    </xf>
    <xf numFmtId="0" fontId="3" fillId="0" borderId="0" xfId="7" applyFont="1" applyAlignment="1"/>
    <xf numFmtId="0" fontId="9" fillId="0" borderId="0" xfId="7" applyFont="1" applyAlignment="1">
      <alignment vertical="center" wrapText="1"/>
    </xf>
    <xf numFmtId="0" fontId="12" fillId="0" borderId="0" xfId="7" applyFont="1"/>
    <xf numFmtId="0" fontId="4" fillId="2" borderId="6" xfId="7" applyFont="1" applyFill="1" applyBorder="1" applyAlignment="1">
      <alignment horizontal="center" vertical="center"/>
    </xf>
    <xf numFmtId="0" fontId="25" fillId="14" borderId="6" xfId="7" applyFont="1" applyFill="1" applyBorder="1" applyAlignment="1">
      <alignment horizontal="center" vertical="center"/>
    </xf>
    <xf numFmtId="0" fontId="25" fillId="0" borderId="0" xfId="7" applyFont="1"/>
    <xf numFmtId="0" fontId="4" fillId="3" borderId="6" xfId="7" applyFont="1" applyFill="1" applyBorder="1" applyAlignment="1">
      <alignment horizontal="center" vertical="center"/>
    </xf>
    <xf numFmtId="0" fontId="3" fillId="3" borderId="6" xfId="7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/>
    </xf>
    <xf numFmtId="3" fontId="3" fillId="0" borderId="6" xfId="7" applyNumberFormat="1" applyFont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6" xfId="7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horizontal="right" vertical="center" wrapText="1"/>
    </xf>
    <xf numFmtId="0" fontId="3" fillId="0" borderId="0" xfId="7" applyFont="1" applyAlignment="1">
      <alignment vertical="center" wrapText="1"/>
    </xf>
    <xf numFmtId="3" fontId="3" fillId="0" borderId="6" xfId="7" applyNumberFormat="1" applyFont="1" applyBorder="1" applyAlignment="1">
      <alignment vertical="center" wrapText="1"/>
    </xf>
    <xf numFmtId="3" fontId="4" fillId="2" borderId="6" xfId="7" applyNumberFormat="1" applyFont="1" applyFill="1" applyBorder="1" applyAlignment="1">
      <alignment vertical="center"/>
    </xf>
    <xf numFmtId="0" fontId="4" fillId="0" borderId="0" xfId="7" applyFont="1" applyAlignment="1">
      <alignment vertical="center"/>
    </xf>
    <xf numFmtId="3" fontId="4" fillId="0" borderId="0" xfId="7" applyNumberFormat="1" applyFont="1" applyAlignment="1">
      <alignment vertical="center"/>
    </xf>
    <xf numFmtId="3" fontId="3" fillId="0" borderId="0" xfId="7" applyNumberFormat="1" applyFont="1" applyAlignment="1">
      <alignment vertical="center"/>
    </xf>
    <xf numFmtId="49" fontId="3" fillId="0" borderId="6" xfId="7" applyNumberFormat="1" applyFont="1" applyBorder="1" applyAlignment="1">
      <alignment horizontal="center" vertical="center"/>
    </xf>
    <xf numFmtId="1" fontId="3" fillId="0" borderId="6" xfId="7" applyNumberFormat="1" applyFont="1" applyBorder="1" applyAlignment="1">
      <alignment vertical="center" wrapText="1"/>
    </xf>
    <xf numFmtId="3" fontId="9" fillId="15" borderId="6" xfId="7" applyNumberFormat="1" applyFont="1" applyFill="1" applyBorder="1" applyAlignment="1">
      <alignment horizontal="right"/>
    </xf>
    <xf numFmtId="0" fontId="26" fillId="0" borderId="0" xfId="7" applyFont="1"/>
    <xf numFmtId="0" fontId="3" fillId="0" borderId="6" xfId="7" applyFont="1" applyBorder="1" applyAlignment="1">
      <alignment horizontal="left" vertical="center" wrapText="1"/>
    </xf>
    <xf numFmtId="0" fontId="23" fillId="0" borderId="6" xfId="7" applyFont="1" applyBorder="1" applyAlignment="1">
      <alignment horizontal="center" vertical="center"/>
    </xf>
    <xf numFmtId="0" fontId="23" fillId="0" borderId="6" xfId="7" applyFont="1" applyBorder="1" applyAlignment="1">
      <alignment vertical="center" wrapText="1"/>
    </xf>
    <xf numFmtId="3" fontId="23" fillId="0" borderId="6" xfId="7" applyNumberFormat="1" applyFont="1" applyBorder="1" applyAlignment="1">
      <alignment vertical="center" wrapText="1"/>
    </xf>
    <xf numFmtId="0" fontId="23" fillId="0" borderId="0" xfId="7" applyFont="1" applyAlignment="1">
      <alignment vertical="center"/>
    </xf>
    <xf numFmtId="0" fontId="24" fillId="0" borderId="9" xfId="7" applyFont="1" applyFill="1" applyBorder="1" applyAlignment="1">
      <alignment horizontal="center" vertical="center"/>
    </xf>
    <xf numFmtId="0" fontId="24" fillId="0" borderId="9" xfId="7" applyFont="1" applyFill="1" applyBorder="1" applyAlignment="1">
      <alignment horizontal="center" vertical="center" wrapText="1"/>
    </xf>
    <xf numFmtId="0" fontId="24" fillId="0" borderId="9" xfId="7" applyFont="1" applyFill="1" applyBorder="1" applyAlignment="1">
      <alignment vertical="center" wrapText="1"/>
    </xf>
    <xf numFmtId="3" fontId="24" fillId="0" borderId="9" xfId="7" applyNumberFormat="1" applyFont="1" applyFill="1" applyBorder="1" applyAlignment="1">
      <alignment vertical="center" wrapText="1"/>
    </xf>
    <xf numFmtId="3" fontId="24" fillId="0" borderId="9" xfId="7" applyNumberFormat="1" applyFont="1" applyFill="1" applyBorder="1" applyAlignment="1">
      <alignment vertical="center"/>
    </xf>
    <xf numFmtId="0" fontId="24" fillId="0" borderId="9" xfId="7" applyFont="1" applyFill="1" applyBorder="1" applyAlignment="1">
      <alignment horizontal="right" vertical="center" wrapText="1"/>
    </xf>
    <xf numFmtId="0" fontId="27" fillId="0" borderId="9" xfId="7" applyFont="1" applyFill="1" applyBorder="1" applyAlignment="1">
      <alignment vertical="center" wrapText="1"/>
    </xf>
    <xf numFmtId="0" fontId="24" fillId="10" borderId="9" xfId="7" applyFont="1" applyFill="1" applyBorder="1" applyAlignment="1">
      <alignment horizontal="center" vertical="center"/>
    </xf>
    <xf numFmtId="0" fontId="24" fillId="0" borderId="0" xfId="7" applyFont="1" applyAlignment="1">
      <alignment vertical="center"/>
    </xf>
    <xf numFmtId="3" fontId="23" fillId="0" borderId="6" xfId="7" applyNumberFormat="1" applyFont="1" applyBorder="1" applyAlignment="1">
      <alignment horizontal="right" vertical="center" wrapText="1"/>
    </xf>
    <xf numFmtId="0" fontId="23" fillId="0" borderId="0" xfId="7" applyFont="1" applyAlignment="1">
      <alignment vertical="center" wrapText="1"/>
    </xf>
    <xf numFmtId="0" fontId="23" fillId="0" borderId="6" xfId="11" applyFont="1" applyBorder="1" applyAlignment="1">
      <alignment horizontal="center" vertical="center"/>
    </xf>
    <xf numFmtId="0" fontId="23" fillId="0" borderId="6" xfId="11" applyFont="1" applyBorder="1" applyAlignment="1">
      <alignment vertical="center" wrapText="1"/>
    </xf>
    <xf numFmtId="3" fontId="23" fillId="0" borderId="6" xfId="11" applyNumberFormat="1" applyFont="1" applyBorder="1" applyAlignment="1">
      <alignment vertical="center"/>
    </xf>
    <xf numFmtId="0" fontId="23" fillId="0" borderId="0" xfId="11" applyFont="1" applyAlignment="1">
      <alignment vertical="center"/>
    </xf>
    <xf numFmtId="0" fontId="28" fillId="0" borderId="14" xfId="7" applyFont="1" applyFill="1" applyBorder="1" applyAlignment="1">
      <alignment horizontal="left" vertical="center" wrapText="1"/>
    </xf>
    <xf numFmtId="0" fontId="28" fillId="0" borderId="9" xfId="7" applyFont="1" applyFill="1" applyBorder="1" applyAlignment="1">
      <alignment horizontal="left" vertical="center" wrapText="1"/>
    </xf>
    <xf numFmtId="0" fontId="24" fillId="0" borderId="14" xfId="7" applyFont="1" applyFill="1" applyBorder="1" applyAlignment="1">
      <alignment horizontal="center" vertical="center" wrapText="1"/>
    </xf>
    <xf numFmtId="3" fontId="24" fillId="0" borderId="9" xfId="7" applyNumberFormat="1" applyFont="1" applyBorder="1" applyAlignment="1">
      <alignment vertical="center" wrapText="1"/>
    </xf>
    <xf numFmtId="0" fontId="8" fillId="10" borderId="10" xfId="7" applyFont="1" applyFill="1" applyBorder="1" applyAlignment="1">
      <alignment horizontal="center" vertical="center"/>
    </xf>
    <xf numFmtId="0" fontId="8" fillId="10" borderId="13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 wrapText="1"/>
    </xf>
    <xf numFmtId="165" fontId="10" fillId="12" borderId="11" xfId="8" applyNumberFormat="1" applyFont="1" applyFill="1" applyBorder="1" applyAlignment="1" applyProtection="1">
      <alignment horizontal="center" vertical="center" wrapText="1"/>
    </xf>
    <xf numFmtId="165" fontId="10" fillId="12" borderId="12" xfId="8" applyNumberFormat="1" applyFont="1" applyFill="1" applyBorder="1" applyAlignment="1" applyProtection="1">
      <alignment horizontal="center" vertical="center" wrapText="1"/>
    </xf>
    <xf numFmtId="165" fontId="10" fillId="12" borderId="14" xfId="8" applyNumberFormat="1" applyFont="1" applyFill="1" applyBorder="1" applyAlignment="1" applyProtection="1">
      <alignment horizontal="center" vertical="center" wrapText="1"/>
    </xf>
    <xf numFmtId="0" fontId="10" fillId="11" borderId="9" xfId="7" applyFont="1" applyFill="1" applyBorder="1" applyAlignment="1">
      <alignment horizontal="center" vertical="center" wrapText="1"/>
    </xf>
    <xf numFmtId="0" fontId="10" fillId="11" borderId="11" xfId="7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 wrapText="1"/>
    </xf>
    <xf numFmtId="0" fontId="18" fillId="0" borderId="13" xfId="7" applyFont="1" applyBorder="1" applyAlignment="1">
      <alignment horizontal="center" vertical="center" wrapText="1"/>
    </xf>
    <xf numFmtId="0" fontId="18" fillId="0" borderId="10" xfId="7" applyFont="1" applyBorder="1" applyAlignment="1">
      <alignment horizontal="left" vertical="center" wrapText="1"/>
    </xf>
    <xf numFmtId="0" fontId="18" fillId="0" borderId="13" xfId="7" applyFont="1" applyBorder="1" applyAlignment="1">
      <alignment horizontal="left" vertical="center" wrapText="1"/>
    </xf>
    <xf numFmtId="0" fontId="8" fillId="2" borderId="10" xfId="7" applyFont="1" applyFill="1" applyBorder="1" applyAlignment="1">
      <alignment horizontal="center" vertical="center"/>
    </xf>
    <xf numFmtId="0" fontId="8" fillId="2" borderId="13" xfId="7" applyFont="1" applyFill="1" applyBorder="1" applyAlignment="1">
      <alignment horizontal="center" vertical="center"/>
    </xf>
    <xf numFmtId="0" fontId="9" fillId="0" borderId="0" xfId="7" applyFont="1" applyBorder="1" applyAlignment="1">
      <alignment horizontal="center"/>
    </xf>
    <xf numFmtId="0" fontId="10" fillId="9" borderId="9" xfId="7" applyFont="1" applyFill="1" applyBorder="1" applyAlignment="1">
      <alignment horizontal="center" vertical="center"/>
    </xf>
    <xf numFmtId="0" fontId="10" fillId="9" borderId="9" xfId="7" applyFont="1" applyFill="1" applyBorder="1" applyAlignment="1">
      <alignment horizontal="center" vertical="center" wrapText="1"/>
    </xf>
    <xf numFmtId="0" fontId="10" fillId="9" borderId="10" xfId="7" applyFont="1" applyFill="1" applyBorder="1" applyAlignment="1">
      <alignment horizontal="center" vertical="center" wrapText="1"/>
    </xf>
    <xf numFmtId="0" fontId="10" fillId="9" borderId="13" xfId="7" applyFont="1" applyFill="1" applyBorder="1" applyAlignment="1">
      <alignment horizontal="center" vertical="center" wrapText="1"/>
    </xf>
    <xf numFmtId="0" fontId="10" fillId="9" borderId="11" xfId="7" applyFont="1" applyFill="1" applyBorder="1" applyAlignment="1">
      <alignment horizontal="center" vertical="center" wrapText="1"/>
    </xf>
    <xf numFmtId="0" fontId="10" fillId="9" borderId="12" xfId="7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10" fillId="4" borderId="7" xfId="9" applyFont="1" applyFill="1" applyBorder="1" applyAlignment="1">
      <alignment horizontal="center" vertical="center"/>
    </xf>
    <xf numFmtId="0" fontId="10" fillId="4" borderId="3" xfId="9" applyFont="1" applyFill="1" applyBorder="1" applyAlignment="1">
      <alignment horizontal="center" vertical="center"/>
    </xf>
    <xf numFmtId="49" fontId="15" fillId="0" borderId="0" xfId="10" applyNumberFormat="1" applyFont="1" applyAlignment="1">
      <alignment horizontal="center" vertical="center" wrapText="1"/>
    </xf>
    <xf numFmtId="0" fontId="7" fillId="5" borderId="7" xfId="10" applyFont="1" applyFill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center" vertical="center" wrapText="1"/>
    </xf>
    <xf numFmtId="0" fontId="7" fillId="5" borderId="3" xfId="10" applyFont="1" applyFill="1" applyBorder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0" fontId="7" fillId="7" borderId="7" xfId="11" applyFont="1" applyFill="1" applyBorder="1" applyAlignment="1">
      <alignment horizontal="center" vertical="center" wrapText="1"/>
    </xf>
    <xf numFmtId="0" fontId="7" fillId="7" borderId="2" xfId="11" applyFont="1" applyFill="1" applyBorder="1" applyAlignment="1">
      <alignment horizontal="center" vertical="center" wrapText="1"/>
    </xf>
    <xf numFmtId="0" fontId="7" fillId="7" borderId="3" xfId="11" applyFont="1" applyFill="1" applyBorder="1" applyAlignment="1">
      <alignment horizontal="center" vertical="center" wrapText="1"/>
    </xf>
    <xf numFmtId="0" fontId="4" fillId="3" borderId="6" xfId="7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/>
    </xf>
    <xf numFmtId="44" fontId="4" fillId="2" borderId="6" xfId="12" applyFont="1" applyFill="1" applyBorder="1" applyAlignment="1">
      <alignment horizontal="center" vertical="center"/>
    </xf>
    <xf numFmtId="44" fontId="9" fillId="15" borderId="6" xfId="12" applyFont="1" applyFill="1" applyBorder="1" applyAlignment="1">
      <alignment horizontal="center"/>
    </xf>
    <xf numFmtId="0" fontId="22" fillId="0" borderId="0" xfId="7" applyFont="1" applyAlignment="1">
      <alignment horizontal="center" vertical="center" wrapText="1"/>
    </xf>
    <xf numFmtId="0" fontId="4" fillId="13" borderId="26" xfId="7" applyFont="1" applyFill="1" applyBorder="1" applyAlignment="1">
      <alignment horizontal="center" vertical="center" wrapText="1"/>
    </xf>
    <xf numFmtId="0" fontId="4" fillId="13" borderId="27" xfId="7" applyFont="1" applyFill="1" applyBorder="1" applyAlignment="1">
      <alignment horizontal="center" vertical="center" wrapText="1"/>
    </xf>
    <xf numFmtId="0" fontId="4" fillId="13" borderId="28" xfId="7" applyFont="1" applyFill="1" applyBorder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4" fillId="13" borderId="16" xfId="7" applyFont="1" applyFill="1" applyBorder="1" applyAlignment="1">
      <alignment horizontal="center" vertical="center" wrapText="1"/>
    </xf>
    <xf numFmtId="0" fontId="4" fillId="13" borderId="21" xfId="7" applyFont="1" applyFill="1" applyBorder="1" applyAlignment="1">
      <alignment horizontal="center" vertical="center" wrapText="1"/>
    </xf>
    <xf numFmtId="0" fontId="4" fillId="13" borderId="17" xfId="7" applyFont="1" applyFill="1" applyBorder="1" applyAlignment="1">
      <alignment horizontal="center" vertical="center" wrapText="1"/>
    </xf>
    <xf numFmtId="0" fontId="4" fillId="13" borderId="0" xfId="7" applyFont="1" applyFill="1" applyBorder="1" applyAlignment="1">
      <alignment horizontal="center" vertical="center" wrapText="1"/>
    </xf>
    <xf numFmtId="0" fontId="4" fillId="13" borderId="18" xfId="7" applyFont="1" applyFill="1" applyBorder="1" applyAlignment="1">
      <alignment horizontal="center" vertical="center" wrapText="1"/>
    </xf>
    <xf numFmtId="0" fontId="4" fillId="13" borderId="19" xfId="7" applyFont="1" applyFill="1" applyBorder="1" applyAlignment="1">
      <alignment horizontal="center" vertical="center" wrapText="1"/>
    </xf>
    <xf numFmtId="0" fontId="4" fillId="13" borderId="20" xfId="7" applyFont="1" applyFill="1" applyBorder="1" applyAlignment="1">
      <alignment horizontal="center" vertical="center" wrapText="1"/>
    </xf>
  </cellXfs>
  <cellStyles count="14">
    <cellStyle name="Normalny" xfId="0" builtinId="0"/>
    <cellStyle name="Normalny 10" xfId="3"/>
    <cellStyle name="Normalny 2" xfId="1"/>
    <cellStyle name="Normalny 2 2 2" xfId="7"/>
    <cellStyle name="Normalny 2 3" xfId="9"/>
    <cellStyle name="Normalny 3" xfId="13"/>
    <cellStyle name="Normalny 6" xfId="2"/>
    <cellStyle name="Normalny 6 2" xfId="11"/>
    <cellStyle name="Normalny 6 3" xfId="10"/>
    <cellStyle name="Normalny 7 2" xfId="5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zoomScaleNormal="100" workbookViewId="0">
      <pane ySplit="5" topLeftCell="A9" activePane="bottomLeft" state="frozen"/>
      <selection activeCell="F21" sqref="F21"/>
      <selection pane="bottomLeft" activeCell="P50" sqref="P50"/>
    </sheetView>
  </sheetViews>
  <sheetFormatPr defaultColWidth="11.6640625" defaultRowHeight="12.75" customHeight="1"/>
  <cols>
    <col min="1" max="1" width="5.6640625" style="96" customWidth="1"/>
    <col min="2" max="2" width="6.6640625" style="96" customWidth="1"/>
    <col min="3" max="3" width="9.33203125" style="96" customWidth="1"/>
    <col min="4" max="4" width="7.33203125" style="96" customWidth="1"/>
    <col min="5" max="5" width="76.6640625" style="96" customWidth="1"/>
    <col min="6" max="6" width="15.5" style="96" customWidth="1"/>
    <col min="7" max="10" width="14.33203125" style="96" customWidth="1"/>
    <col min="11" max="11" width="32.1640625" style="96" customWidth="1"/>
    <col min="12" max="12" width="16.5" style="97" hidden="1" customWidth="1"/>
    <col min="13" max="16384" width="11.6640625" style="96"/>
  </cols>
  <sheetData>
    <row r="1" spans="1:12" ht="12" customHeight="1"/>
    <row r="2" spans="1:12" ht="15.75" customHeight="1">
      <c r="A2" s="228" t="s">
        <v>136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5" customHeight="1" thickBot="1"/>
    <row r="4" spans="1:12" ht="19.5" customHeight="1" thickBot="1">
      <c r="A4" s="229" t="s">
        <v>72</v>
      </c>
      <c r="B4" s="230" t="s">
        <v>0</v>
      </c>
      <c r="C4" s="230" t="s">
        <v>137</v>
      </c>
      <c r="D4" s="231" t="s">
        <v>134</v>
      </c>
      <c r="E4" s="230" t="s">
        <v>135</v>
      </c>
      <c r="F4" s="230" t="s">
        <v>138</v>
      </c>
      <c r="G4" s="233" t="s">
        <v>139</v>
      </c>
      <c r="H4" s="234"/>
      <c r="I4" s="234"/>
      <c r="J4" s="234"/>
      <c r="K4" s="231" t="s">
        <v>140</v>
      </c>
      <c r="L4" s="226"/>
    </row>
    <row r="5" spans="1:12" ht="95.25" customHeight="1" thickBot="1">
      <c r="A5" s="229"/>
      <c r="B5" s="230"/>
      <c r="C5" s="230"/>
      <c r="D5" s="232"/>
      <c r="E5" s="230"/>
      <c r="F5" s="230"/>
      <c r="G5" s="98" t="s">
        <v>141</v>
      </c>
      <c r="H5" s="98" t="s">
        <v>142</v>
      </c>
      <c r="I5" s="98" t="s">
        <v>143</v>
      </c>
      <c r="J5" s="98" t="s">
        <v>144</v>
      </c>
      <c r="K5" s="232"/>
      <c r="L5" s="227"/>
    </row>
    <row r="6" spans="1:12" s="101" customFormat="1" ht="15" customHeight="1" thickBot="1">
      <c r="A6" s="99" t="s">
        <v>73</v>
      </c>
      <c r="B6" s="99" t="s">
        <v>74</v>
      </c>
      <c r="C6" s="99" t="s">
        <v>75</v>
      </c>
      <c r="D6" s="99" t="s">
        <v>76</v>
      </c>
      <c r="E6" s="99" t="s">
        <v>77</v>
      </c>
      <c r="F6" s="99" t="s">
        <v>78</v>
      </c>
      <c r="G6" s="99" t="s">
        <v>145</v>
      </c>
      <c r="H6" s="99" t="s">
        <v>146</v>
      </c>
      <c r="I6" s="99" t="s">
        <v>147</v>
      </c>
      <c r="J6" s="99" t="s">
        <v>148</v>
      </c>
      <c r="K6" s="99" t="s">
        <v>149</v>
      </c>
      <c r="L6" s="100"/>
    </row>
    <row r="7" spans="1:12" s="109" customFormat="1" ht="22.5" customHeight="1" thickBot="1">
      <c r="A7" s="102" t="s">
        <v>73</v>
      </c>
      <c r="B7" s="103">
        <v>600</v>
      </c>
      <c r="C7" s="103">
        <v>60014</v>
      </c>
      <c r="D7" s="103">
        <v>6050</v>
      </c>
      <c r="E7" s="104" t="s">
        <v>150</v>
      </c>
      <c r="F7" s="105">
        <v>220000</v>
      </c>
      <c r="G7" s="106">
        <v>100000</v>
      </c>
      <c r="H7" s="106"/>
      <c r="I7" s="104"/>
      <c r="J7" s="107" t="s">
        <v>278</v>
      </c>
      <c r="K7" s="108"/>
      <c r="L7" s="102"/>
    </row>
    <row r="8" spans="1:12" s="109" customFormat="1" ht="42" customHeight="1" thickBot="1">
      <c r="A8" s="102" t="s">
        <v>74</v>
      </c>
      <c r="B8" s="103">
        <v>600</v>
      </c>
      <c r="C8" s="103">
        <v>60014</v>
      </c>
      <c r="D8" s="103">
        <v>6050</v>
      </c>
      <c r="E8" s="104" t="s">
        <v>151</v>
      </c>
      <c r="F8" s="105">
        <f t="shared" ref="F8:F15" si="0">SUM(G8:I8)</f>
        <v>150000</v>
      </c>
      <c r="G8" s="106">
        <v>150000</v>
      </c>
      <c r="H8" s="106"/>
      <c r="I8" s="104"/>
      <c r="J8" s="107"/>
      <c r="K8" s="108"/>
      <c r="L8" s="102"/>
    </row>
    <row r="9" spans="1:12" s="109" customFormat="1" ht="42" customHeight="1" thickBot="1">
      <c r="A9" s="102" t="s">
        <v>75</v>
      </c>
      <c r="B9" s="103">
        <v>600</v>
      </c>
      <c r="C9" s="103">
        <v>60014</v>
      </c>
      <c r="D9" s="103">
        <v>6050</v>
      </c>
      <c r="E9" s="110" t="s">
        <v>152</v>
      </c>
      <c r="F9" s="105">
        <v>160000</v>
      </c>
      <c r="G9" s="106">
        <v>80000</v>
      </c>
      <c r="H9" s="106"/>
      <c r="I9" s="104"/>
      <c r="J9" s="107" t="s">
        <v>279</v>
      </c>
      <c r="K9" s="108"/>
      <c r="L9" s="111" t="s">
        <v>153</v>
      </c>
    </row>
    <row r="10" spans="1:12" s="109" customFormat="1" ht="45.75" customHeight="1" thickBot="1">
      <c r="A10" s="102" t="s">
        <v>76</v>
      </c>
      <c r="B10" s="103">
        <v>600</v>
      </c>
      <c r="C10" s="103">
        <v>60014</v>
      </c>
      <c r="D10" s="103">
        <v>6050</v>
      </c>
      <c r="E10" s="110" t="s">
        <v>154</v>
      </c>
      <c r="F10" s="105">
        <v>50000</v>
      </c>
      <c r="G10" s="106">
        <v>40000</v>
      </c>
      <c r="H10" s="106"/>
      <c r="I10" s="104"/>
      <c r="J10" s="107" t="s">
        <v>277</v>
      </c>
      <c r="K10" s="108"/>
      <c r="L10" s="102"/>
    </row>
    <row r="11" spans="1:12" s="109" customFormat="1" ht="42" customHeight="1" thickBot="1">
      <c r="A11" s="102" t="s">
        <v>77</v>
      </c>
      <c r="B11" s="103">
        <v>600</v>
      </c>
      <c r="C11" s="103">
        <v>60014</v>
      </c>
      <c r="D11" s="103">
        <v>6050</v>
      </c>
      <c r="E11" s="110" t="s">
        <v>155</v>
      </c>
      <c r="F11" s="105">
        <v>50000</v>
      </c>
      <c r="G11" s="106">
        <v>40000</v>
      </c>
      <c r="H11" s="106"/>
      <c r="I11" s="104"/>
      <c r="J11" s="107" t="s">
        <v>277</v>
      </c>
      <c r="K11" s="108"/>
      <c r="L11" s="102"/>
    </row>
    <row r="12" spans="1:12" s="109" customFormat="1" ht="57" customHeight="1" thickBot="1">
      <c r="A12" s="102" t="s">
        <v>78</v>
      </c>
      <c r="B12" s="103">
        <v>600</v>
      </c>
      <c r="C12" s="103">
        <v>60014</v>
      </c>
      <c r="D12" s="103">
        <v>6050</v>
      </c>
      <c r="E12" s="110" t="s">
        <v>156</v>
      </c>
      <c r="F12" s="105">
        <v>240000</v>
      </c>
      <c r="G12" s="106">
        <v>120000</v>
      </c>
      <c r="H12" s="106"/>
      <c r="I12" s="104"/>
      <c r="J12" s="107" t="s">
        <v>278</v>
      </c>
      <c r="K12" s="108"/>
      <c r="L12" s="102"/>
    </row>
    <row r="13" spans="1:12" s="201" customFormat="1" ht="39.75" customHeight="1" thickBot="1">
      <c r="A13" s="193" t="s">
        <v>145</v>
      </c>
      <c r="B13" s="194">
        <v>600</v>
      </c>
      <c r="C13" s="194">
        <v>60014</v>
      </c>
      <c r="D13" s="194">
        <v>6050</v>
      </c>
      <c r="E13" s="208" t="s">
        <v>157</v>
      </c>
      <c r="F13" s="196">
        <f t="shared" si="0"/>
        <v>300000</v>
      </c>
      <c r="G13" s="197">
        <v>300000</v>
      </c>
      <c r="H13" s="197"/>
      <c r="I13" s="195"/>
      <c r="J13" s="198"/>
      <c r="K13" s="199"/>
      <c r="L13" s="193"/>
    </row>
    <row r="14" spans="1:12" s="109" customFormat="1" ht="39.75" customHeight="1" thickBot="1">
      <c r="A14" s="102" t="s">
        <v>146</v>
      </c>
      <c r="B14" s="103">
        <v>600</v>
      </c>
      <c r="C14" s="103">
        <v>60014</v>
      </c>
      <c r="D14" s="103">
        <v>6050</v>
      </c>
      <c r="E14" s="110" t="s">
        <v>158</v>
      </c>
      <c r="F14" s="105">
        <f t="shared" si="0"/>
        <v>100000</v>
      </c>
      <c r="G14" s="106">
        <v>100000</v>
      </c>
      <c r="H14" s="106"/>
      <c r="I14" s="104"/>
      <c r="J14" s="107"/>
      <c r="K14" s="108"/>
      <c r="L14" s="102"/>
    </row>
    <row r="15" spans="1:12" s="109" customFormat="1" ht="39.75" customHeight="1" thickBot="1">
      <c r="A15" s="102" t="s">
        <v>147</v>
      </c>
      <c r="B15" s="103">
        <v>600</v>
      </c>
      <c r="C15" s="103">
        <v>60014</v>
      </c>
      <c r="D15" s="103">
        <v>6050</v>
      </c>
      <c r="E15" s="110" t="s">
        <v>159</v>
      </c>
      <c r="F15" s="105">
        <f t="shared" si="0"/>
        <v>40000</v>
      </c>
      <c r="G15" s="106">
        <v>40000</v>
      </c>
      <c r="H15" s="106"/>
      <c r="I15" s="104"/>
      <c r="J15" s="107"/>
      <c r="K15" s="108" t="s">
        <v>160</v>
      </c>
      <c r="L15" s="111" t="s">
        <v>153</v>
      </c>
    </row>
    <row r="16" spans="1:12" s="201" customFormat="1" ht="54.75" customHeight="1" thickBot="1">
      <c r="A16" s="193" t="s">
        <v>148</v>
      </c>
      <c r="B16" s="194">
        <v>600</v>
      </c>
      <c r="C16" s="194">
        <v>60014</v>
      </c>
      <c r="D16" s="194">
        <v>6050</v>
      </c>
      <c r="E16" s="195" t="s">
        <v>161</v>
      </c>
      <c r="F16" s="196">
        <v>2222365</v>
      </c>
      <c r="G16" s="197">
        <v>721770</v>
      </c>
      <c r="H16" s="197"/>
      <c r="I16" s="195"/>
      <c r="J16" s="198" t="s">
        <v>346</v>
      </c>
      <c r="K16" s="199" t="s">
        <v>162</v>
      </c>
      <c r="L16" s="200" t="s">
        <v>153</v>
      </c>
    </row>
    <row r="17" spans="1:12" s="201" customFormat="1" ht="54" customHeight="1" thickBot="1">
      <c r="A17" s="193" t="s">
        <v>149</v>
      </c>
      <c r="B17" s="194">
        <v>600</v>
      </c>
      <c r="C17" s="194">
        <v>60014</v>
      </c>
      <c r="D17" s="194">
        <v>6050</v>
      </c>
      <c r="E17" s="195" t="s">
        <v>163</v>
      </c>
      <c r="F17" s="196">
        <f t="shared" ref="F17:F30" si="1">SUM(G17:I17)</f>
        <v>75000</v>
      </c>
      <c r="G17" s="197">
        <v>75000</v>
      </c>
      <c r="H17" s="197"/>
      <c r="I17" s="195"/>
      <c r="J17" s="198"/>
      <c r="K17" s="199" t="s">
        <v>330</v>
      </c>
      <c r="L17" s="193"/>
    </row>
    <row r="18" spans="1:12" s="109" customFormat="1" ht="72.75" customHeight="1" thickBot="1">
      <c r="A18" s="102" t="s">
        <v>164</v>
      </c>
      <c r="B18" s="103">
        <v>600</v>
      </c>
      <c r="C18" s="103">
        <v>60014</v>
      </c>
      <c r="D18" s="103">
        <v>6050</v>
      </c>
      <c r="E18" s="112" t="s">
        <v>165</v>
      </c>
      <c r="F18" s="105">
        <v>15226500</v>
      </c>
      <c r="G18" s="106">
        <v>3252408</v>
      </c>
      <c r="H18" s="106">
        <v>1047592</v>
      </c>
      <c r="I18" s="104"/>
      <c r="J18" s="107" t="s">
        <v>285</v>
      </c>
      <c r="K18" s="108"/>
      <c r="L18" s="111" t="s">
        <v>153</v>
      </c>
    </row>
    <row r="19" spans="1:12" s="201" customFormat="1" ht="41.25" customHeight="1" thickBot="1">
      <c r="A19" s="193" t="s">
        <v>166</v>
      </c>
      <c r="B19" s="194">
        <v>600</v>
      </c>
      <c r="C19" s="194">
        <v>60014</v>
      </c>
      <c r="D19" s="194">
        <v>6050</v>
      </c>
      <c r="E19" s="209" t="s">
        <v>167</v>
      </c>
      <c r="F19" s="196">
        <f t="shared" si="1"/>
        <v>1175000</v>
      </c>
      <c r="G19" s="197">
        <v>1175000</v>
      </c>
      <c r="H19" s="197"/>
      <c r="I19" s="195"/>
      <c r="J19" s="198"/>
      <c r="K19" s="199"/>
      <c r="L19" s="200" t="s">
        <v>153</v>
      </c>
    </row>
    <row r="20" spans="1:12" s="201" customFormat="1" ht="41.25" customHeight="1" thickBot="1">
      <c r="A20" s="193" t="s">
        <v>168</v>
      </c>
      <c r="B20" s="194">
        <v>600</v>
      </c>
      <c r="C20" s="194">
        <v>60014</v>
      </c>
      <c r="D20" s="194">
        <v>6050</v>
      </c>
      <c r="E20" s="209" t="s">
        <v>169</v>
      </c>
      <c r="F20" s="196">
        <f t="shared" si="1"/>
        <v>20000</v>
      </c>
      <c r="G20" s="197">
        <v>20000</v>
      </c>
      <c r="H20" s="197"/>
      <c r="I20" s="195"/>
      <c r="J20" s="198"/>
      <c r="K20" s="199"/>
      <c r="L20" s="193"/>
    </row>
    <row r="21" spans="1:12" s="201" customFormat="1" ht="41.25" customHeight="1" thickBot="1">
      <c r="A21" s="193" t="s">
        <v>170</v>
      </c>
      <c r="B21" s="194">
        <v>600</v>
      </c>
      <c r="C21" s="194">
        <v>60014</v>
      </c>
      <c r="D21" s="194">
        <v>6050</v>
      </c>
      <c r="E21" s="209" t="s">
        <v>171</v>
      </c>
      <c r="F21" s="196">
        <f t="shared" si="1"/>
        <v>0</v>
      </c>
      <c r="G21" s="197">
        <v>0</v>
      </c>
      <c r="H21" s="197"/>
      <c r="I21" s="195"/>
      <c r="J21" s="198"/>
      <c r="K21" s="199"/>
      <c r="L21" s="193"/>
    </row>
    <row r="22" spans="1:12" s="109" customFormat="1" ht="36.75" customHeight="1" thickBot="1">
      <c r="A22" s="102" t="s">
        <v>172</v>
      </c>
      <c r="B22" s="103">
        <v>600</v>
      </c>
      <c r="C22" s="103">
        <v>60014</v>
      </c>
      <c r="D22" s="103">
        <v>6050</v>
      </c>
      <c r="E22" s="112" t="s">
        <v>173</v>
      </c>
      <c r="F22" s="105">
        <f t="shared" si="1"/>
        <v>125000</v>
      </c>
      <c r="G22" s="106">
        <v>125000</v>
      </c>
      <c r="H22" s="106"/>
      <c r="I22" s="104"/>
      <c r="J22" s="107"/>
      <c r="K22" s="108"/>
      <c r="L22" s="102"/>
    </row>
    <row r="23" spans="1:12" s="109" customFormat="1" ht="38.25" customHeight="1" thickBot="1">
      <c r="A23" s="102" t="s">
        <v>174</v>
      </c>
      <c r="B23" s="103">
        <v>600</v>
      </c>
      <c r="C23" s="103">
        <v>60014</v>
      </c>
      <c r="D23" s="103">
        <v>6050</v>
      </c>
      <c r="E23" s="112" t="s">
        <v>175</v>
      </c>
      <c r="F23" s="105">
        <f t="shared" si="1"/>
        <v>150000</v>
      </c>
      <c r="G23" s="106">
        <v>150000</v>
      </c>
      <c r="H23" s="106"/>
      <c r="I23" s="104"/>
      <c r="J23" s="107"/>
      <c r="K23" s="108"/>
      <c r="L23" s="102"/>
    </row>
    <row r="24" spans="1:12" s="109" customFormat="1" ht="22.5" customHeight="1" thickBot="1">
      <c r="A24" s="102" t="s">
        <v>176</v>
      </c>
      <c r="B24" s="103">
        <v>600</v>
      </c>
      <c r="C24" s="103">
        <v>60014</v>
      </c>
      <c r="D24" s="103">
        <v>6050</v>
      </c>
      <c r="E24" s="112" t="s">
        <v>177</v>
      </c>
      <c r="F24" s="105">
        <f t="shared" si="1"/>
        <v>75000</v>
      </c>
      <c r="G24" s="106">
        <v>75000</v>
      </c>
      <c r="H24" s="106"/>
      <c r="I24" s="104"/>
      <c r="J24" s="107"/>
      <c r="K24" s="108"/>
      <c r="L24" s="102"/>
    </row>
    <row r="25" spans="1:12" s="109" customFormat="1" ht="22.5" customHeight="1" thickBot="1">
      <c r="A25" s="102" t="s">
        <v>178</v>
      </c>
      <c r="B25" s="103">
        <v>600</v>
      </c>
      <c r="C25" s="103">
        <v>60014</v>
      </c>
      <c r="D25" s="103">
        <v>6050</v>
      </c>
      <c r="E25" s="112" t="s">
        <v>179</v>
      </c>
      <c r="F25" s="105">
        <f t="shared" si="1"/>
        <v>300000</v>
      </c>
      <c r="G25" s="106">
        <v>300000</v>
      </c>
      <c r="H25" s="106"/>
      <c r="I25" s="104"/>
      <c r="J25" s="107"/>
      <c r="K25" s="108"/>
      <c r="L25" s="102"/>
    </row>
    <row r="26" spans="1:12" s="109" customFormat="1" ht="73.5" customHeight="1" thickBot="1">
      <c r="A26" s="102" t="s">
        <v>180</v>
      </c>
      <c r="B26" s="103">
        <v>600</v>
      </c>
      <c r="C26" s="103">
        <v>60014</v>
      </c>
      <c r="D26" s="103">
        <v>6050</v>
      </c>
      <c r="E26" s="112" t="s">
        <v>181</v>
      </c>
      <c r="F26" s="105">
        <f t="shared" si="1"/>
        <v>300000</v>
      </c>
      <c r="G26" s="106">
        <v>300000</v>
      </c>
      <c r="H26" s="106"/>
      <c r="I26" s="104"/>
      <c r="J26" s="107"/>
      <c r="K26" s="108" t="s">
        <v>182</v>
      </c>
      <c r="L26" s="111" t="s">
        <v>153</v>
      </c>
    </row>
    <row r="27" spans="1:12" s="109" customFormat="1" ht="51.75" customHeight="1" thickBot="1">
      <c r="A27" s="102" t="s">
        <v>183</v>
      </c>
      <c r="B27" s="103">
        <v>600</v>
      </c>
      <c r="C27" s="103">
        <v>60014</v>
      </c>
      <c r="D27" s="103">
        <v>6050</v>
      </c>
      <c r="E27" s="112" t="s">
        <v>184</v>
      </c>
      <c r="F27" s="105">
        <f t="shared" si="1"/>
        <v>70000</v>
      </c>
      <c r="G27" s="106">
        <v>70000</v>
      </c>
      <c r="H27" s="106"/>
      <c r="I27" s="104"/>
      <c r="J27" s="107"/>
      <c r="K27" s="108" t="s">
        <v>160</v>
      </c>
      <c r="L27" s="111" t="s">
        <v>153</v>
      </c>
    </row>
    <row r="28" spans="1:12" s="109" customFormat="1" ht="34.5" customHeight="1" thickBot="1">
      <c r="A28" s="102" t="s">
        <v>185</v>
      </c>
      <c r="B28" s="103">
        <v>600</v>
      </c>
      <c r="C28" s="103">
        <v>60014</v>
      </c>
      <c r="D28" s="103">
        <v>6050</v>
      </c>
      <c r="E28" s="112" t="s">
        <v>186</v>
      </c>
      <c r="F28" s="105">
        <f t="shared" si="1"/>
        <v>150000</v>
      </c>
      <c r="G28" s="106">
        <v>150000</v>
      </c>
      <c r="H28" s="106"/>
      <c r="I28" s="104"/>
      <c r="J28" s="107"/>
      <c r="K28" s="108"/>
      <c r="L28" s="102"/>
    </row>
    <row r="29" spans="1:12" s="109" customFormat="1" ht="22.5" customHeight="1" thickBot="1">
      <c r="A29" s="102" t="s">
        <v>187</v>
      </c>
      <c r="B29" s="103">
        <v>600</v>
      </c>
      <c r="C29" s="103">
        <v>60014</v>
      </c>
      <c r="D29" s="103">
        <v>6050</v>
      </c>
      <c r="E29" s="112" t="s">
        <v>188</v>
      </c>
      <c r="F29" s="105">
        <f t="shared" si="1"/>
        <v>100000</v>
      </c>
      <c r="G29" s="106">
        <v>100000</v>
      </c>
      <c r="H29" s="106"/>
      <c r="I29" s="104"/>
      <c r="J29" s="107"/>
      <c r="K29" s="108"/>
      <c r="L29" s="102"/>
    </row>
    <row r="30" spans="1:12" s="109" customFormat="1" ht="22.5" customHeight="1" thickBot="1">
      <c r="A30" s="102" t="s">
        <v>189</v>
      </c>
      <c r="B30" s="103">
        <v>600</v>
      </c>
      <c r="C30" s="103">
        <v>60014</v>
      </c>
      <c r="D30" s="103">
        <v>6050</v>
      </c>
      <c r="E30" s="112" t="s">
        <v>190</v>
      </c>
      <c r="F30" s="105">
        <f t="shared" si="1"/>
        <v>100000</v>
      </c>
      <c r="G30" s="106">
        <v>100000</v>
      </c>
      <c r="H30" s="106"/>
      <c r="I30" s="104"/>
      <c r="J30" s="107"/>
      <c r="K30" s="108"/>
      <c r="L30" s="102"/>
    </row>
    <row r="31" spans="1:12" s="109" customFormat="1" ht="22.5" customHeight="1" thickBot="1">
      <c r="A31" s="102" t="s">
        <v>191</v>
      </c>
      <c r="B31" s="103">
        <v>600</v>
      </c>
      <c r="C31" s="103">
        <v>60014</v>
      </c>
      <c r="D31" s="103">
        <v>6050</v>
      </c>
      <c r="E31" s="113" t="s">
        <v>192</v>
      </c>
      <c r="F31" s="105">
        <v>200000</v>
      </c>
      <c r="G31" s="106">
        <v>150000</v>
      </c>
      <c r="H31" s="105"/>
      <c r="I31" s="104"/>
      <c r="J31" s="107" t="s">
        <v>193</v>
      </c>
      <c r="K31" s="108"/>
      <c r="L31" s="111" t="s">
        <v>153</v>
      </c>
    </row>
    <row r="32" spans="1:12" s="109" customFormat="1" ht="34.5" customHeight="1" thickBot="1">
      <c r="A32" s="102" t="s">
        <v>194</v>
      </c>
      <c r="B32" s="103">
        <v>600</v>
      </c>
      <c r="C32" s="103">
        <v>60014</v>
      </c>
      <c r="D32" s="103">
        <v>6050</v>
      </c>
      <c r="E32" s="113" t="s">
        <v>195</v>
      </c>
      <c r="F32" s="105">
        <f t="shared" ref="F32:F37" si="2">SUM(G32:I32)</f>
        <v>100000</v>
      </c>
      <c r="G32" s="106">
        <v>100000</v>
      </c>
      <c r="H32" s="105"/>
      <c r="I32" s="104"/>
      <c r="J32" s="107"/>
      <c r="K32" s="108"/>
      <c r="L32" s="102"/>
    </row>
    <row r="33" spans="1:12" s="109" customFormat="1" ht="34.5" customHeight="1" thickBot="1">
      <c r="A33" s="102" t="s">
        <v>196</v>
      </c>
      <c r="B33" s="103">
        <v>600</v>
      </c>
      <c r="C33" s="103">
        <v>60014</v>
      </c>
      <c r="D33" s="103">
        <v>6050</v>
      </c>
      <c r="E33" s="113" t="s">
        <v>197</v>
      </c>
      <c r="F33" s="105">
        <f t="shared" si="2"/>
        <v>100000</v>
      </c>
      <c r="G33" s="106">
        <v>100000</v>
      </c>
      <c r="H33" s="105"/>
      <c r="I33" s="104"/>
      <c r="J33" s="107"/>
      <c r="K33" s="108"/>
      <c r="L33" s="111" t="s">
        <v>153</v>
      </c>
    </row>
    <row r="34" spans="1:12" s="109" customFormat="1" ht="22.5" customHeight="1" thickBot="1">
      <c r="A34" s="102" t="s">
        <v>198</v>
      </c>
      <c r="B34" s="103">
        <v>600</v>
      </c>
      <c r="C34" s="103">
        <v>60014</v>
      </c>
      <c r="D34" s="103">
        <v>6050</v>
      </c>
      <c r="E34" s="113" t="s">
        <v>199</v>
      </c>
      <c r="F34" s="105">
        <f t="shared" si="2"/>
        <v>300000</v>
      </c>
      <c r="G34" s="106">
        <v>300000</v>
      </c>
      <c r="H34" s="105"/>
      <c r="I34" s="104"/>
      <c r="J34" s="107"/>
      <c r="K34" s="108"/>
      <c r="L34" s="102"/>
    </row>
    <row r="35" spans="1:12" s="109" customFormat="1" ht="22.5" customHeight="1" thickBot="1">
      <c r="A35" s="102" t="s">
        <v>200</v>
      </c>
      <c r="B35" s="103">
        <v>600</v>
      </c>
      <c r="C35" s="103">
        <v>60014</v>
      </c>
      <c r="D35" s="103">
        <v>6050</v>
      </c>
      <c r="E35" s="114" t="s">
        <v>201</v>
      </c>
      <c r="F35" s="105">
        <f t="shared" si="2"/>
        <v>100000</v>
      </c>
      <c r="G35" s="106">
        <v>100000</v>
      </c>
      <c r="H35" s="105"/>
      <c r="I35" s="104"/>
      <c r="J35" s="107"/>
      <c r="K35" s="108"/>
      <c r="L35" s="111" t="s">
        <v>153</v>
      </c>
    </row>
    <row r="36" spans="1:12" s="109" customFormat="1" ht="33.75" customHeight="1" thickBot="1">
      <c r="A36" s="102" t="s">
        <v>202</v>
      </c>
      <c r="B36" s="103">
        <v>600</v>
      </c>
      <c r="C36" s="103">
        <v>60014</v>
      </c>
      <c r="D36" s="103">
        <v>6050</v>
      </c>
      <c r="E36" s="114" t="s">
        <v>203</v>
      </c>
      <c r="F36" s="105">
        <f t="shared" si="2"/>
        <v>400000</v>
      </c>
      <c r="G36" s="106">
        <v>400000</v>
      </c>
      <c r="H36" s="105"/>
      <c r="I36" s="104"/>
      <c r="J36" s="107"/>
      <c r="K36" s="108"/>
      <c r="L36" s="102"/>
    </row>
    <row r="37" spans="1:12" s="201" customFormat="1" ht="38.25" customHeight="1" thickBot="1">
      <c r="A37" s="193" t="s">
        <v>204</v>
      </c>
      <c r="B37" s="194">
        <v>600</v>
      </c>
      <c r="C37" s="194">
        <v>60014</v>
      </c>
      <c r="D37" s="194">
        <v>6050</v>
      </c>
      <c r="E37" s="208" t="s">
        <v>205</v>
      </c>
      <c r="F37" s="196">
        <f t="shared" si="2"/>
        <v>0</v>
      </c>
      <c r="G37" s="197">
        <v>0</v>
      </c>
      <c r="H37" s="196"/>
      <c r="I37" s="195"/>
      <c r="J37" s="198"/>
      <c r="K37" s="199"/>
      <c r="L37" s="200" t="s">
        <v>153</v>
      </c>
    </row>
    <row r="38" spans="1:12" s="109" customFormat="1" ht="32.25" customHeight="1" thickBot="1">
      <c r="A38" s="102" t="s">
        <v>206</v>
      </c>
      <c r="B38" s="103">
        <v>600</v>
      </c>
      <c r="C38" s="103">
        <v>60014</v>
      </c>
      <c r="D38" s="103">
        <v>6050</v>
      </c>
      <c r="E38" s="110" t="s">
        <v>207</v>
      </c>
      <c r="F38" s="105">
        <v>0</v>
      </c>
      <c r="G38" s="106">
        <v>0</v>
      </c>
      <c r="H38" s="105"/>
      <c r="I38" s="104"/>
      <c r="J38" s="107" t="s">
        <v>269</v>
      </c>
      <c r="K38" s="108"/>
      <c r="L38" s="102"/>
    </row>
    <row r="39" spans="1:12" s="109" customFormat="1" ht="40.5" customHeight="1" thickBot="1">
      <c r="A39" s="102" t="s">
        <v>208</v>
      </c>
      <c r="B39" s="103">
        <v>600</v>
      </c>
      <c r="C39" s="103">
        <v>60014</v>
      </c>
      <c r="D39" s="103">
        <v>6050</v>
      </c>
      <c r="E39" s="110" t="s">
        <v>209</v>
      </c>
      <c r="F39" s="105">
        <f>SUM(G39:I39)</f>
        <v>150000</v>
      </c>
      <c r="G39" s="106">
        <v>150000</v>
      </c>
      <c r="H39" s="105"/>
      <c r="I39" s="104"/>
      <c r="J39" s="107"/>
      <c r="K39" s="108"/>
      <c r="L39" s="111" t="s">
        <v>153</v>
      </c>
    </row>
    <row r="40" spans="1:12" s="109" customFormat="1" ht="22.5" customHeight="1" thickBot="1">
      <c r="A40" s="102" t="s">
        <v>210</v>
      </c>
      <c r="B40" s="103">
        <v>600</v>
      </c>
      <c r="C40" s="103">
        <v>60014</v>
      </c>
      <c r="D40" s="103">
        <v>6050</v>
      </c>
      <c r="E40" s="110" t="s">
        <v>211</v>
      </c>
      <c r="F40" s="105">
        <v>400000</v>
      </c>
      <c r="G40" s="106">
        <v>200000</v>
      </c>
      <c r="H40" s="105"/>
      <c r="I40" s="104"/>
      <c r="J40" s="107" t="s">
        <v>268</v>
      </c>
      <c r="K40" s="108"/>
      <c r="L40" s="102"/>
    </row>
    <row r="41" spans="1:12" s="109" customFormat="1" ht="22.5" customHeight="1" thickBot="1">
      <c r="A41" s="102" t="s">
        <v>212</v>
      </c>
      <c r="B41" s="103">
        <v>600</v>
      </c>
      <c r="C41" s="103">
        <v>60014</v>
      </c>
      <c r="D41" s="115">
        <v>6050</v>
      </c>
      <c r="E41" s="110" t="s">
        <v>213</v>
      </c>
      <c r="F41" s="105">
        <v>200000</v>
      </c>
      <c r="G41" s="106">
        <v>100000</v>
      </c>
      <c r="H41" s="105"/>
      <c r="I41" s="104"/>
      <c r="J41" s="107" t="s">
        <v>214</v>
      </c>
      <c r="K41" s="108"/>
      <c r="L41" s="102"/>
    </row>
    <row r="42" spans="1:12" s="109" customFormat="1" ht="44.25" customHeight="1" thickBot="1">
      <c r="A42" s="102" t="s">
        <v>215</v>
      </c>
      <c r="B42" s="103">
        <v>600</v>
      </c>
      <c r="C42" s="103">
        <v>60014</v>
      </c>
      <c r="D42" s="115">
        <v>6050</v>
      </c>
      <c r="E42" s="110" t="s">
        <v>271</v>
      </c>
      <c r="F42" s="105">
        <v>30000</v>
      </c>
      <c r="G42" s="106">
        <v>30000</v>
      </c>
      <c r="H42" s="105"/>
      <c r="I42" s="104"/>
      <c r="J42" s="107"/>
      <c r="K42" s="108" t="s">
        <v>272</v>
      </c>
      <c r="L42" s="102"/>
    </row>
    <row r="43" spans="1:12" s="109" customFormat="1" ht="39" customHeight="1" thickBot="1">
      <c r="A43" s="102" t="s">
        <v>217</v>
      </c>
      <c r="B43" s="103">
        <v>600</v>
      </c>
      <c r="C43" s="103">
        <v>60014</v>
      </c>
      <c r="D43" s="115">
        <v>6050</v>
      </c>
      <c r="E43" s="110" t="s">
        <v>274</v>
      </c>
      <c r="F43" s="105">
        <v>50000</v>
      </c>
      <c r="G43" s="106"/>
      <c r="H43" s="105"/>
      <c r="I43" s="104"/>
      <c r="J43" s="107" t="s">
        <v>275</v>
      </c>
      <c r="K43" s="108"/>
      <c r="L43" s="102"/>
    </row>
    <row r="44" spans="1:12" s="109" customFormat="1" ht="39" customHeight="1" thickBot="1">
      <c r="A44" s="102" t="s">
        <v>220</v>
      </c>
      <c r="B44" s="103">
        <v>600</v>
      </c>
      <c r="C44" s="103">
        <v>60014</v>
      </c>
      <c r="D44" s="115">
        <v>6050</v>
      </c>
      <c r="E44" s="110" t="s">
        <v>286</v>
      </c>
      <c r="F44" s="117">
        <f>SUM(G44:H44)</f>
        <v>82700</v>
      </c>
      <c r="G44" s="106">
        <v>82700</v>
      </c>
      <c r="H44" s="105"/>
      <c r="I44" s="104"/>
      <c r="J44" s="107"/>
      <c r="K44" s="108"/>
      <c r="L44" s="111" t="s">
        <v>153</v>
      </c>
    </row>
    <row r="45" spans="1:12" s="201" customFormat="1" ht="39" customHeight="1" thickBot="1">
      <c r="A45" s="193" t="s">
        <v>223</v>
      </c>
      <c r="B45" s="194">
        <v>600</v>
      </c>
      <c r="C45" s="194">
        <v>60014</v>
      </c>
      <c r="D45" s="210">
        <v>6050</v>
      </c>
      <c r="E45" s="208" t="s">
        <v>291</v>
      </c>
      <c r="F45" s="211">
        <v>430000</v>
      </c>
      <c r="G45" s="197">
        <v>30000</v>
      </c>
      <c r="H45" s="196"/>
      <c r="I45" s="195"/>
      <c r="J45" s="198" t="s">
        <v>292</v>
      </c>
      <c r="K45" s="199"/>
      <c r="L45" s="193"/>
    </row>
    <row r="46" spans="1:12" s="201" customFormat="1" ht="39" customHeight="1" thickBot="1">
      <c r="A46" s="193" t="s">
        <v>226</v>
      </c>
      <c r="B46" s="194">
        <v>600</v>
      </c>
      <c r="C46" s="194">
        <v>60014</v>
      </c>
      <c r="D46" s="210">
        <v>6050</v>
      </c>
      <c r="E46" s="208" t="s">
        <v>331</v>
      </c>
      <c r="F46" s="211">
        <v>218000</v>
      </c>
      <c r="G46" s="197">
        <v>20000</v>
      </c>
      <c r="H46" s="196"/>
      <c r="I46" s="195"/>
      <c r="J46" s="198" t="s">
        <v>332</v>
      </c>
      <c r="K46" s="199"/>
      <c r="L46" s="193"/>
    </row>
    <row r="47" spans="1:12" s="201" customFormat="1" ht="39" customHeight="1" thickBot="1">
      <c r="A47" s="193" t="s">
        <v>228</v>
      </c>
      <c r="B47" s="194">
        <v>600</v>
      </c>
      <c r="C47" s="194">
        <v>60014</v>
      </c>
      <c r="D47" s="210">
        <v>6050</v>
      </c>
      <c r="E47" s="208" t="s">
        <v>333</v>
      </c>
      <c r="F47" s="211">
        <v>60000</v>
      </c>
      <c r="G47" s="197">
        <v>30000</v>
      </c>
      <c r="H47" s="196"/>
      <c r="I47" s="195"/>
      <c r="J47" s="198" t="s">
        <v>334</v>
      </c>
      <c r="K47" s="199"/>
      <c r="L47" s="193"/>
    </row>
    <row r="48" spans="1:12" s="201" customFormat="1" ht="39" customHeight="1" thickBot="1">
      <c r="A48" s="193" t="s">
        <v>231</v>
      </c>
      <c r="B48" s="194">
        <v>600</v>
      </c>
      <c r="C48" s="194">
        <v>60014</v>
      </c>
      <c r="D48" s="210">
        <v>6050</v>
      </c>
      <c r="E48" s="208" t="s">
        <v>336</v>
      </c>
      <c r="F48" s="211">
        <v>121000</v>
      </c>
      <c r="G48" s="197">
        <v>60000</v>
      </c>
      <c r="H48" s="196"/>
      <c r="I48" s="195"/>
      <c r="J48" s="198" t="s">
        <v>337</v>
      </c>
      <c r="K48" s="199"/>
      <c r="L48" s="193"/>
    </row>
    <row r="49" spans="1:12" s="201" customFormat="1" ht="22.5" customHeight="1" thickBot="1">
      <c r="A49" s="193" t="s">
        <v>233</v>
      </c>
      <c r="B49" s="194">
        <v>600</v>
      </c>
      <c r="C49" s="194">
        <v>60014</v>
      </c>
      <c r="D49" s="210">
        <v>6050</v>
      </c>
      <c r="E49" s="208" t="s">
        <v>338</v>
      </c>
      <c r="F49" s="211">
        <f>SUM(G49:H49)</f>
        <v>30000</v>
      </c>
      <c r="G49" s="197">
        <v>30000</v>
      </c>
      <c r="H49" s="196"/>
      <c r="I49" s="195"/>
      <c r="J49" s="198"/>
      <c r="K49" s="199"/>
      <c r="L49" s="193"/>
    </row>
    <row r="50" spans="1:12" s="201" customFormat="1" ht="22.5" customHeight="1" thickBot="1">
      <c r="A50" s="193" t="s">
        <v>236</v>
      </c>
      <c r="B50" s="194">
        <v>600</v>
      </c>
      <c r="C50" s="194">
        <v>60014</v>
      </c>
      <c r="D50" s="210">
        <v>6050</v>
      </c>
      <c r="E50" s="208" t="s">
        <v>339</v>
      </c>
      <c r="F50" s="211">
        <f>SUM(G50:H50)</f>
        <v>30000</v>
      </c>
      <c r="G50" s="197">
        <v>30000</v>
      </c>
      <c r="H50" s="196"/>
      <c r="I50" s="195"/>
      <c r="J50" s="198"/>
      <c r="K50" s="199"/>
      <c r="L50" s="193"/>
    </row>
    <row r="51" spans="1:12" s="109" customFormat="1" ht="22.5" customHeight="1" thickBot="1">
      <c r="A51" s="102" t="s">
        <v>239</v>
      </c>
      <c r="B51" s="116">
        <v>600</v>
      </c>
      <c r="C51" s="116">
        <v>60014</v>
      </c>
      <c r="D51" s="147">
        <v>6060</v>
      </c>
      <c r="E51" s="148" t="s">
        <v>335</v>
      </c>
      <c r="F51" s="117">
        <f>SUM(G51:H51)</f>
        <v>201000</v>
      </c>
      <c r="G51" s="117">
        <v>201000</v>
      </c>
      <c r="H51" s="117"/>
      <c r="I51" s="118"/>
      <c r="J51" s="118"/>
      <c r="K51" s="118"/>
      <c r="L51" s="119"/>
    </row>
    <row r="52" spans="1:12" s="123" customFormat="1" ht="22.5" customHeight="1" thickBot="1">
      <c r="A52" s="214" t="s">
        <v>216</v>
      </c>
      <c r="B52" s="214"/>
      <c r="C52" s="214"/>
      <c r="D52" s="214"/>
      <c r="E52" s="214"/>
      <c r="F52" s="120">
        <f>SUM(F7:F51)</f>
        <v>24601565</v>
      </c>
      <c r="G52" s="120">
        <f>SUM(G7:G51)</f>
        <v>9697878</v>
      </c>
      <c r="H52" s="120">
        <f>SUM(H7:H51)</f>
        <v>1047592</v>
      </c>
      <c r="I52" s="120"/>
      <c r="J52" s="120">
        <v>13856095</v>
      </c>
      <c r="K52" s="121"/>
      <c r="L52" s="122"/>
    </row>
    <row r="53" spans="1:12" s="109" customFormat="1" ht="36.75" customHeight="1" thickBot="1">
      <c r="A53" s="119" t="s">
        <v>242</v>
      </c>
      <c r="B53" s="124">
        <v>600</v>
      </c>
      <c r="C53" s="124">
        <v>60016</v>
      </c>
      <c r="D53" s="124">
        <v>6300</v>
      </c>
      <c r="E53" s="125" t="s">
        <v>218</v>
      </c>
      <c r="F53" s="126">
        <f>SUM(G53:H53)</f>
        <v>482484</v>
      </c>
      <c r="G53" s="117">
        <v>482484</v>
      </c>
      <c r="H53" s="117"/>
      <c r="I53" s="118"/>
      <c r="J53" s="118"/>
      <c r="K53" s="118"/>
      <c r="L53" s="119"/>
    </row>
    <row r="54" spans="1:12" s="123" customFormat="1" ht="22.5" customHeight="1" thickBot="1">
      <c r="A54" s="214" t="s">
        <v>219</v>
      </c>
      <c r="B54" s="214"/>
      <c r="C54" s="214"/>
      <c r="D54" s="214"/>
      <c r="E54" s="214"/>
      <c r="F54" s="120">
        <f>SUM(F53)</f>
        <v>482484</v>
      </c>
      <c r="G54" s="120">
        <f>SUM(G53)</f>
        <v>482484</v>
      </c>
      <c r="H54" s="120"/>
      <c r="I54" s="121"/>
      <c r="J54" s="121"/>
      <c r="K54" s="121"/>
      <c r="L54" s="122"/>
    </row>
    <row r="55" spans="1:12" s="109" customFormat="1" ht="39" customHeight="1" thickBot="1">
      <c r="A55" s="119" t="s">
        <v>246</v>
      </c>
      <c r="B55" s="124">
        <v>700</v>
      </c>
      <c r="C55" s="124">
        <v>70005</v>
      </c>
      <c r="D55" s="124">
        <v>6050</v>
      </c>
      <c r="E55" s="125" t="s">
        <v>221</v>
      </c>
      <c r="F55" s="126">
        <f>SUM(G55:H55)</f>
        <v>40000</v>
      </c>
      <c r="G55" s="117">
        <v>40000</v>
      </c>
      <c r="H55" s="117"/>
      <c r="I55" s="118"/>
      <c r="J55" s="118"/>
      <c r="K55" s="118"/>
      <c r="L55" s="119"/>
    </row>
    <row r="56" spans="1:12" s="109" customFormat="1" ht="39" customHeight="1" thickBot="1">
      <c r="A56" s="119" t="s">
        <v>249</v>
      </c>
      <c r="B56" s="124">
        <v>700</v>
      </c>
      <c r="C56" s="124">
        <v>70005</v>
      </c>
      <c r="D56" s="124">
        <v>6050</v>
      </c>
      <c r="E56" s="125" t="s">
        <v>281</v>
      </c>
      <c r="F56" s="126">
        <f>SUM(G56:H56)</f>
        <v>147600</v>
      </c>
      <c r="G56" s="117">
        <v>147600</v>
      </c>
      <c r="H56" s="117"/>
      <c r="I56" s="118"/>
      <c r="J56" s="118"/>
      <c r="K56" s="118"/>
      <c r="L56" s="119"/>
    </row>
    <row r="57" spans="1:12" s="109" customFormat="1" ht="39" customHeight="1" thickBot="1">
      <c r="A57" s="119" t="s">
        <v>252</v>
      </c>
      <c r="B57" s="124">
        <v>700</v>
      </c>
      <c r="C57" s="124">
        <v>70005</v>
      </c>
      <c r="D57" s="124">
        <v>6050</v>
      </c>
      <c r="E57" s="125" t="s">
        <v>283</v>
      </c>
      <c r="F57" s="126">
        <f>SUM(G57:H57)</f>
        <v>1500000</v>
      </c>
      <c r="G57" s="117"/>
      <c r="H57" s="117">
        <v>1500000</v>
      </c>
      <c r="I57" s="118"/>
      <c r="J57" s="118"/>
      <c r="K57" s="118"/>
      <c r="L57" s="111" t="s">
        <v>153</v>
      </c>
    </row>
    <row r="58" spans="1:12" s="109" customFormat="1" ht="23.25" customHeight="1" thickBot="1">
      <c r="A58" s="119" t="s">
        <v>254</v>
      </c>
      <c r="B58" s="124">
        <v>700</v>
      </c>
      <c r="C58" s="124">
        <v>70005</v>
      </c>
      <c r="D58" s="124">
        <v>6060</v>
      </c>
      <c r="E58" s="125" t="s">
        <v>264</v>
      </c>
      <c r="F58" s="126">
        <f>SUM(G58:H58)</f>
        <v>12000</v>
      </c>
      <c r="G58" s="117">
        <v>12000</v>
      </c>
      <c r="H58" s="117"/>
      <c r="I58" s="118"/>
      <c r="J58" s="118"/>
      <c r="K58" s="118"/>
      <c r="L58" s="119"/>
    </row>
    <row r="59" spans="1:12" s="123" customFormat="1" ht="22.5" customHeight="1" thickBot="1">
      <c r="A59" s="214" t="s">
        <v>222</v>
      </c>
      <c r="B59" s="214"/>
      <c r="C59" s="214"/>
      <c r="D59" s="214"/>
      <c r="E59" s="214"/>
      <c r="F59" s="120">
        <f>SUM(F55:F58)</f>
        <v>1699600</v>
      </c>
      <c r="G59" s="120">
        <f>SUM(G55:G58)</f>
        <v>199600</v>
      </c>
      <c r="H59" s="120">
        <f>SUM(H55:H58)</f>
        <v>1500000</v>
      </c>
      <c r="I59" s="121"/>
      <c r="J59" s="121"/>
      <c r="K59" s="121"/>
      <c r="L59" s="122"/>
    </row>
    <row r="60" spans="1:12" s="109" customFormat="1" ht="22.5" customHeight="1" thickBot="1">
      <c r="A60" s="119" t="s">
        <v>256</v>
      </c>
      <c r="B60" s="124">
        <v>710</v>
      </c>
      <c r="C60" s="124">
        <v>71012</v>
      </c>
      <c r="D60" s="124">
        <v>6060</v>
      </c>
      <c r="E60" s="125" t="s">
        <v>224</v>
      </c>
      <c r="F60" s="126">
        <f>SUM(G60:H60)</f>
        <v>23000</v>
      </c>
      <c r="G60" s="117">
        <v>23000</v>
      </c>
      <c r="H60" s="117"/>
      <c r="I60" s="118"/>
      <c r="J60" s="118"/>
      <c r="K60" s="118"/>
      <c r="L60" s="119"/>
    </row>
    <row r="61" spans="1:12" s="123" customFormat="1" ht="22.5" customHeight="1" thickBot="1">
      <c r="A61" s="214" t="s">
        <v>225</v>
      </c>
      <c r="B61" s="214"/>
      <c r="C61" s="214"/>
      <c r="D61" s="214"/>
      <c r="E61" s="214"/>
      <c r="F61" s="120">
        <f>SUM(F60)</f>
        <v>23000</v>
      </c>
      <c r="G61" s="120">
        <f>SUM(G60)</f>
        <v>23000</v>
      </c>
      <c r="H61" s="120"/>
      <c r="I61" s="121"/>
      <c r="J61" s="121"/>
      <c r="K61" s="121"/>
      <c r="L61" s="122"/>
    </row>
    <row r="62" spans="1:12" s="109" customFormat="1" ht="43.5" customHeight="1" thickBot="1">
      <c r="A62" s="119" t="s">
        <v>265</v>
      </c>
      <c r="B62" s="124">
        <v>710</v>
      </c>
      <c r="C62" s="124">
        <v>71095</v>
      </c>
      <c r="D62" s="124">
        <v>6639</v>
      </c>
      <c r="E62" s="125" t="s">
        <v>103</v>
      </c>
      <c r="F62" s="126">
        <f>SUM(G62:H62)</f>
        <v>61236</v>
      </c>
      <c r="G62" s="117">
        <v>61236</v>
      </c>
      <c r="H62" s="117"/>
      <c r="I62" s="118"/>
      <c r="J62" s="118"/>
      <c r="K62" s="118"/>
      <c r="L62" s="111" t="s">
        <v>153</v>
      </c>
    </row>
    <row r="63" spans="1:12" s="123" customFormat="1" ht="22.5" customHeight="1" thickBot="1">
      <c r="A63" s="214" t="s">
        <v>227</v>
      </c>
      <c r="B63" s="214"/>
      <c r="C63" s="214"/>
      <c r="D63" s="214"/>
      <c r="E63" s="214"/>
      <c r="F63" s="120">
        <f>SUM(F62)</f>
        <v>61236</v>
      </c>
      <c r="G63" s="120">
        <f>SUM(G62)</f>
        <v>61236</v>
      </c>
      <c r="H63" s="120"/>
      <c r="I63" s="121"/>
      <c r="J63" s="121"/>
      <c r="K63" s="121"/>
      <c r="L63" s="122"/>
    </row>
    <row r="64" spans="1:12" s="109" customFormat="1" ht="22.5" customHeight="1" thickBot="1">
      <c r="A64" s="119" t="s">
        <v>267</v>
      </c>
      <c r="B64" s="124">
        <v>750</v>
      </c>
      <c r="C64" s="116">
        <v>75011</v>
      </c>
      <c r="D64" s="116">
        <v>6060</v>
      </c>
      <c r="E64" s="142" t="s">
        <v>229</v>
      </c>
      <c r="F64" s="117">
        <f>SUM(G64:H64)</f>
        <v>4600</v>
      </c>
      <c r="G64" s="117">
        <v>4600</v>
      </c>
      <c r="H64" s="117"/>
      <c r="I64" s="118"/>
      <c r="J64" s="118"/>
      <c r="K64" s="104"/>
      <c r="L64" s="119"/>
    </row>
    <row r="65" spans="1:12" s="123" customFormat="1" ht="22.5" customHeight="1" thickBot="1">
      <c r="A65" s="214" t="s">
        <v>230</v>
      </c>
      <c r="B65" s="214"/>
      <c r="C65" s="214"/>
      <c r="D65" s="214"/>
      <c r="E65" s="214"/>
      <c r="F65" s="120">
        <f>SUM(F64:F64)</f>
        <v>4600</v>
      </c>
      <c r="G65" s="120">
        <f>SUM(G64:G64)</f>
        <v>4600</v>
      </c>
      <c r="H65" s="120"/>
      <c r="I65" s="121"/>
      <c r="J65" s="121"/>
      <c r="K65" s="121"/>
      <c r="L65" s="122"/>
    </row>
    <row r="66" spans="1:12" s="109" customFormat="1" ht="49.5" customHeight="1" thickBot="1">
      <c r="A66" s="119" t="s">
        <v>270</v>
      </c>
      <c r="B66" s="124">
        <v>750</v>
      </c>
      <c r="C66" s="116">
        <v>75020</v>
      </c>
      <c r="D66" s="116">
        <v>6050</v>
      </c>
      <c r="E66" s="127" t="s">
        <v>232</v>
      </c>
      <c r="F66" s="128">
        <f>SUM(G66:H66)</f>
        <v>300000</v>
      </c>
      <c r="G66" s="128">
        <v>300000</v>
      </c>
      <c r="H66" s="128"/>
      <c r="I66" s="129"/>
      <c r="J66" s="129"/>
      <c r="K66" s="118"/>
      <c r="L66" s="111" t="s">
        <v>153</v>
      </c>
    </row>
    <row r="67" spans="1:12" s="109" customFormat="1" ht="22.5" customHeight="1" thickBot="1">
      <c r="A67" s="119" t="s">
        <v>273</v>
      </c>
      <c r="B67" s="124">
        <v>750</v>
      </c>
      <c r="C67" s="116">
        <v>75020</v>
      </c>
      <c r="D67" s="143">
        <v>6060</v>
      </c>
      <c r="E67" s="142" t="s">
        <v>234</v>
      </c>
      <c r="F67" s="128">
        <f>SUM(G67:H67)</f>
        <v>51400</v>
      </c>
      <c r="G67" s="128">
        <v>51400</v>
      </c>
      <c r="H67" s="128"/>
      <c r="I67" s="129"/>
      <c r="J67" s="129"/>
      <c r="K67" s="118"/>
      <c r="L67" s="102"/>
    </row>
    <row r="68" spans="1:12" s="123" customFormat="1" ht="22.5" customHeight="1" thickBot="1">
      <c r="A68" s="218" t="s">
        <v>235</v>
      </c>
      <c r="B68" s="218"/>
      <c r="C68" s="218"/>
      <c r="D68" s="219"/>
      <c r="E68" s="219"/>
      <c r="F68" s="130">
        <f>SUM(F66:F67)</f>
        <v>351400</v>
      </c>
      <c r="G68" s="130">
        <f>SUM(G66:G67)</f>
        <v>351400</v>
      </c>
      <c r="H68" s="130"/>
      <c r="I68" s="131"/>
      <c r="J68" s="131"/>
      <c r="K68" s="121"/>
      <c r="L68" s="122"/>
    </row>
    <row r="69" spans="1:12" s="109" customFormat="1" ht="39" customHeight="1" thickBot="1">
      <c r="A69" s="119" t="s">
        <v>276</v>
      </c>
      <c r="B69" s="124">
        <v>750</v>
      </c>
      <c r="C69" s="116">
        <v>75075</v>
      </c>
      <c r="D69" s="116">
        <v>6060</v>
      </c>
      <c r="E69" s="142" t="s">
        <v>296</v>
      </c>
      <c r="F69" s="117">
        <f>SUM(G69:H69)</f>
        <v>20000</v>
      </c>
      <c r="G69" s="117">
        <v>20000</v>
      </c>
      <c r="H69" s="117"/>
      <c r="I69" s="118"/>
      <c r="J69" s="118"/>
      <c r="K69" s="104"/>
      <c r="L69" s="119"/>
    </row>
    <row r="70" spans="1:12" s="123" customFormat="1" ht="22.5" customHeight="1" thickBot="1">
      <c r="A70" s="214" t="s">
        <v>294</v>
      </c>
      <c r="B70" s="214"/>
      <c r="C70" s="214"/>
      <c r="D70" s="214"/>
      <c r="E70" s="214"/>
      <c r="F70" s="120">
        <f>SUM(F69:F69)</f>
        <v>20000</v>
      </c>
      <c r="G70" s="120">
        <f>SUM(G69:G69)</f>
        <v>20000</v>
      </c>
      <c r="H70" s="120"/>
      <c r="I70" s="121"/>
      <c r="J70" s="121"/>
      <c r="K70" s="121"/>
      <c r="L70" s="122"/>
    </row>
    <row r="71" spans="1:12" s="109" customFormat="1" ht="36" customHeight="1" thickBot="1">
      <c r="A71" s="119" t="s">
        <v>282</v>
      </c>
      <c r="B71" s="132">
        <v>754</v>
      </c>
      <c r="C71" s="132">
        <v>75404</v>
      </c>
      <c r="D71" s="132">
        <v>6170</v>
      </c>
      <c r="E71" s="133" t="s">
        <v>237</v>
      </c>
      <c r="F71" s="134">
        <f>SUM(G71:H71)</f>
        <v>70000</v>
      </c>
      <c r="G71" s="117">
        <v>70000</v>
      </c>
      <c r="H71" s="117"/>
      <c r="I71" s="118"/>
      <c r="J71" s="118"/>
      <c r="K71" s="118"/>
      <c r="L71" s="119"/>
    </row>
    <row r="72" spans="1:12" s="123" customFormat="1" ht="22.5" customHeight="1" thickBot="1">
      <c r="A72" s="214" t="s">
        <v>238</v>
      </c>
      <c r="B72" s="214"/>
      <c r="C72" s="214"/>
      <c r="D72" s="214"/>
      <c r="E72" s="214"/>
      <c r="F72" s="120">
        <f>SUM(F71)</f>
        <v>70000</v>
      </c>
      <c r="G72" s="120">
        <f>SUM(G71)</f>
        <v>70000</v>
      </c>
      <c r="H72" s="120"/>
      <c r="I72" s="121"/>
      <c r="J72" s="121"/>
      <c r="K72" s="121"/>
      <c r="L72" s="122"/>
    </row>
    <row r="73" spans="1:12" s="109" customFormat="1" ht="36" customHeight="1" thickBot="1">
      <c r="A73" s="119" t="s">
        <v>284</v>
      </c>
      <c r="B73" s="124">
        <v>754</v>
      </c>
      <c r="C73" s="124">
        <v>75410</v>
      </c>
      <c r="D73" s="124">
        <v>6170</v>
      </c>
      <c r="E73" s="125" t="s">
        <v>240</v>
      </c>
      <c r="F73" s="126">
        <f>SUM(G73:H73)</f>
        <v>60000</v>
      </c>
      <c r="G73" s="117">
        <v>60000</v>
      </c>
      <c r="H73" s="117"/>
      <c r="I73" s="118"/>
      <c r="J73" s="118"/>
      <c r="K73" s="118"/>
      <c r="L73" s="119"/>
    </row>
    <row r="74" spans="1:12" s="123" customFormat="1" ht="22.5" customHeight="1" thickBot="1">
      <c r="A74" s="214" t="s">
        <v>241</v>
      </c>
      <c r="B74" s="214"/>
      <c r="C74" s="214"/>
      <c r="D74" s="214"/>
      <c r="E74" s="214"/>
      <c r="F74" s="120">
        <f>SUM(F73)</f>
        <v>60000</v>
      </c>
      <c r="G74" s="120">
        <f>SUM(G73)</f>
        <v>60000</v>
      </c>
      <c r="H74" s="120"/>
      <c r="I74" s="121"/>
      <c r="J74" s="121"/>
      <c r="K74" s="121"/>
      <c r="L74" s="122"/>
    </row>
    <row r="75" spans="1:12" s="135" customFormat="1" ht="21.75" customHeight="1" thickBot="1">
      <c r="A75" s="220" t="s">
        <v>287</v>
      </c>
      <c r="B75" s="222">
        <v>754</v>
      </c>
      <c r="C75" s="222">
        <v>75421</v>
      </c>
      <c r="D75" s="103">
        <v>6057</v>
      </c>
      <c r="E75" s="224" t="s">
        <v>243</v>
      </c>
      <c r="F75" s="126">
        <f>SUM(G75:J75)</f>
        <v>675561</v>
      </c>
      <c r="G75" s="105"/>
      <c r="H75" s="105"/>
      <c r="I75" s="105">
        <v>675561</v>
      </c>
      <c r="J75" s="105"/>
      <c r="K75" s="104"/>
      <c r="L75" s="212" t="s">
        <v>153</v>
      </c>
    </row>
    <row r="76" spans="1:12" s="109" customFormat="1" ht="21.75" customHeight="1" thickBot="1">
      <c r="A76" s="221"/>
      <c r="B76" s="223"/>
      <c r="C76" s="223"/>
      <c r="D76" s="124">
        <v>6059</v>
      </c>
      <c r="E76" s="225"/>
      <c r="F76" s="126">
        <v>303200</v>
      </c>
      <c r="G76" s="117">
        <v>39520</v>
      </c>
      <c r="H76" s="117"/>
      <c r="I76" s="118"/>
      <c r="J76" s="136" t="s">
        <v>244</v>
      </c>
      <c r="K76" s="118"/>
      <c r="L76" s="213"/>
    </row>
    <row r="77" spans="1:12" s="109" customFormat="1" ht="21.75" customHeight="1" thickBot="1">
      <c r="A77" s="144" t="s">
        <v>293</v>
      </c>
      <c r="B77" s="145">
        <v>754</v>
      </c>
      <c r="C77" s="145">
        <v>75421</v>
      </c>
      <c r="D77" s="124">
        <v>6060</v>
      </c>
      <c r="E77" s="146" t="s">
        <v>266</v>
      </c>
      <c r="F77" s="126">
        <f>SUM(G77:J77)</f>
        <v>9000</v>
      </c>
      <c r="G77" s="117">
        <v>9000</v>
      </c>
      <c r="H77" s="117"/>
      <c r="I77" s="118"/>
      <c r="J77" s="136"/>
      <c r="K77" s="118"/>
      <c r="L77" s="149"/>
    </row>
    <row r="78" spans="1:12" s="123" customFormat="1" ht="22.5" customHeight="1" thickBot="1">
      <c r="A78" s="214" t="s">
        <v>245</v>
      </c>
      <c r="B78" s="214"/>
      <c r="C78" s="214"/>
      <c r="D78" s="214"/>
      <c r="E78" s="214"/>
      <c r="F78" s="120">
        <f>SUM(F75:F77)</f>
        <v>987761</v>
      </c>
      <c r="G78" s="120">
        <f t="shared" ref="G78:I78" si="3">SUM(G75:G77)</f>
        <v>48520</v>
      </c>
      <c r="H78" s="120"/>
      <c r="I78" s="120">
        <f t="shared" si="3"/>
        <v>675561</v>
      </c>
      <c r="J78" s="120">
        <v>263680</v>
      </c>
      <c r="K78" s="121"/>
      <c r="L78" s="122"/>
    </row>
    <row r="79" spans="1:12" s="109" customFormat="1" ht="22.5" customHeight="1" thickBot="1">
      <c r="A79" s="119" t="s">
        <v>295</v>
      </c>
      <c r="B79" s="124">
        <v>801</v>
      </c>
      <c r="C79" s="124">
        <v>80120</v>
      </c>
      <c r="D79" s="124">
        <v>6050</v>
      </c>
      <c r="E79" s="125" t="s">
        <v>247</v>
      </c>
      <c r="F79" s="126">
        <f>SUM(G79:H79)</f>
        <v>270000</v>
      </c>
      <c r="G79" s="117">
        <v>270000</v>
      </c>
      <c r="H79" s="117"/>
      <c r="I79" s="118"/>
      <c r="J79" s="118"/>
      <c r="K79" s="118"/>
      <c r="L79" s="119"/>
    </row>
    <row r="80" spans="1:12" s="123" customFormat="1" ht="22.5" customHeight="1" thickBot="1">
      <c r="A80" s="214" t="s">
        <v>248</v>
      </c>
      <c r="B80" s="214"/>
      <c r="C80" s="214"/>
      <c r="D80" s="214"/>
      <c r="E80" s="214"/>
      <c r="F80" s="120">
        <f>SUM(F79)</f>
        <v>270000</v>
      </c>
      <c r="G80" s="120">
        <f>SUM(G79)</f>
        <v>270000</v>
      </c>
      <c r="H80" s="120"/>
      <c r="I80" s="121"/>
      <c r="J80" s="121"/>
      <c r="K80" s="121"/>
      <c r="L80" s="122"/>
    </row>
    <row r="81" spans="1:12" s="109" customFormat="1" ht="40.5" customHeight="1" thickBot="1">
      <c r="A81" s="119" t="s">
        <v>340</v>
      </c>
      <c r="B81" s="124">
        <v>851</v>
      </c>
      <c r="C81" s="124">
        <v>85111</v>
      </c>
      <c r="D81" s="124">
        <v>6010</v>
      </c>
      <c r="E81" s="125" t="s">
        <v>250</v>
      </c>
      <c r="F81" s="126">
        <f>SUM(G81:H81)</f>
        <v>1990450</v>
      </c>
      <c r="G81" s="117">
        <v>1990450</v>
      </c>
      <c r="H81" s="117"/>
      <c r="I81" s="118"/>
      <c r="J81" s="118"/>
      <c r="K81" s="118"/>
      <c r="L81" s="119"/>
    </row>
    <row r="82" spans="1:12" s="109" customFormat="1" ht="40.5" customHeight="1" thickBot="1">
      <c r="A82" s="119" t="s">
        <v>341</v>
      </c>
      <c r="B82" s="124">
        <v>851</v>
      </c>
      <c r="C82" s="124">
        <v>85111</v>
      </c>
      <c r="D82" s="124">
        <v>6230</v>
      </c>
      <c r="E82" s="125" t="s">
        <v>280</v>
      </c>
      <c r="F82" s="126">
        <f>SUM(G82:H82)</f>
        <v>39114</v>
      </c>
      <c r="G82" s="117">
        <v>39114</v>
      </c>
      <c r="H82" s="117"/>
      <c r="I82" s="118"/>
      <c r="J82" s="118"/>
      <c r="K82" s="118"/>
      <c r="L82" s="119"/>
    </row>
    <row r="83" spans="1:12" s="123" customFormat="1" ht="22.5" customHeight="1" thickBot="1">
      <c r="A83" s="214" t="s">
        <v>251</v>
      </c>
      <c r="B83" s="214"/>
      <c r="C83" s="214"/>
      <c r="D83" s="214"/>
      <c r="E83" s="214"/>
      <c r="F83" s="120">
        <f>SUM(F81:F82)</f>
        <v>2029564</v>
      </c>
      <c r="G83" s="120">
        <f>SUM(G81:G82)</f>
        <v>2029564</v>
      </c>
      <c r="H83" s="120"/>
      <c r="I83" s="121"/>
      <c r="J83" s="121"/>
      <c r="K83" s="121"/>
      <c r="L83" s="122"/>
    </row>
    <row r="84" spans="1:12" s="109" customFormat="1" ht="41.25" customHeight="1" thickBot="1">
      <c r="A84" s="119" t="s">
        <v>342</v>
      </c>
      <c r="B84" s="124">
        <v>852</v>
      </c>
      <c r="C84" s="124">
        <v>85202</v>
      </c>
      <c r="D84" s="124">
        <v>6050</v>
      </c>
      <c r="E84" s="125" t="s">
        <v>253</v>
      </c>
      <c r="F84" s="126">
        <f>SUM(G84:H84)</f>
        <v>30000</v>
      </c>
      <c r="G84" s="117">
        <v>30000</v>
      </c>
      <c r="H84" s="117"/>
      <c r="I84" s="118"/>
      <c r="J84" s="118"/>
      <c r="K84" s="118"/>
      <c r="L84" s="102"/>
    </row>
    <row r="85" spans="1:12" s="109" customFormat="1" ht="41.25" customHeight="1" thickBot="1">
      <c r="A85" s="119" t="s">
        <v>343</v>
      </c>
      <c r="B85" s="124">
        <v>852</v>
      </c>
      <c r="C85" s="124">
        <v>85202</v>
      </c>
      <c r="D85" s="124">
        <v>6050</v>
      </c>
      <c r="E85" s="125" t="s">
        <v>255</v>
      </c>
      <c r="F85" s="126">
        <f>SUM(G85:H85)</f>
        <v>68500</v>
      </c>
      <c r="G85" s="117">
        <v>68500</v>
      </c>
      <c r="H85" s="117"/>
      <c r="I85" s="118"/>
      <c r="J85" s="118"/>
      <c r="K85" s="118"/>
      <c r="L85" s="102"/>
    </row>
    <row r="86" spans="1:12" s="109" customFormat="1" ht="34.5" customHeight="1" thickBot="1">
      <c r="A86" s="119" t="s">
        <v>344</v>
      </c>
      <c r="B86" s="124">
        <v>852</v>
      </c>
      <c r="C86" s="124">
        <v>85202</v>
      </c>
      <c r="D86" s="124">
        <v>6060</v>
      </c>
      <c r="E86" s="125" t="s">
        <v>257</v>
      </c>
      <c r="F86" s="126">
        <f>SUM(G86:H86)</f>
        <v>4000</v>
      </c>
      <c r="G86" s="117">
        <v>4000</v>
      </c>
      <c r="H86" s="117"/>
      <c r="I86" s="118"/>
      <c r="J86" s="118"/>
      <c r="K86" s="118"/>
      <c r="L86" s="102"/>
    </row>
    <row r="87" spans="1:12" s="123" customFormat="1" ht="22.5" customHeight="1" thickBot="1">
      <c r="A87" s="214" t="s">
        <v>258</v>
      </c>
      <c r="B87" s="214"/>
      <c r="C87" s="214"/>
      <c r="D87" s="214"/>
      <c r="E87" s="214"/>
      <c r="F87" s="120">
        <f>SUM(F84:F86)</f>
        <v>102500</v>
      </c>
      <c r="G87" s="120">
        <f>SUM(G84:G86)</f>
        <v>102500</v>
      </c>
      <c r="H87" s="120"/>
      <c r="I87" s="121"/>
      <c r="J87" s="121"/>
      <c r="K87" s="121"/>
      <c r="L87" s="122"/>
    </row>
    <row r="88" spans="1:12" s="109" customFormat="1" ht="24.75" customHeight="1" thickBot="1">
      <c r="A88" s="215" t="s">
        <v>259</v>
      </c>
      <c r="B88" s="216"/>
      <c r="C88" s="216"/>
      <c r="D88" s="216"/>
      <c r="E88" s="217"/>
      <c r="F88" s="137">
        <f>SUM(F52,F54,F59,F61,F63,F65,F68,F70,F72,F74,F78,F80,F83,F87)</f>
        <v>30763710</v>
      </c>
      <c r="G88" s="137">
        <f t="shared" ref="G88:J88" si="4">SUM(G52,G54,G59,G61,G63,G65,G68,G70,G72,G74,G78,G80,G83,G87)</f>
        <v>13420782</v>
      </c>
      <c r="H88" s="137">
        <f t="shared" si="4"/>
        <v>2547592</v>
      </c>
      <c r="I88" s="137">
        <f t="shared" si="4"/>
        <v>675561</v>
      </c>
      <c r="J88" s="137">
        <f t="shared" si="4"/>
        <v>14119775</v>
      </c>
      <c r="K88" s="137"/>
      <c r="L88" s="119"/>
    </row>
    <row r="89" spans="1:12" ht="12.75" customHeight="1">
      <c r="F89" s="138" t="s">
        <v>260</v>
      </c>
    </row>
    <row r="90" spans="1:12" s="140" customFormat="1" ht="12.75" customHeight="1">
      <c r="A90" s="139" t="s">
        <v>261</v>
      </c>
      <c r="L90" s="141"/>
    </row>
    <row r="91" spans="1:12" s="140" customFormat="1" ht="12.75" customHeight="1">
      <c r="A91" s="139" t="s">
        <v>262</v>
      </c>
      <c r="L91" s="141"/>
    </row>
    <row r="92" spans="1:12" s="140" customFormat="1" ht="12.75" customHeight="1">
      <c r="A92" s="139" t="s">
        <v>263</v>
      </c>
      <c r="F92" s="140" t="s">
        <v>260</v>
      </c>
      <c r="L92" s="141"/>
    </row>
  </sheetData>
  <sheetProtection algorithmName="SHA-512" hashValue="Y3jn0tG6A0hwWDOzoq3f7R15W5Gk40SoCc0nOH9RlYAZAKnt77eOf1xaN78WDV9q332jIJYmbNJmwXRaxOkI9g==" saltValue="3IzStfl+1PT2PDDnNVmCIg==" spinCount="100000" sheet="1" objects="1" scenarios="1" formatColumns="0" formatRows="0"/>
  <mergeCells count="30">
    <mergeCell ref="A63:E63"/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A52:E52"/>
    <mergeCell ref="A54:E54"/>
    <mergeCell ref="A59:E59"/>
    <mergeCell ref="A61:E61"/>
    <mergeCell ref="A88:E88"/>
    <mergeCell ref="A65:E65"/>
    <mergeCell ref="A68:E68"/>
    <mergeCell ref="A72:E72"/>
    <mergeCell ref="A74:E74"/>
    <mergeCell ref="A75:A76"/>
    <mergeCell ref="B75:B76"/>
    <mergeCell ref="C75:C76"/>
    <mergeCell ref="E75:E76"/>
    <mergeCell ref="A70:E70"/>
    <mergeCell ref="L75:L76"/>
    <mergeCell ref="A78:E78"/>
    <mergeCell ref="A80:E80"/>
    <mergeCell ref="A83:E83"/>
    <mergeCell ref="A87:E87"/>
  </mergeCells>
  <pageMargins left="0.45" right="0.23622047244094491" top="1.1399999999999999" bottom="0.97" header="0.49" footer="0.36"/>
  <pageSetup paperSize="9" scale="80" firstPageNumber="0" fitToWidth="0" fitToHeight="2" orientation="landscape" horizontalDpi="4294967295" verticalDpi="300" r:id="rId1"/>
  <headerFooter differentOddEven="1" differentFirst="1" scaleWithDoc="0" alignWithMargins="0">
    <oddFooter>&amp;C&amp;P</oddFooter>
    <evenHeader>&amp;C&amp;P</evenHeader>
    <firstHeader>&amp;R&amp;9Tabela Nr 2a
do uchwały Nr ..............
Rady Powiatu w Otwocku
z dnia 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showGridLines="0" workbookViewId="0">
      <selection activeCell="I13" sqref="I13"/>
    </sheetView>
  </sheetViews>
  <sheetFormatPr defaultRowHeight="12.75"/>
  <cols>
    <col min="1" max="1" width="5.83203125" style="3" customWidth="1"/>
    <col min="2" max="2" width="62.83203125" style="3" customWidth="1"/>
    <col min="3" max="3" width="15.33203125" style="3" customWidth="1"/>
    <col min="4" max="4" width="18" style="3" customWidth="1"/>
    <col min="5" max="16384" width="9.33203125" style="3"/>
  </cols>
  <sheetData>
    <row r="3" spans="1:4" s="2" customFormat="1" ht="15" customHeight="1">
      <c r="A3" s="235" t="s">
        <v>133</v>
      </c>
      <c r="B3" s="235"/>
      <c r="C3" s="235"/>
      <c r="D3" s="235"/>
    </row>
    <row r="4" spans="1:4">
      <c r="D4" s="4"/>
    </row>
    <row r="5" spans="1:4" ht="54" customHeight="1">
      <c r="A5" s="5" t="s">
        <v>72</v>
      </c>
      <c r="B5" s="5" t="s">
        <v>79</v>
      </c>
      <c r="C5" s="6" t="s">
        <v>80</v>
      </c>
      <c r="D5" s="6" t="s">
        <v>81</v>
      </c>
    </row>
    <row r="6" spans="1:4" s="32" customFormat="1" ht="16.5" customHeight="1">
      <c r="A6" s="58">
        <v>1</v>
      </c>
      <c r="B6" s="58">
        <v>2</v>
      </c>
      <c r="C6" s="58">
        <v>3</v>
      </c>
      <c r="D6" s="59">
        <v>4</v>
      </c>
    </row>
    <row r="7" spans="1:4" s="10" customFormat="1" ht="24.75" customHeight="1">
      <c r="A7" s="7" t="s">
        <v>73</v>
      </c>
      <c r="B7" s="8" t="s">
        <v>82</v>
      </c>
      <c r="C7" s="7"/>
      <c r="D7" s="9">
        <f>SUM(D8:D9)</f>
        <v>135857456</v>
      </c>
    </row>
    <row r="8" spans="1:4" s="14" customFormat="1" ht="24.75" customHeight="1">
      <c r="A8" s="11"/>
      <c r="B8" s="12" t="s">
        <v>83</v>
      </c>
      <c r="C8" s="11"/>
      <c r="D8" s="13">
        <v>114969300</v>
      </c>
    </row>
    <row r="9" spans="1:4" s="14" customFormat="1" ht="24.75" customHeight="1">
      <c r="A9" s="11"/>
      <c r="B9" s="12" t="s">
        <v>84</v>
      </c>
      <c r="C9" s="11"/>
      <c r="D9" s="15">
        <v>20888156</v>
      </c>
    </row>
    <row r="10" spans="1:4" s="10" customFormat="1" ht="24.75" customHeight="1">
      <c r="A10" s="7" t="s">
        <v>74</v>
      </c>
      <c r="B10" s="8" t="s">
        <v>85</v>
      </c>
      <c r="C10" s="7"/>
      <c r="D10" s="16">
        <f>SUM(D11,D12)</f>
        <v>138405048</v>
      </c>
    </row>
    <row r="11" spans="1:4" s="14" customFormat="1" ht="24.75" customHeight="1">
      <c r="A11" s="11"/>
      <c r="B11" s="12" t="s">
        <v>110</v>
      </c>
      <c r="C11" s="11"/>
      <c r="D11" s="17">
        <v>107641338</v>
      </c>
    </row>
    <row r="12" spans="1:4" s="14" customFormat="1" ht="24.75" customHeight="1">
      <c r="A12" s="11"/>
      <c r="B12" s="12" t="s">
        <v>86</v>
      </c>
      <c r="C12" s="11"/>
      <c r="D12" s="18">
        <v>30763710</v>
      </c>
    </row>
    <row r="13" spans="1:4" s="10" customFormat="1" ht="24.75" customHeight="1">
      <c r="A13" s="7" t="s">
        <v>75</v>
      </c>
      <c r="B13" s="8" t="s">
        <v>87</v>
      </c>
      <c r="C13" s="19"/>
      <c r="D13" s="9">
        <f>D7-D10</f>
        <v>-2547592</v>
      </c>
    </row>
    <row r="14" spans="1:4" ht="24.75" customHeight="1">
      <c r="A14" s="236" t="s">
        <v>88</v>
      </c>
      <c r="B14" s="237"/>
      <c r="C14" s="20"/>
      <c r="D14" s="21">
        <f>SUM(D15:D18)</f>
        <v>9724868</v>
      </c>
    </row>
    <row r="15" spans="1:4" ht="24.75" customHeight="1">
      <c r="A15" s="22" t="s">
        <v>73</v>
      </c>
      <c r="B15" s="27" t="s">
        <v>107</v>
      </c>
      <c r="C15" s="22" t="s">
        <v>90</v>
      </c>
      <c r="D15" s="24">
        <f>2858156+666712</f>
        <v>3524868</v>
      </c>
    </row>
    <row r="16" spans="1:4" ht="32.25" customHeight="1">
      <c r="A16" s="22" t="s">
        <v>74</v>
      </c>
      <c r="B16" s="90" t="s">
        <v>127</v>
      </c>
      <c r="C16" s="22" t="s">
        <v>128</v>
      </c>
      <c r="D16" s="24">
        <v>500000</v>
      </c>
    </row>
    <row r="17" spans="1:4" ht="24.75" customHeight="1">
      <c r="A17" s="22" t="s">
        <v>75</v>
      </c>
      <c r="B17" s="23" t="s">
        <v>105</v>
      </c>
      <c r="C17" s="22" t="s">
        <v>89</v>
      </c>
      <c r="D17" s="24">
        <v>5700000</v>
      </c>
    </row>
    <row r="18" spans="1:4" ht="24.75" customHeight="1">
      <c r="A18" s="22" t="s">
        <v>76</v>
      </c>
      <c r="B18" s="25" t="s">
        <v>106</v>
      </c>
      <c r="C18" s="22" t="s">
        <v>89</v>
      </c>
      <c r="D18" s="26">
        <v>0</v>
      </c>
    </row>
    <row r="19" spans="1:4" ht="24.75" customHeight="1">
      <c r="A19" s="236" t="s">
        <v>91</v>
      </c>
      <c r="B19" s="237"/>
      <c r="C19" s="28"/>
      <c r="D19" s="21">
        <f>SUM(D20:D22)</f>
        <v>7177276</v>
      </c>
    </row>
    <row r="20" spans="1:4" s="91" customFormat="1" ht="24.75" customHeight="1">
      <c r="A20" s="22" t="s">
        <v>73</v>
      </c>
      <c r="B20" s="25" t="s">
        <v>130</v>
      </c>
      <c r="C20" s="22" t="s">
        <v>129</v>
      </c>
      <c r="D20" s="24">
        <v>500000</v>
      </c>
    </row>
    <row r="21" spans="1:4" ht="24.75" customHeight="1">
      <c r="A21" s="22" t="s">
        <v>74</v>
      </c>
      <c r="B21" s="25" t="s">
        <v>108</v>
      </c>
      <c r="C21" s="22" t="s">
        <v>92</v>
      </c>
      <c r="D21" s="24">
        <v>6677276</v>
      </c>
    </row>
    <row r="22" spans="1:4" ht="24.75" customHeight="1">
      <c r="A22" s="22" t="s">
        <v>75</v>
      </c>
      <c r="B22" s="25" t="s">
        <v>109</v>
      </c>
      <c r="C22" s="22" t="s">
        <v>92</v>
      </c>
      <c r="D22" s="24">
        <v>0</v>
      </c>
    </row>
    <row r="23" spans="1:4" ht="21.75" customHeight="1">
      <c r="A23" s="29"/>
      <c r="B23" s="30"/>
      <c r="C23" s="29"/>
      <c r="D23" s="31"/>
    </row>
    <row r="24" spans="1:4" ht="24.75" customHeight="1"/>
    <row r="25" spans="1:4" ht="24.75" customHeight="1"/>
    <row r="26" spans="1:4" ht="24.75" customHeight="1"/>
  </sheetData>
  <sheetProtection algorithmName="SHA-512" hashValue="YMJsi3DD6rPFDl3ZuNFJcUvDm/eP8/25QRYi5pNFts04mMujU6Vk4nuaojurZK74Ch9DsHAT0mYlHIP++eRrCA==" saltValue="yytkoOnwysrfGWSkMv0PPg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76"/>
  <sheetViews>
    <sheetView zoomScaleNormal="100" workbookViewId="0">
      <pane ySplit="4" topLeftCell="A5" activePane="bottomLeft" state="frozen"/>
      <selection activeCell="F21" sqref="F21"/>
      <selection pane="bottomLeft" activeCell="L79" sqref="L79"/>
    </sheetView>
  </sheetViews>
  <sheetFormatPr defaultRowHeight="12"/>
  <cols>
    <col min="1" max="1" width="6.33203125" style="33" customWidth="1"/>
    <col min="2" max="2" width="9.5" style="33" customWidth="1"/>
    <col min="3" max="3" width="10.1640625" style="34" customWidth="1"/>
    <col min="4" max="4" width="57.6640625" style="35" customWidth="1"/>
    <col min="5" max="6" width="17" style="36" customWidth="1"/>
    <col min="7" max="16384" width="9.33203125" style="37"/>
  </cols>
  <sheetData>
    <row r="1" spans="1:6" ht="12.75" customHeight="1"/>
    <row r="2" spans="1:6" ht="30.75" customHeight="1">
      <c r="A2" s="238" t="s">
        <v>132</v>
      </c>
      <c r="B2" s="238"/>
      <c r="C2" s="238"/>
      <c r="D2" s="238"/>
      <c r="E2" s="238"/>
      <c r="F2" s="238"/>
    </row>
    <row r="3" spans="1:6" ht="9.75" customHeight="1"/>
    <row r="4" spans="1:6" s="34" customFormat="1" ht="25.5" customHeight="1">
      <c r="A4" s="63" t="s">
        <v>0</v>
      </c>
      <c r="B4" s="63" t="s">
        <v>1</v>
      </c>
      <c r="C4" s="64" t="s">
        <v>93</v>
      </c>
      <c r="D4" s="65" t="s">
        <v>94</v>
      </c>
      <c r="E4" s="66" t="s">
        <v>95</v>
      </c>
      <c r="F4" s="66" t="s">
        <v>96</v>
      </c>
    </row>
    <row r="5" spans="1:6" s="38" customFormat="1" ht="17.25" customHeight="1">
      <c r="A5" s="68" t="s">
        <v>2</v>
      </c>
      <c r="B5" s="68"/>
      <c r="C5" s="69"/>
      <c r="D5" s="70" t="s">
        <v>24</v>
      </c>
      <c r="E5" s="71">
        <f>SUM(E6)</f>
        <v>10000</v>
      </c>
      <c r="F5" s="71">
        <f>SUM(F6)</f>
        <v>10000</v>
      </c>
    </row>
    <row r="6" spans="1:6" s="38" customFormat="1" ht="17.25" customHeight="1">
      <c r="A6" s="54"/>
      <c r="B6" s="54" t="s">
        <v>3</v>
      </c>
      <c r="C6" s="55"/>
      <c r="D6" s="56" t="s">
        <v>4</v>
      </c>
      <c r="E6" s="57">
        <f>SUM(E7)</f>
        <v>10000</v>
      </c>
      <c r="F6" s="57">
        <f>SUM(F8)</f>
        <v>10000</v>
      </c>
    </row>
    <row r="7" spans="1:6" s="38" customFormat="1" ht="42" customHeight="1">
      <c r="A7" s="39"/>
      <c r="B7" s="39"/>
      <c r="C7" s="40">
        <v>2110</v>
      </c>
      <c r="D7" s="41" t="s">
        <v>5</v>
      </c>
      <c r="E7" s="42">
        <v>10000</v>
      </c>
      <c r="F7" s="42"/>
    </row>
    <row r="8" spans="1:6" s="38" customFormat="1" ht="15.75" customHeight="1">
      <c r="A8" s="39"/>
      <c r="B8" s="39"/>
      <c r="C8" s="40">
        <v>4300</v>
      </c>
      <c r="D8" s="41" t="s">
        <v>25</v>
      </c>
      <c r="E8" s="42"/>
      <c r="F8" s="42">
        <v>10000</v>
      </c>
    </row>
    <row r="9" spans="1:6" s="38" customFormat="1" ht="17.25" customHeight="1">
      <c r="A9" s="68">
        <v>700</v>
      </c>
      <c r="B9" s="68"/>
      <c r="C9" s="69"/>
      <c r="D9" s="70" t="s">
        <v>44</v>
      </c>
      <c r="E9" s="71">
        <f>SUM(E10)</f>
        <v>343160</v>
      </c>
      <c r="F9" s="71">
        <f>SUM(F10)</f>
        <v>343160</v>
      </c>
    </row>
    <row r="10" spans="1:6" s="38" customFormat="1" ht="17.25" customHeight="1">
      <c r="A10" s="54"/>
      <c r="B10" s="54">
        <v>70005</v>
      </c>
      <c r="C10" s="55"/>
      <c r="D10" s="56" t="s">
        <v>45</v>
      </c>
      <c r="E10" s="57">
        <f>SUM(E11)</f>
        <v>343160</v>
      </c>
      <c r="F10" s="57">
        <f>SUM(F11:F27)</f>
        <v>343160</v>
      </c>
    </row>
    <row r="11" spans="1:6" s="38" customFormat="1" ht="42.75" customHeight="1">
      <c r="A11" s="39"/>
      <c r="B11" s="39"/>
      <c r="C11" s="40">
        <v>2110</v>
      </c>
      <c r="D11" s="41" t="s">
        <v>5</v>
      </c>
      <c r="E11" s="42">
        <v>343160</v>
      </c>
      <c r="F11" s="42"/>
    </row>
    <row r="12" spans="1:6" s="89" customFormat="1" ht="15.75" customHeight="1">
      <c r="A12" s="86"/>
      <c r="B12" s="86"/>
      <c r="C12" s="87">
        <v>4010</v>
      </c>
      <c r="D12" s="92" t="s">
        <v>32</v>
      </c>
      <c r="E12" s="88"/>
      <c r="F12" s="88">
        <v>41230</v>
      </c>
    </row>
    <row r="13" spans="1:6" s="89" customFormat="1" ht="15.75" customHeight="1">
      <c r="A13" s="86"/>
      <c r="B13" s="86"/>
      <c r="C13" s="87">
        <v>4040</v>
      </c>
      <c r="D13" s="92" t="s">
        <v>33</v>
      </c>
      <c r="E13" s="88"/>
      <c r="F13" s="88">
        <v>3080</v>
      </c>
    </row>
    <row r="14" spans="1:6" s="89" customFormat="1" ht="15.75" customHeight="1">
      <c r="A14" s="86"/>
      <c r="B14" s="86"/>
      <c r="C14" s="87">
        <v>4110</v>
      </c>
      <c r="D14" s="92" t="s">
        <v>34</v>
      </c>
      <c r="E14" s="88"/>
      <c r="F14" s="88">
        <v>7150</v>
      </c>
    </row>
    <row r="15" spans="1:6" s="89" customFormat="1" ht="15.75" customHeight="1">
      <c r="A15" s="86"/>
      <c r="B15" s="86"/>
      <c r="C15" s="87">
        <v>4120</v>
      </c>
      <c r="D15" s="92" t="s">
        <v>35</v>
      </c>
      <c r="E15" s="88"/>
      <c r="F15" s="88">
        <v>1050</v>
      </c>
    </row>
    <row r="16" spans="1:6" s="89" customFormat="1" ht="15.75" customHeight="1">
      <c r="A16" s="86"/>
      <c r="B16" s="86"/>
      <c r="C16" s="87">
        <v>4170</v>
      </c>
      <c r="D16" s="92" t="s">
        <v>36</v>
      </c>
      <c r="E16" s="88"/>
      <c r="F16" s="88">
        <v>2000</v>
      </c>
    </row>
    <row r="17" spans="1:6" s="89" customFormat="1" ht="15.75" customHeight="1">
      <c r="A17" s="86"/>
      <c r="B17" s="86"/>
      <c r="C17" s="87">
        <v>4210</v>
      </c>
      <c r="D17" s="92" t="s">
        <v>26</v>
      </c>
      <c r="E17" s="88"/>
      <c r="F17" s="88">
        <v>435</v>
      </c>
    </row>
    <row r="18" spans="1:6" s="89" customFormat="1" ht="15.75" customHeight="1">
      <c r="A18" s="86"/>
      <c r="B18" s="86"/>
      <c r="C18" s="87">
        <v>4260</v>
      </c>
      <c r="D18" s="92" t="s">
        <v>37</v>
      </c>
      <c r="E18" s="88"/>
      <c r="F18" s="88">
        <v>10000</v>
      </c>
    </row>
    <row r="19" spans="1:6" s="89" customFormat="1" ht="15.75" customHeight="1">
      <c r="A19" s="86"/>
      <c r="B19" s="86"/>
      <c r="C19" s="87">
        <v>4270</v>
      </c>
      <c r="D19" s="92" t="s">
        <v>38</v>
      </c>
      <c r="E19" s="88"/>
      <c r="F19" s="88">
        <v>25000</v>
      </c>
    </row>
    <row r="20" spans="1:6" s="89" customFormat="1" ht="15.75" customHeight="1">
      <c r="A20" s="86"/>
      <c r="B20" s="86"/>
      <c r="C20" s="87">
        <v>4300</v>
      </c>
      <c r="D20" s="92" t="s">
        <v>25</v>
      </c>
      <c r="E20" s="88"/>
      <c r="F20" s="88">
        <v>60000</v>
      </c>
    </row>
    <row r="21" spans="1:6" s="89" customFormat="1" ht="15.75" customHeight="1">
      <c r="A21" s="86"/>
      <c r="B21" s="86"/>
      <c r="C21" s="87">
        <v>4390</v>
      </c>
      <c r="D21" s="92" t="s">
        <v>46</v>
      </c>
      <c r="E21" s="88"/>
      <c r="F21" s="88">
        <v>40000</v>
      </c>
    </row>
    <row r="22" spans="1:6" s="89" customFormat="1" ht="15.75" customHeight="1">
      <c r="A22" s="86"/>
      <c r="B22" s="86"/>
      <c r="C22" s="87">
        <v>4430</v>
      </c>
      <c r="D22" s="92" t="s">
        <v>40</v>
      </c>
      <c r="E22" s="88"/>
      <c r="F22" s="88">
        <v>4100</v>
      </c>
    </row>
    <row r="23" spans="1:6" s="89" customFormat="1" ht="15.75" customHeight="1">
      <c r="A23" s="86"/>
      <c r="B23" s="86"/>
      <c r="C23" s="87">
        <v>4480</v>
      </c>
      <c r="D23" s="92" t="s">
        <v>42</v>
      </c>
      <c r="E23" s="88"/>
      <c r="F23" s="88">
        <v>30000</v>
      </c>
    </row>
    <row r="24" spans="1:6" s="89" customFormat="1" ht="15.75" customHeight="1">
      <c r="A24" s="86"/>
      <c r="B24" s="86"/>
      <c r="C24" s="87">
        <v>4520</v>
      </c>
      <c r="D24" s="92" t="s">
        <v>43</v>
      </c>
      <c r="E24" s="88"/>
      <c r="F24" s="88">
        <v>10000</v>
      </c>
    </row>
    <row r="25" spans="1:6" s="89" customFormat="1" ht="15.75" customHeight="1">
      <c r="A25" s="86"/>
      <c r="B25" s="86"/>
      <c r="C25" s="87">
        <v>4580</v>
      </c>
      <c r="D25" s="92" t="s">
        <v>47</v>
      </c>
      <c r="E25" s="88"/>
      <c r="F25" s="88">
        <v>3955</v>
      </c>
    </row>
    <row r="26" spans="1:6" s="89" customFormat="1" ht="15.75" customHeight="1">
      <c r="A26" s="86"/>
      <c r="B26" s="86"/>
      <c r="C26" s="87">
        <v>4590</v>
      </c>
      <c r="D26" s="92" t="s">
        <v>48</v>
      </c>
      <c r="E26" s="88"/>
      <c r="F26" s="88">
        <v>88160</v>
      </c>
    </row>
    <row r="27" spans="1:6" s="89" customFormat="1" ht="15.75" customHeight="1">
      <c r="A27" s="86"/>
      <c r="B27" s="86"/>
      <c r="C27" s="87">
        <v>4610</v>
      </c>
      <c r="D27" s="92" t="s">
        <v>49</v>
      </c>
      <c r="E27" s="88"/>
      <c r="F27" s="88">
        <v>17000</v>
      </c>
    </row>
    <row r="28" spans="1:6" s="38" customFormat="1" ht="17.25" customHeight="1">
      <c r="A28" s="68">
        <v>710</v>
      </c>
      <c r="B28" s="68"/>
      <c r="C28" s="69"/>
      <c r="D28" s="70" t="s">
        <v>50</v>
      </c>
      <c r="E28" s="71">
        <f>SUM(E29,E36)</f>
        <v>1112301</v>
      </c>
      <c r="F28" s="71">
        <f>SUM(F29,F36)</f>
        <v>1112301</v>
      </c>
    </row>
    <row r="29" spans="1:6" s="38" customFormat="1" ht="17.25" customHeight="1">
      <c r="A29" s="54"/>
      <c r="B29" s="54" t="s">
        <v>104</v>
      </c>
      <c r="C29" s="55"/>
      <c r="D29" s="1" t="s">
        <v>102</v>
      </c>
      <c r="E29" s="57">
        <f>SUM(E30)</f>
        <v>328000</v>
      </c>
      <c r="F29" s="57">
        <f>SUM(F31:F35)</f>
        <v>328000</v>
      </c>
    </row>
    <row r="30" spans="1:6" s="38" customFormat="1" ht="42.75" customHeight="1">
      <c r="A30" s="39"/>
      <c r="B30" s="39"/>
      <c r="C30" s="40">
        <v>2110</v>
      </c>
      <c r="D30" s="41" t="s">
        <v>5</v>
      </c>
      <c r="E30" s="42">
        <v>328000</v>
      </c>
      <c r="F30" s="42"/>
    </row>
    <row r="31" spans="1:6" s="89" customFormat="1" ht="15.75" customHeight="1">
      <c r="A31" s="86"/>
      <c r="B31" s="86"/>
      <c r="C31" s="87">
        <v>4010</v>
      </c>
      <c r="D31" s="92" t="s">
        <v>32</v>
      </c>
      <c r="E31" s="88"/>
      <c r="F31" s="88">
        <v>186299</v>
      </c>
    </row>
    <row r="32" spans="1:6" s="89" customFormat="1" ht="15.75" customHeight="1">
      <c r="A32" s="86"/>
      <c r="B32" s="86"/>
      <c r="C32" s="87">
        <v>4040</v>
      </c>
      <c r="D32" s="92" t="s">
        <v>33</v>
      </c>
      <c r="E32" s="88"/>
      <c r="F32" s="88">
        <v>16900</v>
      </c>
    </row>
    <row r="33" spans="1:6" s="89" customFormat="1" ht="15.75" customHeight="1">
      <c r="A33" s="86"/>
      <c r="B33" s="86"/>
      <c r="C33" s="87">
        <v>4110</v>
      </c>
      <c r="D33" s="92" t="s">
        <v>34</v>
      </c>
      <c r="E33" s="88"/>
      <c r="F33" s="88">
        <v>34736</v>
      </c>
    </row>
    <row r="34" spans="1:6" s="89" customFormat="1" ht="15.75" customHeight="1">
      <c r="A34" s="86"/>
      <c r="B34" s="86"/>
      <c r="C34" s="87">
        <v>4120</v>
      </c>
      <c r="D34" s="92" t="s">
        <v>35</v>
      </c>
      <c r="E34" s="88"/>
      <c r="F34" s="88">
        <v>4981</v>
      </c>
    </row>
    <row r="35" spans="1:6" s="89" customFormat="1" ht="15.75" customHeight="1">
      <c r="A35" s="86"/>
      <c r="B35" s="86"/>
      <c r="C35" s="87">
        <v>4300</v>
      </c>
      <c r="D35" s="92" t="s">
        <v>25</v>
      </c>
      <c r="E35" s="88"/>
      <c r="F35" s="88">
        <v>85084</v>
      </c>
    </row>
    <row r="36" spans="1:6" s="38" customFormat="1" ht="17.25" customHeight="1">
      <c r="A36" s="54"/>
      <c r="B36" s="54">
        <v>71015</v>
      </c>
      <c r="C36" s="55"/>
      <c r="D36" s="56" t="s">
        <v>52</v>
      </c>
      <c r="E36" s="57">
        <f>SUM(E37:E37)</f>
        <v>784301</v>
      </c>
      <c r="F36" s="57">
        <f>SUM(F38:F57)</f>
        <v>784301</v>
      </c>
    </row>
    <row r="37" spans="1:6" s="38" customFormat="1" ht="42.75" customHeight="1">
      <c r="A37" s="39"/>
      <c r="B37" s="39"/>
      <c r="C37" s="40">
        <v>2110</v>
      </c>
      <c r="D37" s="41" t="s">
        <v>5</v>
      </c>
      <c r="E37" s="42">
        <v>784301</v>
      </c>
      <c r="F37" s="42"/>
    </row>
    <row r="38" spans="1:6" s="38" customFormat="1" ht="15.75" customHeight="1">
      <c r="A38" s="39"/>
      <c r="B38" s="39"/>
      <c r="C38" s="40">
        <v>3020</v>
      </c>
      <c r="D38" s="41" t="s">
        <v>31</v>
      </c>
      <c r="E38" s="42"/>
      <c r="F38" s="42">
        <v>440</v>
      </c>
    </row>
    <row r="39" spans="1:6" s="38" customFormat="1" ht="15.75" customHeight="1">
      <c r="A39" s="39"/>
      <c r="B39" s="39"/>
      <c r="C39" s="40">
        <v>4010</v>
      </c>
      <c r="D39" s="41" t="s">
        <v>32</v>
      </c>
      <c r="E39" s="42"/>
      <c r="F39" s="42">
        <v>129159</v>
      </c>
    </row>
    <row r="40" spans="1:6" s="38" customFormat="1" ht="15.75" customHeight="1">
      <c r="A40" s="39"/>
      <c r="B40" s="39"/>
      <c r="C40" s="40">
        <v>4020</v>
      </c>
      <c r="D40" s="41" t="s">
        <v>53</v>
      </c>
      <c r="E40" s="42"/>
      <c r="F40" s="42">
        <v>385769</v>
      </c>
    </row>
    <row r="41" spans="1:6" s="38" customFormat="1" ht="15.75" customHeight="1">
      <c r="A41" s="39"/>
      <c r="B41" s="39"/>
      <c r="C41" s="40">
        <v>4040</v>
      </c>
      <c r="D41" s="41" t="s">
        <v>33</v>
      </c>
      <c r="E41" s="42"/>
      <c r="F41" s="42">
        <v>35227</v>
      </c>
    </row>
    <row r="42" spans="1:6" s="38" customFormat="1" ht="15.75" customHeight="1">
      <c r="A42" s="39"/>
      <c r="B42" s="39"/>
      <c r="C42" s="40">
        <v>4110</v>
      </c>
      <c r="D42" s="41" t="s">
        <v>34</v>
      </c>
      <c r="E42" s="42"/>
      <c r="F42" s="42">
        <v>92999</v>
      </c>
    </row>
    <row r="43" spans="1:6" s="38" customFormat="1" ht="15.75" customHeight="1">
      <c r="A43" s="39"/>
      <c r="B43" s="39"/>
      <c r="C43" s="40">
        <v>4120</v>
      </c>
      <c r="D43" s="41" t="s">
        <v>35</v>
      </c>
      <c r="E43" s="42"/>
      <c r="F43" s="42">
        <v>13325</v>
      </c>
    </row>
    <row r="44" spans="1:6" s="38" customFormat="1" ht="15.75" customHeight="1">
      <c r="A44" s="39"/>
      <c r="B44" s="39"/>
      <c r="C44" s="40">
        <v>4170</v>
      </c>
      <c r="D44" s="41" t="s">
        <v>36</v>
      </c>
      <c r="E44" s="42"/>
      <c r="F44" s="42">
        <v>2683</v>
      </c>
    </row>
    <row r="45" spans="1:6" s="38" customFormat="1" ht="15.75" customHeight="1">
      <c r="A45" s="39"/>
      <c r="B45" s="39"/>
      <c r="C45" s="40">
        <v>4210</v>
      </c>
      <c r="D45" s="41" t="s">
        <v>26</v>
      </c>
      <c r="E45" s="42"/>
      <c r="F45" s="42">
        <v>18104</v>
      </c>
    </row>
    <row r="46" spans="1:6" s="38" customFormat="1" ht="15.75" customHeight="1">
      <c r="A46" s="39"/>
      <c r="B46" s="39"/>
      <c r="C46" s="40">
        <v>4260</v>
      </c>
      <c r="D46" s="41" t="s">
        <v>37</v>
      </c>
      <c r="E46" s="42"/>
      <c r="F46" s="42">
        <v>15368</v>
      </c>
    </row>
    <row r="47" spans="1:6" s="38" customFormat="1" ht="15.75" customHeight="1">
      <c r="A47" s="39"/>
      <c r="B47" s="39"/>
      <c r="C47" s="40">
        <v>4270</v>
      </c>
      <c r="D47" s="41" t="s">
        <v>38</v>
      </c>
      <c r="E47" s="42"/>
      <c r="F47" s="42">
        <v>8387</v>
      </c>
    </row>
    <row r="48" spans="1:6" s="38" customFormat="1" ht="15.75" customHeight="1">
      <c r="A48" s="39"/>
      <c r="B48" s="39"/>
      <c r="C48" s="40">
        <v>4280</v>
      </c>
      <c r="D48" s="41" t="s">
        <v>51</v>
      </c>
      <c r="E48" s="42"/>
      <c r="F48" s="42">
        <v>866</v>
      </c>
    </row>
    <row r="49" spans="1:6" s="38" customFormat="1" ht="15.75" customHeight="1">
      <c r="A49" s="39"/>
      <c r="B49" s="39"/>
      <c r="C49" s="40">
        <v>4300</v>
      </c>
      <c r="D49" s="41" t="s">
        <v>25</v>
      </c>
      <c r="E49" s="42"/>
      <c r="F49" s="42">
        <v>51846</v>
      </c>
    </row>
    <row r="50" spans="1:6" s="38" customFormat="1" ht="15.75" customHeight="1">
      <c r="A50" s="39"/>
      <c r="B50" s="39"/>
      <c r="C50" s="40">
        <v>4360</v>
      </c>
      <c r="D50" s="41" t="s">
        <v>97</v>
      </c>
      <c r="E50" s="42"/>
      <c r="F50" s="42">
        <v>4059</v>
      </c>
    </row>
    <row r="51" spans="1:6" s="38" customFormat="1" ht="15.75" customHeight="1">
      <c r="A51" s="39"/>
      <c r="B51" s="39"/>
      <c r="C51" s="40">
        <v>4410</v>
      </c>
      <c r="D51" s="41" t="s">
        <v>39</v>
      </c>
      <c r="E51" s="42"/>
      <c r="F51" s="42">
        <v>3048</v>
      </c>
    </row>
    <row r="52" spans="1:6" s="38" customFormat="1" ht="15.75" customHeight="1">
      <c r="A52" s="39"/>
      <c r="B52" s="39"/>
      <c r="C52" s="40">
        <v>4430</v>
      </c>
      <c r="D52" s="41" t="s">
        <v>40</v>
      </c>
      <c r="E52" s="42"/>
      <c r="F52" s="42">
        <v>2343</v>
      </c>
    </row>
    <row r="53" spans="1:6" s="38" customFormat="1" ht="15.75" customHeight="1">
      <c r="A53" s="39"/>
      <c r="B53" s="39"/>
      <c r="C53" s="40">
        <v>4440</v>
      </c>
      <c r="D53" s="41" t="s">
        <v>41</v>
      </c>
      <c r="E53" s="42"/>
      <c r="F53" s="42">
        <v>13036</v>
      </c>
    </row>
    <row r="54" spans="1:6" s="38" customFormat="1" ht="15.75" customHeight="1">
      <c r="A54" s="39"/>
      <c r="B54" s="39"/>
      <c r="C54" s="40">
        <v>4480</v>
      </c>
      <c r="D54" s="41" t="s">
        <v>42</v>
      </c>
      <c r="E54" s="42"/>
      <c r="F54" s="42">
        <v>1203</v>
      </c>
    </row>
    <row r="55" spans="1:6" s="38" customFormat="1" ht="15.75" customHeight="1">
      <c r="A55" s="39"/>
      <c r="B55" s="39"/>
      <c r="C55" s="40">
        <v>4550</v>
      </c>
      <c r="D55" s="41" t="s">
        <v>54</v>
      </c>
      <c r="E55" s="42"/>
      <c r="F55" s="42">
        <v>2586</v>
      </c>
    </row>
    <row r="56" spans="1:6" s="38" customFormat="1" ht="15.75" customHeight="1">
      <c r="A56" s="39"/>
      <c r="B56" s="39"/>
      <c r="C56" s="40">
        <v>4610</v>
      </c>
      <c r="D56" s="41" t="s">
        <v>49</v>
      </c>
      <c r="E56" s="42"/>
      <c r="F56" s="42">
        <v>1267</v>
      </c>
    </row>
    <row r="57" spans="1:6" s="38" customFormat="1" ht="27.75" customHeight="1">
      <c r="A57" s="39"/>
      <c r="B57" s="39"/>
      <c r="C57" s="40">
        <v>4700</v>
      </c>
      <c r="D57" s="41" t="s">
        <v>98</v>
      </c>
      <c r="E57" s="42"/>
      <c r="F57" s="42">
        <v>2586</v>
      </c>
    </row>
    <row r="58" spans="1:6" s="38" customFormat="1" ht="16.5" customHeight="1">
      <c r="A58" s="68">
        <v>750</v>
      </c>
      <c r="B58" s="68"/>
      <c r="C58" s="69"/>
      <c r="D58" s="70" t="s">
        <v>55</v>
      </c>
      <c r="E58" s="71">
        <f>SUM(E59,E65)</f>
        <v>64841</v>
      </c>
      <c r="F58" s="71">
        <f>SUM(F59,F65)</f>
        <v>64841</v>
      </c>
    </row>
    <row r="59" spans="1:6" s="38" customFormat="1" ht="17.25" customHeight="1">
      <c r="A59" s="54"/>
      <c r="B59" s="54">
        <v>75011</v>
      </c>
      <c r="C59" s="55"/>
      <c r="D59" s="56" t="s">
        <v>56</v>
      </c>
      <c r="E59" s="57">
        <f>SUM(E60)</f>
        <v>39841</v>
      </c>
      <c r="F59" s="57">
        <f>SUM(F61:F64)</f>
        <v>39841</v>
      </c>
    </row>
    <row r="60" spans="1:6" s="38" customFormat="1" ht="42.75" customHeight="1">
      <c r="A60" s="39"/>
      <c r="B60" s="39"/>
      <c r="C60" s="40">
        <v>2110</v>
      </c>
      <c r="D60" s="41" t="s">
        <v>5</v>
      </c>
      <c r="E60" s="42">
        <v>39841</v>
      </c>
      <c r="F60" s="42"/>
    </row>
    <row r="61" spans="1:6" s="89" customFormat="1" ht="15.75" customHeight="1">
      <c r="A61" s="86"/>
      <c r="B61" s="86"/>
      <c r="C61" s="87">
        <v>4010</v>
      </c>
      <c r="D61" s="92" t="s">
        <v>32</v>
      </c>
      <c r="E61" s="88"/>
      <c r="F61" s="88">
        <v>30700</v>
      </c>
    </row>
    <row r="62" spans="1:6" s="89" customFormat="1" ht="15.75" customHeight="1">
      <c r="A62" s="86"/>
      <c r="B62" s="86"/>
      <c r="C62" s="87">
        <v>4040</v>
      </c>
      <c r="D62" s="92" t="s">
        <v>33</v>
      </c>
      <c r="E62" s="88"/>
      <c r="F62" s="88">
        <v>2650</v>
      </c>
    </row>
    <row r="63" spans="1:6" s="89" customFormat="1" ht="15.75" customHeight="1">
      <c r="A63" s="86"/>
      <c r="B63" s="86"/>
      <c r="C63" s="87">
        <v>4110</v>
      </c>
      <c r="D63" s="92" t="s">
        <v>34</v>
      </c>
      <c r="E63" s="88"/>
      <c r="F63" s="88">
        <v>5671</v>
      </c>
    </row>
    <row r="64" spans="1:6" s="89" customFormat="1" ht="15.75" customHeight="1">
      <c r="A64" s="86"/>
      <c r="B64" s="86"/>
      <c r="C64" s="87">
        <v>4120</v>
      </c>
      <c r="D64" s="92" t="s">
        <v>35</v>
      </c>
      <c r="E64" s="88"/>
      <c r="F64" s="88">
        <v>820</v>
      </c>
    </row>
    <row r="65" spans="1:6" s="38" customFormat="1" ht="17.25" customHeight="1">
      <c r="A65" s="54"/>
      <c r="B65" s="54">
        <v>75045</v>
      </c>
      <c r="C65" s="55"/>
      <c r="D65" s="56" t="s">
        <v>10</v>
      </c>
      <c r="E65" s="57">
        <f>SUM(E66)</f>
        <v>25000</v>
      </c>
      <c r="F65" s="57">
        <f>SUM(F67:F71)</f>
        <v>25000</v>
      </c>
    </row>
    <row r="66" spans="1:6" s="38" customFormat="1" ht="42.75" customHeight="1">
      <c r="A66" s="39"/>
      <c r="B66" s="39"/>
      <c r="C66" s="40">
        <v>2110</v>
      </c>
      <c r="D66" s="41" t="s">
        <v>5</v>
      </c>
      <c r="E66" s="42">
        <v>25000</v>
      </c>
      <c r="F66" s="42"/>
    </row>
    <row r="67" spans="1:6" s="89" customFormat="1" ht="15.75" customHeight="1">
      <c r="A67" s="86"/>
      <c r="B67" s="86"/>
      <c r="C67" s="87">
        <v>4110</v>
      </c>
      <c r="D67" s="92" t="s">
        <v>34</v>
      </c>
      <c r="E67" s="88"/>
      <c r="F67" s="88">
        <v>877</v>
      </c>
    </row>
    <row r="68" spans="1:6" s="89" customFormat="1" ht="15.75" customHeight="1">
      <c r="A68" s="86"/>
      <c r="B68" s="86"/>
      <c r="C68" s="87">
        <v>4120</v>
      </c>
      <c r="D68" s="92" t="s">
        <v>35</v>
      </c>
      <c r="E68" s="88"/>
      <c r="F68" s="88">
        <v>84</v>
      </c>
    </row>
    <row r="69" spans="1:6" s="89" customFormat="1" ht="15.75" customHeight="1">
      <c r="A69" s="86"/>
      <c r="B69" s="86"/>
      <c r="C69" s="87">
        <v>4170</v>
      </c>
      <c r="D69" s="92" t="s">
        <v>36</v>
      </c>
      <c r="E69" s="88"/>
      <c r="F69" s="88">
        <v>21200</v>
      </c>
    </row>
    <row r="70" spans="1:6" s="89" customFormat="1" ht="15.75" customHeight="1">
      <c r="A70" s="86"/>
      <c r="B70" s="86"/>
      <c r="C70" s="87">
        <v>4210</v>
      </c>
      <c r="D70" s="92" t="s">
        <v>26</v>
      </c>
      <c r="E70" s="88"/>
      <c r="F70" s="88">
        <v>2664</v>
      </c>
    </row>
    <row r="71" spans="1:6" s="89" customFormat="1" ht="15.75" customHeight="1">
      <c r="A71" s="86"/>
      <c r="B71" s="86"/>
      <c r="C71" s="87">
        <v>4300</v>
      </c>
      <c r="D71" s="92" t="s">
        <v>25</v>
      </c>
      <c r="E71" s="88"/>
      <c r="F71" s="88">
        <v>175</v>
      </c>
    </row>
    <row r="72" spans="1:6" s="38" customFormat="1" ht="18" customHeight="1">
      <c r="A72" s="68">
        <v>754</v>
      </c>
      <c r="B72" s="68"/>
      <c r="C72" s="69"/>
      <c r="D72" s="70" t="s">
        <v>11</v>
      </c>
      <c r="E72" s="71">
        <f>SUM(E73)</f>
        <v>6619284</v>
      </c>
      <c r="F72" s="71">
        <f>SUM(F73)</f>
        <v>6619284</v>
      </c>
    </row>
    <row r="73" spans="1:6" s="38" customFormat="1" ht="17.25" customHeight="1">
      <c r="A73" s="54"/>
      <c r="B73" s="54">
        <v>75411</v>
      </c>
      <c r="C73" s="55"/>
      <c r="D73" s="56" t="s">
        <v>12</v>
      </c>
      <c r="E73" s="57">
        <f>SUM(E74)</f>
        <v>6619284</v>
      </c>
      <c r="F73" s="57">
        <f>SUM(F75:F101)</f>
        <v>6619284</v>
      </c>
    </row>
    <row r="74" spans="1:6" s="38" customFormat="1" ht="42.75" customHeight="1">
      <c r="A74" s="39"/>
      <c r="B74" s="39"/>
      <c r="C74" s="40">
        <v>2110</v>
      </c>
      <c r="D74" s="41" t="s">
        <v>5</v>
      </c>
      <c r="E74" s="42">
        <v>6619284</v>
      </c>
      <c r="F74" s="42"/>
    </row>
    <row r="75" spans="1:6" s="38" customFormat="1" ht="28.5" customHeight="1">
      <c r="A75" s="39"/>
      <c r="B75" s="39"/>
      <c r="C75" s="40">
        <v>3070</v>
      </c>
      <c r="D75" s="41" t="s">
        <v>58</v>
      </c>
      <c r="E75" s="42"/>
      <c r="F75" s="42">
        <v>306333</v>
      </c>
    </row>
    <row r="76" spans="1:6" s="38" customFormat="1" ht="15.75" customHeight="1">
      <c r="A76" s="39"/>
      <c r="B76" s="39"/>
      <c r="C76" s="40">
        <v>4010</v>
      </c>
      <c r="D76" s="41" t="s">
        <v>32</v>
      </c>
      <c r="E76" s="42"/>
      <c r="F76" s="42">
        <v>27724</v>
      </c>
    </row>
    <row r="77" spans="1:6" s="38" customFormat="1" ht="15.75" customHeight="1">
      <c r="A77" s="39"/>
      <c r="B77" s="39"/>
      <c r="C77" s="40">
        <v>4020</v>
      </c>
      <c r="D77" s="41" t="s">
        <v>53</v>
      </c>
      <c r="E77" s="42"/>
      <c r="F77" s="42">
        <v>104451</v>
      </c>
    </row>
    <row r="78" spans="1:6" s="38" customFormat="1" ht="15.75" customHeight="1">
      <c r="A78" s="39"/>
      <c r="B78" s="39"/>
      <c r="C78" s="40">
        <v>4040</v>
      </c>
      <c r="D78" s="41" t="s">
        <v>33</v>
      </c>
      <c r="E78" s="42"/>
      <c r="F78" s="42">
        <v>7483</v>
      </c>
    </row>
    <row r="79" spans="1:6" s="38" customFormat="1" ht="15.75" customHeight="1">
      <c r="A79" s="39"/>
      <c r="B79" s="39"/>
      <c r="C79" s="40">
        <v>4050</v>
      </c>
      <c r="D79" s="41" t="s">
        <v>59</v>
      </c>
      <c r="E79" s="42"/>
      <c r="F79" s="42">
        <v>4652181</v>
      </c>
    </row>
    <row r="80" spans="1:6" s="38" customFormat="1" ht="29.25" customHeight="1">
      <c r="A80" s="39"/>
      <c r="B80" s="39"/>
      <c r="C80" s="40">
        <v>4060</v>
      </c>
      <c r="D80" s="41" t="s">
        <v>111</v>
      </c>
      <c r="E80" s="42"/>
      <c r="F80" s="42">
        <v>119733</v>
      </c>
    </row>
    <row r="81" spans="1:6" s="38" customFormat="1" ht="29.25" customHeight="1">
      <c r="A81" s="39"/>
      <c r="B81" s="39"/>
      <c r="C81" s="40">
        <v>4070</v>
      </c>
      <c r="D81" s="41" t="s">
        <v>60</v>
      </c>
      <c r="E81" s="42"/>
      <c r="F81" s="42">
        <v>338489</v>
      </c>
    </row>
    <row r="82" spans="1:6" s="38" customFormat="1" ht="29.25" customHeight="1">
      <c r="A82" s="39"/>
      <c r="B82" s="39"/>
      <c r="C82" s="40">
        <v>4080</v>
      </c>
      <c r="D82" s="41" t="s">
        <v>345</v>
      </c>
      <c r="E82" s="42"/>
      <c r="F82" s="42">
        <v>46317</v>
      </c>
    </row>
    <row r="83" spans="1:6" s="38" customFormat="1" ht="15.75" customHeight="1">
      <c r="A83" s="39"/>
      <c r="B83" s="39"/>
      <c r="C83" s="40">
        <v>4110</v>
      </c>
      <c r="D83" s="41" t="s">
        <v>34</v>
      </c>
      <c r="E83" s="42"/>
      <c r="F83" s="42">
        <v>26375</v>
      </c>
    </row>
    <row r="84" spans="1:6" s="38" customFormat="1" ht="15.75" customHeight="1">
      <c r="A84" s="39"/>
      <c r="B84" s="39"/>
      <c r="C84" s="40">
        <v>4120</v>
      </c>
      <c r="D84" s="41" t="s">
        <v>35</v>
      </c>
      <c r="E84" s="42"/>
      <c r="F84" s="42">
        <v>3425</v>
      </c>
    </row>
    <row r="85" spans="1:6" s="38" customFormat="1" ht="15.75" customHeight="1">
      <c r="A85" s="39"/>
      <c r="B85" s="39"/>
      <c r="C85" s="40">
        <v>4170</v>
      </c>
      <c r="D85" s="41" t="s">
        <v>36</v>
      </c>
      <c r="E85" s="42"/>
      <c r="F85" s="42">
        <v>17477</v>
      </c>
    </row>
    <row r="86" spans="1:6" s="38" customFormat="1" ht="29.25" customHeight="1">
      <c r="A86" s="39"/>
      <c r="B86" s="39"/>
      <c r="C86" s="40">
        <v>4180</v>
      </c>
      <c r="D86" s="41" t="s">
        <v>112</v>
      </c>
      <c r="E86" s="42"/>
      <c r="F86" s="42">
        <v>487002</v>
      </c>
    </row>
    <row r="87" spans="1:6" s="38" customFormat="1" ht="15.75" customHeight="1">
      <c r="A87" s="39"/>
      <c r="B87" s="39"/>
      <c r="C87" s="40">
        <v>4210</v>
      </c>
      <c r="D87" s="41" t="s">
        <v>26</v>
      </c>
      <c r="E87" s="42"/>
      <c r="F87" s="42">
        <v>170672</v>
      </c>
    </row>
    <row r="88" spans="1:6" s="38" customFormat="1" ht="15.75" customHeight="1">
      <c r="A88" s="39"/>
      <c r="B88" s="39"/>
      <c r="C88" s="40">
        <v>4220</v>
      </c>
      <c r="D88" s="41" t="s">
        <v>61</v>
      </c>
      <c r="E88" s="42"/>
      <c r="F88" s="42">
        <v>9000</v>
      </c>
    </row>
    <row r="89" spans="1:6" s="38" customFormat="1" ht="15.75" customHeight="1">
      <c r="A89" s="39"/>
      <c r="B89" s="39"/>
      <c r="C89" s="40">
        <v>4230</v>
      </c>
      <c r="D89" s="41" t="s">
        <v>62</v>
      </c>
      <c r="E89" s="42"/>
      <c r="F89" s="42">
        <v>8000</v>
      </c>
    </row>
    <row r="90" spans="1:6" s="38" customFormat="1" ht="15.75" customHeight="1">
      <c r="A90" s="39"/>
      <c r="B90" s="39"/>
      <c r="C90" s="40">
        <v>4250</v>
      </c>
      <c r="D90" s="41" t="s">
        <v>63</v>
      </c>
      <c r="E90" s="42"/>
      <c r="F90" s="42">
        <v>16000</v>
      </c>
    </row>
    <row r="91" spans="1:6" s="38" customFormat="1" ht="15.75" customHeight="1">
      <c r="A91" s="39"/>
      <c r="B91" s="39"/>
      <c r="C91" s="40">
        <v>4260</v>
      </c>
      <c r="D91" s="41" t="s">
        <v>37</v>
      </c>
      <c r="E91" s="42"/>
      <c r="F91" s="42">
        <v>77714</v>
      </c>
    </row>
    <row r="92" spans="1:6" s="38" customFormat="1" ht="15.75" customHeight="1">
      <c r="A92" s="39"/>
      <c r="B92" s="39"/>
      <c r="C92" s="40">
        <v>4270</v>
      </c>
      <c r="D92" s="41" t="s">
        <v>38</v>
      </c>
      <c r="E92" s="42"/>
      <c r="F92" s="42">
        <v>55477</v>
      </c>
    </row>
    <row r="93" spans="1:6" s="38" customFormat="1" ht="15.75" customHeight="1">
      <c r="A93" s="39"/>
      <c r="B93" s="39"/>
      <c r="C93" s="40">
        <v>4280</v>
      </c>
      <c r="D93" s="41" t="s">
        <v>51</v>
      </c>
      <c r="E93" s="42"/>
      <c r="F93" s="42">
        <v>34300</v>
      </c>
    </row>
    <row r="94" spans="1:6" s="38" customFormat="1" ht="15.75" customHeight="1">
      <c r="A94" s="39"/>
      <c r="B94" s="39"/>
      <c r="C94" s="40">
        <v>4300</v>
      </c>
      <c r="D94" s="41" t="s">
        <v>25</v>
      </c>
      <c r="E94" s="42"/>
      <c r="F94" s="42">
        <v>48156</v>
      </c>
    </row>
    <row r="95" spans="1:6" s="38" customFormat="1" ht="15.75" customHeight="1">
      <c r="A95" s="39"/>
      <c r="B95" s="39"/>
      <c r="C95" s="40">
        <v>4360</v>
      </c>
      <c r="D95" s="41" t="s">
        <v>97</v>
      </c>
      <c r="E95" s="42"/>
      <c r="F95" s="42">
        <v>11712</v>
      </c>
    </row>
    <row r="96" spans="1:6" s="38" customFormat="1" ht="15.75" customHeight="1">
      <c r="A96" s="39"/>
      <c r="B96" s="39"/>
      <c r="C96" s="40">
        <v>4410</v>
      </c>
      <c r="D96" s="41" t="s">
        <v>39</v>
      </c>
      <c r="E96" s="42"/>
      <c r="F96" s="42">
        <v>4300</v>
      </c>
    </row>
    <row r="97" spans="1:6" s="38" customFormat="1" ht="15.75" customHeight="1">
      <c r="A97" s="39"/>
      <c r="B97" s="39"/>
      <c r="C97" s="40">
        <v>4430</v>
      </c>
      <c r="D97" s="41" t="s">
        <v>40</v>
      </c>
      <c r="E97" s="42"/>
      <c r="F97" s="42">
        <v>3700</v>
      </c>
    </row>
    <row r="98" spans="1:6" s="38" customFormat="1" ht="15.75" customHeight="1">
      <c r="A98" s="39"/>
      <c r="B98" s="39"/>
      <c r="C98" s="40">
        <v>4440</v>
      </c>
      <c r="D98" s="41" t="s">
        <v>41</v>
      </c>
      <c r="E98" s="42"/>
      <c r="F98" s="42">
        <v>4800</v>
      </c>
    </row>
    <row r="99" spans="1:6" s="38" customFormat="1" ht="15.75" customHeight="1">
      <c r="A99" s="39"/>
      <c r="B99" s="39"/>
      <c r="C99" s="40">
        <v>4480</v>
      </c>
      <c r="D99" s="41" t="s">
        <v>42</v>
      </c>
      <c r="E99" s="42"/>
      <c r="F99" s="42">
        <v>24263</v>
      </c>
    </row>
    <row r="100" spans="1:6" s="38" customFormat="1" ht="15.75" customHeight="1">
      <c r="A100" s="39"/>
      <c r="B100" s="39"/>
      <c r="C100" s="40">
        <v>4550</v>
      </c>
      <c r="D100" s="41" t="s">
        <v>54</v>
      </c>
      <c r="E100" s="42"/>
      <c r="F100" s="42">
        <v>3700</v>
      </c>
    </row>
    <row r="101" spans="1:6" s="38" customFormat="1" ht="28.5" customHeight="1">
      <c r="A101" s="39"/>
      <c r="B101" s="39"/>
      <c r="C101" s="40">
        <v>4700</v>
      </c>
      <c r="D101" s="41" t="s">
        <v>98</v>
      </c>
      <c r="E101" s="42"/>
      <c r="F101" s="42">
        <v>10500</v>
      </c>
    </row>
    <row r="102" spans="1:6" s="38" customFormat="1" ht="17.25" customHeight="1">
      <c r="A102" s="68" t="s">
        <v>116</v>
      </c>
      <c r="B102" s="68"/>
      <c r="C102" s="69"/>
      <c r="D102" s="70" t="s">
        <v>113</v>
      </c>
      <c r="E102" s="71">
        <f>AVERAGE(E103)</f>
        <v>313020</v>
      </c>
      <c r="F102" s="71">
        <f>AVERAGE(F103)</f>
        <v>313020</v>
      </c>
    </row>
    <row r="103" spans="1:6" s="38" customFormat="1" ht="17.25" customHeight="1">
      <c r="A103" s="54"/>
      <c r="B103" s="54" t="s">
        <v>115</v>
      </c>
      <c r="C103" s="55"/>
      <c r="D103" s="56" t="s">
        <v>114</v>
      </c>
      <c r="E103" s="57">
        <f>SUM(E104)</f>
        <v>313020</v>
      </c>
      <c r="F103" s="57">
        <f>SUM(F105:F111)</f>
        <v>313020</v>
      </c>
    </row>
    <row r="104" spans="1:6" s="38" customFormat="1" ht="47.25" customHeight="1">
      <c r="A104" s="39"/>
      <c r="B104" s="39"/>
      <c r="C104" s="40">
        <v>2110</v>
      </c>
      <c r="D104" s="61" t="s">
        <v>5</v>
      </c>
      <c r="E104" s="42">
        <v>313020</v>
      </c>
      <c r="F104" s="42"/>
    </row>
    <row r="105" spans="1:6" s="89" customFormat="1" ht="55.5" customHeight="1">
      <c r="A105" s="86"/>
      <c r="B105" s="86"/>
      <c r="C105" s="93">
        <v>2360</v>
      </c>
      <c r="D105" s="62" t="s">
        <v>117</v>
      </c>
      <c r="E105" s="94"/>
      <c r="F105" s="88">
        <v>182178</v>
      </c>
    </row>
    <row r="106" spans="1:6" s="89" customFormat="1" ht="15.75" customHeight="1">
      <c r="A106" s="86"/>
      <c r="B106" s="86"/>
      <c r="C106" s="93">
        <v>4010</v>
      </c>
      <c r="D106" s="92" t="s">
        <v>32</v>
      </c>
      <c r="E106" s="94"/>
      <c r="F106" s="88">
        <v>4200</v>
      </c>
    </row>
    <row r="107" spans="1:6" s="89" customFormat="1" ht="15.75" customHeight="1">
      <c r="A107" s="86"/>
      <c r="B107" s="86"/>
      <c r="C107" s="93">
        <v>4110</v>
      </c>
      <c r="D107" s="92" t="s">
        <v>34</v>
      </c>
      <c r="E107" s="94"/>
      <c r="F107" s="88">
        <v>719</v>
      </c>
    </row>
    <row r="108" spans="1:6" s="89" customFormat="1" ht="15.75" customHeight="1">
      <c r="A108" s="86"/>
      <c r="B108" s="86"/>
      <c r="C108" s="93">
        <v>4120</v>
      </c>
      <c r="D108" s="92" t="s">
        <v>35</v>
      </c>
      <c r="E108" s="94"/>
      <c r="F108" s="88">
        <v>103</v>
      </c>
    </row>
    <row r="109" spans="1:6" s="89" customFormat="1" ht="15.75" customHeight="1">
      <c r="A109" s="86"/>
      <c r="B109" s="86"/>
      <c r="C109" s="93">
        <v>4170</v>
      </c>
      <c r="D109" s="92" t="s">
        <v>36</v>
      </c>
      <c r="E109" s="94"/>
      <c r="F109" s="88">
        <v>30363</v>
      </c>
    </row>
    <row r="110" spans="1:6" s="89" customFormat="1" ht="15.75" customHeight="1">
      <c r="A110" s="86"/>
      <c r="B110" s="86"/>
      <c r="C110" s="87">
        <v>4210</v>
      </c>
      <c r="D110" s="95" t="s">
        <v>26</v>
      </c>
      <c r="E110" s="88"/>
      <c r="F110" s="88">
        <v>3868</v>
      </c>
    </row>
    <row r="111" spans="1:6" s="89" customFormat="1" ht="15.75" customHeight="1">
      <c r="A111" s="86"/>
      <c r="B111" s="86"/>
      <c r="C111" s="87">
        <v>4300</v>
      </c>
      <c r="D111" s="92" t="s">
        <v>25</v>
      </c>
      <c r="E111" s="88"/>
      <c r="F111" s="88">
        <v>91589</v>
      </c>
    </row>
    <row r="112" spans="1:6" s="38" customFormat="1" ht="17.25" customHeight="1">
      <c r="A112" s="68">
        <v>851</v>
      </c>
      <c r="B112" s="68"/>
      <c r="C112" s="69"/>
      <c r="D112" s="70" t="s">
        <v>13</v>
      </c>
      <c r="E112" s="71">
        <f>SUM(E113)</f>
        <v>1779900</v>
      </c>
      <c r="F112" s="71">
        <f>SUM(F113)</f>
        <v>1779900</v>
      </c>
    </row>
    <row r="113" spans="1:6" s="38" customFormat="1" ht="33.75" customHeight="1">
      <c r="A113" s="54"/>
      <c r="B113" s="54">
        <v>85156</v>
      </c>
      <c r="C113" s="55"/>
      <c r="D113" s="56" t="s">
        <v>14</v>
      </c>
      <c r="E113" s="57">
        <f>SUM(E114)</f>
        <v>1779900</v>
      </c>
      <c r="F113" s="57">
        <f>SUM(F115)</f>
        <v>1779900</v>
      </c>
    </row>
    <row r="114" spans="1:6" s="38" customFormat="1" ht="42.75" customHeight="1">
      <c r="A114" s="39"/>
      <c r="B114" s="39"/>
      <c r="C114" s="40">
        <v>2110</v>
      </c>
      <c r="D114" s="41" t="s">
        <v>5</v>
      </c>
      <c r="E114" s="42">
        <v>1779900</v>
      </c>
      <c r="F114" s="42"/>
    </row>
    <row r="115" spans="1:6" s="38" customFormat="1" ht="15.75" customHeight="1">
      <c r="A115" s="39"/>
      <c r="B115" s="39"/>
      <c r="C115" s="40">
        <v>4130</v>
      </c>
      <c r="D115" s="41" t="s">
        <v>65</v>
      </c>
      <c r="E115" s="42"/>
      <c r="F115" s="42">
        <v>1779900</v>
      </c>
    </row>
    <row r="116" spans="1:6" s="38" customFormat="1" ht="17.25" customHeight="1">
      <c r="A116" s="68" t="s">
        <v>101</v>
      </c>
      <c r="B116" s="68"/>
      <c r="C116" s="69"/>
      <c r="D116" s="70" t="s">
        <v>66</v>
      </c>
      <c r="E116" s="71">
        <f>SUM(E117,E137)</f>
        <v>620246</v>
      </c>
      <c r="F116" s="71">
        <f>SUM(F117,F137)</f>
        <v>620246</v>
      </c>
    </row>
    <row r="117" spans="1:6" s="38" customFormat="1" ht="17.25" customHeight="1">
      <c r="A117" s="54"/>
      <c r="B117" s="54">
        <v>85203</v>
      </c>
      <c r="C117" s="55"/>
      <c r="D117" s="56" t="s">
        <v>16</v>
      </c>
      <c r="E117" s="57">
        <f>SUM(E118,)</f>
        <v>608640</v>
      </c>
      <c r="F117" s="57">
        <f>SUM(F119:F136)</f>
        <v>608640</v>
      </c>
    </row>
    <row r="118" spans="1:6" s="38" customFormat="1" ht="43.5" customHeight="1">
      <c r="A118" s="39"/>
      <c r="B118" s="39"/>
      <c r="C118" s="40">
        <v>2110</v>
      </c>
      <c r="D118" s="41" t="s">
        <v>5</v>
      </c>
      <c r="E118" s="42">
        <v>608640</v>
      </c>
      <c r="F118" s="42"/>
    </row>
    <row r="119" spans="1:6" s="89" customFormat="1" ht="15.75" customHeight="1">
      <c r="A119" s="86"/>
      <c r="B119" s="86"/>
      <c r="C119" s="87">
        <v>4010</v>
      </c>
      <c r="D119" s="92" t="s">
        <v>32</v>
      </c>
      <c r="E119" s="88"/>
      <c r="F119" s="88">
        <v>324083</v>
      </c>
    </row>
    <row r="120" spans="1:6" s="89" customFormat="1" ht="15.75" customHeight="1">
      <c r="A120" s="86"/>
      <c r="B120" s="86"/>
      <c r="C120" s="87">
        <v>4040</v>
      </c>
      <c r="D120" s="92" t="s">
        <v>33</v>
      </c>
      <c r="E120" s="88"/>
      <c r="F120" s="88">
        <v>21512</v>
      </c>
    </row>
    <row r="121" spans="1:6" s="89" customFormat="1" ht="15.75" customHeight="1">
      <c r="A121" s="86"/>
      <c r="B121" s="86"/>
      <c r="C121" s="87">
        <v>4110</v>
      </c>
      <c r="D121" s="92" t="s">
        <v>34</v>
      </c>
      <c r="E121" s="88"/>
      <c r="F121" s="88">
        <v>62667</v>
      </c>
    </row>
    <row r="122" spans="1:6" s="89" customFormat="1" ht="15.75" customHeight="1">
      <c r="A122" s="86"/>
      <c r="B122" s="86"/>
      <c r="C122" s="87">
        <v>4120</v>
      </c>
      <c r="D122" s="92" t="s">
        <v>35</v>
      </c>
      <c r="E122" s="88"/>
      <c r="F122" s="88">
        <v>8501</v>
      </c>
    </row>
    <row r="123" spans="1:6" s="89" customFormat="1" ht="15.75" customHeight="1">
      <c r="A123" s="86"/>
      <c r="B123" s="86"/>
      <c r="C123" s="87">
        <v>4170</v>
      </c>
      <c r="D123" s="92" t="s">
        <v>36</v>
      </c>
      <c r="E123" s="88"/>
      <c r="F123" s="88">
        <v>500</v>
      </c>
    </row>
    <row r="124" spans="1:6" s="89" customFormat="1" ht="15.75" customHeight="1">
      <c r="A124" s="86"/>
      <c r="B124" s="86"/>
      <c r="C124" s="87">
        <v>4210</v>
      </c>
      <c r="D124" s="92" t="s">
        <v>26</v>
      </c>
      <c r="E124" s="88"/>
      <c r="F124" s="88">
        <v>40000</v>
      </c>
    </row>
    <row r="125" spans="1:6" s="89" customFormat="1" ht="15.75" customHeight="1">
      <c r="A125" s="86"/>
      <c r="B125" s="86"/>
      <c r="C125" s="87">
        <v>4220</v>
      </c>
      <c r="D125" s="92" t="s">
        <v>61</v>
      </c>
      <c r="E125" s="88"/>
      <c r="F125" s="88">
        <v>14000</v>
      </c>
    </row>
    <row r="126" spans="1:6" s="89" customFormat="1" ht="15.75" customHeight="1">
      <c r="A126" s="86"/>
      <c r="B126" s="86"/>
      <c r="C126" s="87">
        <v>4260</v>
      </c>
      <c r="D126" s="92" t="s">
        <v>37</v>
      </c>
      <c r="E126" s="88"/>
      <c r="F126" s="88">
        <v>6000</v>
      </c>
    </row>
    <row r="127" spans="1:6" s="89" customFormat="1" ht="15.75" customHeight="1">
      <c r="A127" s="86"/>
      <c r="B127" s="86"/>
      <c r="C127" s="87">
        <v>4270</v>
      </c>
      <c r="D127" s="92" t="s">
        <v>38</v>
      </c>
      <c r="E127" s="88"/>
      <c r="F127" s="88">
        <v>12179</v>
      </c>
    </row>
    <row r="128" spans="1:6" s="89" customFormat="1" ht="15.75" customHeight="1">
      <c r="A128" s="86"/>
      <c r="B128" s="86"/>
      <c r="C128" s="87">
        <v>4280</v>
      </c>
      <c r="D128" s="92" t="s">
        <v>51</v>
      </c>
      <c r="E128" s="88"/>
      <c r="F128" s="88">
        <v>400</v>
      </c>
    </row>
    <row r="129" spans="1:6" s="89" customFormat="1" ht="15.75" customHeight="1">
      <c r="A129" s="86"/>
      <c r="B129" s="86"/>
      <c r="C129" s="87">
        <v>4300</v>
      </c>
      <c r="D129" s="92" t="s">
        <v>25</v>
      </c>
      <c r="E129" s="88"/>
      <c r="F129" s="88">
        <v>88279</v>
      </c>
    </row>
    <row r="130" spans="1:6" s="89" customFormat="1" ht="15.75" customHeight="1">
      <c r="A130" s="86"/>
      <c r="B130" s="86"/>
      <c r="C130" s="87">
        <v>4360</v>
      </c>
      <c r="D130" s="92" t="s">
        <v>97</v>
      </c>
      <c r="E130" s="88"/>
      <c r="F130" s="88">
        <v>3850</v>
      </c>
    </row>
    <row r="131" spans="1:6" s="89" customFormat="1" ht="15.75" customHeight="1">
      <c r="A131" s="86"/>
      <c r="B131" s="86"/>
      <c r="C131" s="87">
        <v>4410</v>
      </c>
      <c r="D131" s="92" t="s">
        <v>39</v>
      </c>
      <c r="E131" s="88"/>
      <c r="F131" s="88">
        <v>2000</v>
      </c>
    </row>
    <row r="132" spans="1:6" s="89" customFormat="1" ht="15.75" customHeight="1">
      <c r="A132" s="86"/>
      <c r="B132" s="86"/>
      <c r="C132" s="87">
        <v>4430</v>
      </c>
      <c r="D132" s="92" t="s">
        <v>40</v>
      </c>
      <c r="E132" s="88"/>
      <c r="F132" s="88">
        <v>900</v>
      </c>
    </row>
    <row r="133" spans="1:6" s="89" customFormat="1" ht="15.75" customHeight="1">
      <c r="A133" s="86"/>
      <c r="B133" s="86"/>
      <c r="C133" s="87">
        <v>4440</v>
      </c>
      <c r="D133" s="92" t="s">
        <v>41</v>
      </c>
      <c r="E133" s="88"/>
      <c r="F133" s="88">
        <v>11067</v>
      </c>
    </row>
    <row r="134" spans="1:6" s="89" customFormat="1" ht="15.75" customHeight="1">
      <c r="A134" s="86"/>
      <c r="B134" s="86"/>
      <c r="C134" s="87">
        <v>4480</v>
      </c>
      <c r="D134" s="92" t="s">
        <v>42</v>
      </c>
      <c r="E134" s="88"/>
      <c r="F134" s="88">
        <v>3632</v>
      </c>
    </row>
    <row r="135" spans="1:6" s="89" customFormat="1" ht="15.75" customHeight="1">
      <c r="A135" s="86"/>
      <c r="B135" s="86"/>
      <c r="C135" s="87">
        <v>4520</v>
      </c>
      <c r="D135" s="92" t="s">
        <v>43</v>
      </c>
      <c r="E135" s="88"/>
      <c r="F135" s="88">
        <v>3070</v>
      </c>
    </row>
    <row r="136" spans="1:6" s="89" customFormat="1" ht="31.5" customHeight="1">
      <c r="A136" s="86"/>
      <c r="B136" s="86"/>
      <c r="C136" s="87">
        <v>4700</v>
      </c>
      <c r="D136" s="92" t="s">
        <v>98</v>
      </c>
      <c r="E136" s="88"/>
      <c r="F136" s="88">
        <v>6000</v>
      </c>
    </row>
    <row r="137" spans="1:6" s="38" customFormat="1" ht="17.25" customHeight="1">
      <c r="A137" s="54"/>
      <c r="B137" s="54" t="s">
        <v>288</v>
      </c>
      <c r="C137" s="55"/>
      <c r="D137" s="56" t="s">
        <v>289</v>
      </c>
      <c r="E137" s="57">
        <f>SUM(E138:E138)</f>
        <v>11606</v>
      </c>
      <c r="F137" s="57">
        <f>SUM(F139:F139)</f>
        <v>11606</v>
      </c>
    </row>
    <row r="138" spans="1:6" s="38" customFormat="1" ht="43.5" customHeight="1">
      <c r="A138" s="39"/>
      <c r="B138" s="39"/>
      <c r="C138" s="40">
        <v>2110</v>
      </c>
      <c r="D138" s="41" t="s">
        <v>5</v>
      </c>
      <c r="E138" s="42">
        <v>11606</v>
      </c>
      <c r="F138" s="42"/>
    </row>
    <row r="139" spans="1:6" s="89" customFormat="1" ht="15.75" customHeight="1">
      <c r="A139" s="86"/>
      <c r="B139" s="86"/>
      <c r="C139" s="87">
        <v>3110</v>
      </c>
      <c r="D139" s="92" t="s">
        <v>69</v>
      </c>
      <c r="E139" s="88"/>
      <c r="F139" s="88">
        <v>11606</v>
      </c>
    </row>
    <row r="140" spans="1:6" s="38" customFormat="1" ht="17.25" customHeight="1">
      <c r="A140" s="68">
        <v>853</v>
      </c>
      <c r="B140" s="68"/>
      <c r="C140" s="69"/>
      <c r="D140" s="70" t="s">
        <v>18</v>
      </c>
      <c r="E140" s="71">
        <f>SUM(E141,E153)</f>
        <v>169000</v>
      </c>
      <c r="F140" s="71">
        <f>SUM(F141,F153)</f>
        <v>169000</v>
      </c>
    </row>
    <row r="141" spans="1:6" s="38" customFormat="1" ht="17.25" customHeight="1">
      <c r="A141" s="54"/>
      <c r="B141" s="54">
        <v>85321</v>
      </c>
      <c r="C141" s="55"/>
      <c r="D141" s="56" t="s">
        <v>20</v>
      </c>
      <c r="E141" s="57">
        <f>SUM(E142)</f>
        <v>119000</v>
      </c>
      <c r="F141" s="57">
        <f>SUM(F142:F152)</f>
        <v>119000</v>
      </c>
    </row>
    <row r="142" spans="1:6" s="38" customFormat="1" ht="42.75" customHeight="1">
      <c r="A142" s="39"/>
      <c r="B142" s="39"/>
      <c r="C142" s="40">
        <v>2110</v>
      </c>
      <c r="D142" s="41" t="s">
        <v>5</v>
      </c>
      <c r="E142" s="42">
        <v>119000</v>
      </c>
      <c r="F142" s="42"/>
    </row>
    <row r="143" spans="1:6" s="38" customFormat="1" ht="15.75" customHeight="1">
      <c r="A143" s="39"/>
      <c r="B143" s="39"/>
      <c r="C143" s="40">
        <v>3020</v>
      </c>
      <c r="D143" s="41" t="s">
        <v>31</v>
      </c>
      <c r="E143" s="42"/>
      <c r="F143" s="42">
        <v>300</v>
      </c>
    </row>
    <row r="144" spans="1:6" s="89" customFormat="1" ht="15.75" customHeight="1">
      <c r="A144" s="86"/>
      <c r="B144" s="86"/>
      <c r="C144" s="87">
        <v>4010</v>
      </c>
      <c r="D144" s="92" t="s">
        <v>32</v>
      </c>
      <c r="E144" s="88"/>
      <c r="F144" s="88">
        <v>46183</v>
      </c>
    </row>
    <row r="145" spans="1:6" s="89" customFormat="1" ht="15.75" customHeight="1">
      <c r="A145" s="86"/>
      <c r="B145" s="86"/>
      <c r="C145" s="87">
        <v>4040</v>
      </c>
      <c r="D145" s="92" t="s">
        <v>33</v>
      </c>
      <c r="E145" s="88"/>
      <c r="F145" s="88">
        <v>3500</v>
      </c>
    </row>
    <row r="146" spans="1:6" s="89" customFormat="1" ht="15.75" customHeight="1">
      <c r="A146" s="86"/>
      <c r="B146" s="86"/>
      <c r="C146" s="87">
        <v>4110</v>
      </c>
      <c r="D146" s="92" t="s">
        <v>34</v>
      </c>
      <c r="E146" s="88"/>
      <c r="F146" s="88">
        <v>13495</v>
      </c>
    </row>
    <row r="147" spans="1:6" s="89" customFormat="1" ht="15.75" customHeight="1">
      <c r="A147" s="86"/>
      <c r="B147" s="86"/>
      <c r="C147" s="87">
        <v>4120</v>
      </c>
      <c r="D147" s="92" t="s">
        <v>35</v>
      </c>
      <c r="E147" s="88"/>
      <c r="F147" s="88">
        <v>1920</v>
      </c>
    </row>
    <row r="148" spans="1:6" s="89" customFormat="1" ht="15.75" customHeight="1">
      <c r="A148" s="86"/>
      <c r="B148" s="86"/>
      <c r="C148" s="87">
        <v>4170</v>
      </c>
      <c r="D148" s="92" t="s">
        <v>36</v>
      </c>
      <c r="E148" s="88"/>
      <c r="F148" s="88">
        <v>16270</v>
      </c>
    </row>
    <row r="149" spans="1:6" s="89" customFormat="1" ht="15.75" customHeight="1">
      <c r="A149" s="86"/>
      <c r="B149" s="86"/>
      <c r="C149" s="87">
        <v>4210</v>
      </c>
      <c r="D149" s="92" t="s">
        <v>26</v>
      </c>
      <c r="E149" s="88"/>
      <c r="F149" s="88">
        <v>4000</v>
      </c>
    </row>
    <row r="150" spans="1:6" s="89" customFormat="1" ht="15.75" customHeight="1">
      <c r="A150" s="86"/>
      <c r="B150" s="86"/>
      <c r="C150" s="87">
        <v>4280</v>
      </c>
      <c r="D150" s="92" t="s">
        <v>51</v>
      </c>
      <c r="E150" s="88"/>
      <c r="F150" s="88">
        <v>200</v>
      </c>
    </row>
    <row r="151" spans="1:6" s="89" customFormat="1" ht="15.75" customHeight="1">
      <c r="A151" s="86"/>
      <c r="B151" s="86"/>
      <c r="C151" s="87">
        <v>4300</v>
      </c>
      <c r="D151" s="92" t="s">
        <v>25</v>
      </c>
      <c r="E151" s="88"/>
      <c r="F151" s="88">
        <v>31946</v>
      </c>
    </row>
    <row r="152" spans="1:6" s="89" customFormat="1" ht="15.75" customHeight="1">
      <c r="A152" s="86"/>
      <c r="B152" s="86"/>
      <c r="C152" s="87">
        <v>4440</v>
      </c>
      <c r="D152" s="92" t="s">
        <v>41</v>
      </c>
      <c r="E152" s="88"/>
      <c r="F152" s="88">
        <v>1186</v>
      </c>
    </row>
    <row r="153" spans="1:6" s="38" customFormat="1" ht="17.25" customHeight="1">
      <c r="A153" s="54"/>
      <c r="B153" s="54" t="s">
        <v>290</v>
      </c>
      <c r="C153" s="55"/>
      <c r="D153" s="56" t="s">
        <v>6</v>
      </c>
      <c r="E153" s="57">
        <f>SUM(E154)</f>
        <v>50000</v>
      </c>
      <c r="F153" s="57">
        <f>SUM(F155)</f>
        <v>50000</v>
      </c>
    </row>
    <row r="154" spans="1:6" s="38" customFormat="1" ht="42.75" customHeight="1">
      <c r="A154" s="39"/>
      <c r="B154" s="39"/>
      <c r="C154" s="40">
        <v>2110</v>
      </c>
      <c r="D154" s="41" t="s">
        <v>5</v>
      </c>
      <c r="E154" s="42">
        <v>50000</v>
      </c>
      <c r="F154" s="42"/>
    </row>
    <row r="155" spans="1:6" s="38" customFormat="1" ht="15.75" customHeight="1">
      <c r="A155" s="39"/>
      <c r="B155" s="39"/>
      <c r="C155" s="40">
        <v>3110</v>
      </c>
      <c r="D155" s="92" t="s">
        <v>69</v>
      </c>
      <c r="E155" s="42"/>
      <c r="F155" s="42">
        <v>50000</v>
      </c>
    </row>
    <row r="156" spans="1:6" s="38" customFormat="1" ht="17.25" customHeight="1">
      <c r="A156" s="68" t="s">
        <v>123</v>
      </c>
      <c r="B156" s="68"/>
      <c r="C156" s="69"/>
      <c r="D156" s="70" t="s">
        <v>118</v>
      </c>
      <c r="E156" s="71">
        <f>SUM(E157,E161)</f>
        <v>509000</v>
      </c>
      <c r="F156" s="71">
        <f>SUM(F157,F161)</f>
        <v>509000</v>
      </c>
    </row>
    <row r="157" spans="1:6" s="38" customFormat="1" ht="17.25" customHeight="1">
      <c r="A157" s="54"/>
      <c r="B157" s="54" t="s">
        <v>124</v>
      </c>
      <c r="C157" s="55"/>
      <c r="D157" s="56" t="s">
        <v>17</v>
      </c>
      <c r="E157" s="57">
        <f>SUM(E158)</f>
        <v>466000</v>
      </c>
      <c r="F157" s="57">
        <f>SUM(F158:F160)</f>
        <v>466000</v>
      </c>
    </row>
    <row r="158" spans="1:6" s="89" customFormat="1" ht="69.75" customHeight="1">
      <c r="A158" s="86"/>
      <c r="B158" s="86"/>
      <c r="C158" s="87">
        <v>2160</v>
      </c>
      <c r="D158" s="73" t="s">
        <v>125</v>
      </c>
      <c r="E158" s="88">
        <v>466000</v>
      </c>
      <c r="F158" s="88"/>
    </row>
    <row r="159" spans="1:6" s="89" customFormat="1" ht="15.75" customHeight="1">
      <c r="A159" s="86"/>
      <c r="B159" s="86"/>
      <c r="C159" s="87">
        <v>3110</v>
      </c>
      <c r="D159" s="92" t="s">
        <v>69</v>
      </c>
      <c r="E159" s="88"/>
      <c r="F159" s="88">
        <v>461386</v>
      </c>
    </row>
    <row r="160" spans="1:6" s="89" customFormat="1" ht="15.75" customHeight="1">
      <c r="A160" s="86"/>
      <c r="B160" s="86"/>
      <c r="C160" s="87">
        <v>4010</v>
      </c>
      <c r="D160" s="92" t="s">
        <v>32</v>
      </c>
      <c r="E160" s="88"/>
      <c r="F160" s="88">
        <v>4614</v>
      </c>
    </row>
    <row r="161" spans="1:6" s="38" customFormat="1" ht="17.25" customHeight="1">
      <c r="A161" s="54"/>
      <c r="B161" s="54" t="s">
        <v>126</v>
      </c>
      <c r="C161" s="55"/>
      <c r="D161" s="56" t="s">
        <v>119</v>
      </c>
      <c r="E161" s="57">
        <f>SUM(E162)</f>
        <v>43000</v>
      </c>
      <c r="F161" s="57">
        <f>SUM(F162:F164)</f>
        <v>43000</v>
      </c>
    </row>
    <row r="162" spans="1:6" s="89" customFormat="1" ht="69.75" customHeight="1">
      <c r="A162" s="86"/>
      <c r="B162" s="86"/>
      <c r="C162" s="87">
        <v>2160</v>
      </c>
      <c r="D162" s="73" t="s">
        <v>125</v>
      </c>
      <c r="E162" s="88">
        <v>43000</v>
      </c>
      <c r="F162" s="88"/>
    </row>
    <row r="163" spans="1:6" s="89" customFormat="1" ht="15.75" customHeight="1">
      <c r="A163" s="86"/>
      <c r="B163" s="86"/>
      <c r="C163" s="87">
        <v>3110</v>
      </c>
      <c r="D163" s="92" t="s">
        <v>69</v>
      </c>
      <c r="E163" s="88"/>
      <c r="F163" s="88">
        <v>42575</v>
      </c>
    </row>
    <row r="164" spans="1:6" s="89" customFormat="1" ht="15.75" customHeight="1">
      <c r="A164" s="86"/>
      <c r="B164" s="86"/>
      <c r="C164" s="87">
        <v>4010</v>
      </c>
      <c r="D164" s="92" t="s">
        <v>32</v>
      </c>
      <c r="E164" s="88"/>
      <c r="F164" s="88">
        <v>425</v>
      </c>
    </row>
    <row r="165" spans="1:6" s="38" customFormat="1" ht="20.25" customHeight="1">
      <c r="A165" s="239" t="s">
        <v>99</v>
      </c>
      <c r="B165" s="240"/>
      <c r="C165" s="240"/>
      <c r="D165" s="241"/>
      <c r="E165" s="67">
        <f>SUM(E5,E9,E28,E58,E72,E102,E112,E116,E140,E156)</f>
        <v>11540752</v>
      </c>
      <c r="F165" s="67">
        <f>SUM(F5,F9,F28,F58,F72,F102,F112,F116,F140,F156)</f>
        <v>11540752</v>
      </c>
    </row>
    <row r="166" spans="1:6" ht="15.75" customHeight="1"/>
    <row r="167" spans="1:6" ht="15.75" customHeight="1"/>
    <row r="168" spans="1:6" s="43" customFormat="1" ht="15.75" customHeight="1"/>
    <row r="169" spans="1:6" s="43" customFormat="1" ht="15.75" customHeight="1"/>
    <row r="170" spans="1:6" s="43" customFormat="1" ht="15.75" customHeight="1"/>
    <row r="171" spans="1:6" ht="15.75" customHeight="1"/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</sheetData>
  <sheetProtection algorithmName="SHA-512" hashValue="3dkBzhn8zTPgRnqtl9dSz08mDhbxOczH4s4NaOHzgarCu392do5kWIA26X0iY4GOf9XgVDJVZSas67F4iM3oUw==" saltValue="Z1KkjbHTDYBGfIg2HGrDiQ==" spinCount="100000" sheet="1" objects="1" scenarios="1" formatColumns="0" formatRows="0"/>
  <mergeCells count="2">
    <mergeCell ref="A2:F2"/>
    <mergeCell ref="A165:D165"/>
  </mergeCells>
  <pageMargins left="0.85" right="0.27559055118110237" top="1.22" bottom="0.77" header="0.55000000000000004" footer="0.28000000000000003"/>
  <pageSetup paperSize="9" scale="90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G42"/>
  <sheetViews>
    <sheetView zoomScaleNormal="100" workbookViewId="0">
      <pane ySplit="4" topLeftCell="A5" activePane="bottomLeft" state="frozen"/>
      <selection activeCell="F21" sqref="F21"/>
      <selection pane="bottomLeft" activeCell="M11" sqref="M11"/>
    </sheetView>
  </sheetViews>
  <sheetFormatPr defaultRowHeight="12"/>
  <cols>
    <col min="1" max="1" width="3.6640625" style="47" customWidth="1"/>
    <col min="2" max="2" width="6.33203125" style="44" customWidth="1"/>
    <col min="3" max="4" width="10" style="44" customWidth="1"/>
    <col min="5" max="5" width="62.5" style="45" customWidth="1"/>
    <col min="6" max="7" width="15" style="46" customWidth="1"/>
    <col min="8" max="16384" width="9.33203125" style="47"/>
  </cols>
  <sheetData>
    <row r="1" spans="2:7" ht="16.5" customHeight="1"/>
    <row r="2" spans="2:7" ht="29.25" customHeight="1">
      <c r="B2" s="242" t="s">
        <v>131</v>
      </c>
      <c r="C2" s="242"/>
      <c r="D2" s="242"/>
      <c r="E2" s="242"/>
      <c r="F2" s="242"/>
      <c r="G2" s="242"/>
    </row>
    <row r="3" spans="2:7" ht="15.75" customHeight="1">
      <c r="B3" s="72"/>
      <c r="C3" s="72"/>
      <c r="D3" s="72"/>
      <c r="E3" s="72"/>
      <c r="F3" s="72"/>
      <c r="G3" s="72"/>
    </row>
    <row r="4" spans="2:7" s="48" customFormat="1" ht="42" customHeight="1">
      <c r="B4" s="74" t="s">
        <v>0</v>
      </c>
      <c r="C4" s="74" t="s">
        <v>1</v>
      </c>
      <c r="D4" s="74" t="s">
        <v>93</v>
      </c>
      <c r="E4" s="75" t="s">
        <v>94</v>
      </c>
      <c r="F4" s="76" t="s">
        <v>95</v>
      </c>
      <c r="G4" s="76" t="s">
        <v>96</v>
      </c>
    </row>
    <row r="5" spans="2:7" s="48" customFormat="1" ht="17.25" customHeight="1">
      <c r="B5" s="77">
        <v>600</v>
      </c>
      <c r="C5" s="77"/>
      <c r="D5" s="77"/>
      <c r="E5" s="78" t="s">
        <v>28</v>
      </c>
      <c r="F5" s="79">
        <f>SUM(F6,F8,F11)</f>
        <v>5932595</v>
      </c>
      <c r="G5" s="79">
        <f>SUM(G6,G8,G11)</f>
        <v>732484</v>
      </c>
    </row>
    <row r="6" spans="2:7" s="49" customFormat="1" ht="17.25" customHeight="1">
      <c r="B6" s="80"/>
      <c r="C6" s="80">
        <v>60004</v>
      </c>
      <c r="D6" s="80"/>
      <c r="E6" s="81" t="s">
        <v>29</v>
      </c>
      <c r="F6" s="82"/>
      <c r="G6" s="82">
        <f>SUM(G7)</f>
        <v>250000</v>
      </c>
    </row>
    <row r="7" spans="2:7" s="85" customFormat="1" ht="46.5" customHeight="1">
      <c r="B7" s="84"/>
      <c r="C7" s="84"/>
      <c r="D7" s="84">
        <v>2310</v>
      </c>
      <c r="E7" s="53" t="s">
        <v>30</v>
      </c>
      <c r="F7" s="60"/>
      <c r="G7" s="60">
        <v>250000</v>
      </c>
    </row>
    <row r="8" spans="2:7" s="49" customFormat="1" ht="17.25" customHeight="1">
      <c r="B8" s="80"/>
      <c r="C8" s="80">
        <v>60014</v>
      </c>
      <c r="D8" s="80"/>
      <c r="E8" s="81" t="s">
        <v>7</v>
      </c>
      <c r="F8" s="82">
        <f>SUM(F9:F10)</f>
        <v>5932595</v>
      </c>
      <c r="G8" s="82"/>
    </row>
    <row r="9" spans="2:7" s="207" customFormat="1" ht="60" customHeight="1">
      <c r="B9" s="204"/>
      <c r="C9" s="204"/>
      <c r="D9" s="204">
        <v>6300</v>
      </c>
      <c r="E9" s="205" t="s">
        <v>8</v>
      </c>
      <c r="F9" s="206">
        <v>5882595</v>
      </c>
      <c r="G9" s="206"/>
    </row>
    <row r="10" spans="2:7" s="49" customFormat="1" ht="49.5" customHeight="1">
      <c r="B10" s="50"/>
      <c r="C10" s="50"/>
      <c r="D10" s="50">
        <v>6630</v>
      </c>
      <c r="E10" s="53" t="s">
        <v>100</v>
      </c>
      <c r="F10" s="60">
        <v>50000</v>
      </c>
      <c r="G10" s="52"/>
    </row>
    <row r="11" spans="2:7" s="49" customFormat="1" ht="17.25" customHeight="1">
      <c r="B11" s="80"/>
      <c r="C11" s="80">
        <v>60016</v>
      </c>
      <c r="D11" s="80"/>
      <c r="E11" s="81" t="s">
        <v>120</v>
      </c>
      <c r="F11" s="82"/>
      <c r="G11" s="82">
        <f>SUM(G12)</f>
        <v>482484</v>
      </c>
    </row>
    <row r="12" spans="2:7" s="49" customFormat="1" ht="48" customHeight="1">
      <c r="B12" s="50"/>
      <c r="C12" s="50"/>
      <c r="D12" s="50">
        <v>6300</v>
      </c>
      <c r="E12" s="53" t="s">
        <v>121</v>
      </c>
      <c r="F12" s="60"/>
      <c r="G12" s="52">
        <v>482484</v>
      </c>
    </row>
    <row r="13" spans="2:7" s="48" customFormat="1" ht="17.25" customHeight="1">
      <c r="B13" s="77">
        <v>710</v>
      </c>
      <c r="C13" s="77"/>
      <c r="D13" s="77"/>
      <c r="E13" s="78" t="s">
        <v>50</v>
      </c>
      <c r="F13" s="79"/>
      <c r="G13" s="79">
        <f>SUM(G14)</f>
        <v>61236</v>
      </c>
    </row>
    <row r="14" spans="2:7" s="49" customFormat="1" ht="17.25" customHeight="1">
      <c r="B14" s="80"/>
      <c r="C14" s="80">
        <v>71095</v>
      </c>
      <c r="D14" s="80"/>
      <c r="E14" s="81" t="s">
        <v>6</v>
      </c>
      <c r="F14" s="82"/>
      <c r="G14" s="82">
        <f>SUM(G15)</f>
        <v>61236</v>
      </c>
    </row>
    <row r="15" spans="2:7" s="49" customFormat="1" ht="51" customHeight="1">
      <c r="B15" s="50"/>
      <c r="C15" s="50"/>
      <c r="D15" s="50">
        <v>6639</v>
      </c>
      <c r="E15" s="51" t="s">
        <v>27</v>
      </c>
      <c r="F15" s="60"/>
      <c r="G15" s="52">
        <v>61236</v>
      </c>
    </row>
    <row r="16" spans="2:7" s="48" customFormat="1" ht="17.25" customHeight="1">
      <c r="B16" s="77">
        <v>750</v>
      </c>
      <c r="C16" s="77"/>
      <c r="D16" s="77"/>
      <c r="E16" s="78" t="s">
        <v>55</v>
      </c>
      <c r="F16" s="79">
        <f>SUM(F17)</f>
        <v>97050</v>
      </c>
      <c r="G16" s="79"/>
    </row>
    <row r="17" spans="2:7" s="49" customFormat="1" ht="17.25" customHeight="1">
      <c r="B17" s="80"/>
      <c r="C17" s="80">
        <v>75020</v>
      </c>
      <c r="D17" s="80"/>
      <c r="E17" s="81" t="s">
        <v>57</v>
      </c>
      <c r="F17" s="82">
        <f>SUM(F18)</f>
        <v>97050</v>
      </c>
      <c r="G17" s="82"/>
    </row>
    <row r="18" spans="2:7" s="49" customFormat="1" ht="46.5" customHeight="1">
      <c r="B18" s="50"/>
      <c r="C18" s="50"/>
      <c r="D18" s="50">
        <v>2710</v>
      </c>
      <c r="E18" s="51" t="s">
        <v>9</v>
      </c>
      <c r="F18" s="60">
        <v>97050</v>
      </c>
      <c r="G18" s="52"/>
    </row>
    <row r="19" spans="2:7" s="48" customFormat="1" ht="17.25" customHeight="1">
      <c r="B19" s="77">
        <v>754</v>
      </c>
      <c r="C19" s="77"/>
      <c r="D19" s="77"/>
      <c r="E19" s="78" t="s">
        <v>11</v>
      </c>
      <c r="F19" s="79">
        <f>SUM(F20)</f>
        <v>263680</v>
      </c>
      <c r="G19" s="79"/>
    </row>
    <row r="20" spans="2:7" s="49" customFormat="1" ht="17.25" customHeight="1">
      <c r="B20" s="80"/>
      <c r="C20" s="80">
        <v>75421</v>
      </c>
      <c r="D20" s="80"/>
      <c r="E20" s="81" t="s">
        <v>64</v>
      </c>
      <c r="F20" s="82">
        <f>SUM(F21)</f>
        <v>263680</v>
      </c>
      <c r="G20" s="82"/>
    </row>
    <row r="21" spans="2:7" s="85" customFormat="1" ht="46.5" customHeight="1">
      <c r="B21" s="84"/>
      <c r="C21" s="84"/>
      <c r="D21" s="84">
        <v>6619</v>
      </c>
      <c r="E21" s="73" t="s">
        <v>122</v>
      </c>
      <c r="F21" s="60">
        <v>263680</v>
      </c>
      <c r="G21" s="60"/>
    </row>
    <row r="22" spans="2:7" s="48" customFormat="1" ht="17.25" customHeight="1">
      <c r="B22" s="77">
        <v>853</v>
      </c>
      <c r="C22" s="77"/>
      <c r="D22" s="77"/>
      <c r="E22" s="78" t="s">
        <v>18</v>
      </c>
      <c r="F22" s="79">
        <f>SUM(F23)</f>
        <v>8887</v>
      </c>
      <c r="G22" s="79">
        <f>SUM(G23)</f>
        <v>2000</v>
      </c>
    </row>
    <row r="23" spans="2:7" s="49" customFormat="1" ht="19.5" customHeight="1">
      <c r="B23" s="80"/>
      <c r="C23" s="80">
        <v>85311</v>
      </c>
      <c r="D23" s="80"/>
      <c r="E23" s="81" t="s">
        <v>19</v>
      </c>
      <c r="F23" s="82">
        <f>SUM(F24)</f>
        <v>8887</v>
      </c>
      <c r="G23" s="82">
        <f>SUM(G24:G25)</f>
        <v>2000</v>
      </c>
    </row>
    <row r="24" spans="2:7" s="85" customFormat="1" ht="45" customHeight="1">
      <c r="B24" s="84"/>
      <c r="C24" s="84"/>
      <c r="D24" s="84">
        <v>2320</v>
      </c>
      <c r="E24" s="53" t="s">
        <v>15</v>
      </c>
      <c r="F24" s="60">
        <v>8887</v>
      </c>
      <c r="G24" s="60"/>
    </row>
    <row r="25" spans="2:7" s="85" customFormat="1" ht="45" customHeight="1">
      <c r="B25" s="84"/>
      <c r="C25" s="84"/>
      <c r="D25" s="84">
        <v>2320</v>
      </c>
      <c r="E25" s="53" t="s">
        <v>67</v>
      </c>
      <c r="F25" s="60"/>
      <c r="G25" s="60">
        <v>2000</v>
      </c>
    </row>
    <row r="26" spans="2:7" s="48" customFormat="1" ht="17.25" customHeight="1">
      <c r="B26" s="77">
        <v>855</v>
      </c>
      <c r="C26" s="77"/>
      <c r="D26" s="77"/>
      <c r="E26" s="78" t="s">
        <v>118</v>
      </c>
      <c r="F26" s="79">
        <f>SUM(F27,F30)</f>
        <v>958638</v>
      </c>
      <c r="G26" s="79">
        <f>SUM(G27,G30)</f>
        <v>584419</v>
      </c>
    </row>
    <row r="27" spans="2:7" s="49" customFormat="1" ht="17.25" customHeight="1">
      <c r="B27" s="80"/>
      <c r="C27" s="80">
        <v>85508</v>
      </c>
      <c r="D27" s="80"/>
      <c r="E27" s="81" t="s">
        <v>17</v>
      </c>
      <c r="F27" s="82">
        <f>SUM(F28)</f>
        <v>248036</v>
      </c>
      <c r="G27" s="82">
        <f>SUM(G28:G29)</f>
        <v>368419</v>
      </c>
    </row>
    <row r="28" spans="2:7" s="85" customFormat="1" ht="45" customHeight="1">
      <c r="B28" s="84"/>
      <c r="C28" s="84"/>
      <c r="D28" s="84">
        <v>2320</v>
      </c>
      <c r="E28" s="53" t="s">
        <v>15</v>
      </c>
      <c r="F28" s="60">
        <v>248036</v>
      </c>
      <c r="G28" s="60"/>
    </row>
    <row r="29" spans="2:7" s="207" customFormat="1" ht="45" customHeight="1">
      <c r="B29" s="204"/>
      <c r="C29" s="204"/>
      <c r="D29" s="204">
        <v>2320</v>
      </c>
      <c r="E29" s="205" t="s">
        <v>67</v>
      </c>
      <c r="F29" s="206"/>
      <c r="G29" s="206">
        <v>368419</v>
      </c>
    </row>
    <row r="30" spans="2:7" s="49" customFormat="1" ht="17.25" customHeight="1">
      <c r="B30" s="80"/>
      <c r="C30" s="80">
        <v>85510</v>
      </c>
      <c r="D30" s="80"/>
      <c r="E30" s="81" t="s">
        <v>119</v>
      </c>
      <c r="F30" s="82">
        <f>SUM(F31)</f>
        <v>710602</v>
      </c>
      <c r="G30" s="82">
        <f>SUM(G32:G33)</f>
        <v>216000</v>
      </c>
    </row>
    <row r="31" spans="2:7" s="85" customFormat="1" ht="45" customHeight="1">
      <c r="B31" s="84"/>
      <c r="C31" s="84"/>
      <c r="D31" s="84">
        <v>2320</v>
      </c>
      <c r="E31" s="53" t="s">
        <v>15</v>
      </c>
      <c r="F31" s="60">
        <v>710602</v>
      </c>
      <c r="G31" s="60"/>
    </row>
    <row r="32" spans="2:7" s="85" customFormat="1" ht="45" customHeight="1">
      <c r="B32" s="84"/>
      <c r="C32" s="84"/>
      <c r="D32" s="84">
        <v>2320</v>
      </c>
      <c r="E32" s="53" t="s">
        <v>67</v>
      </c>
      <c r="F32" s="60"/>
      <c r="G32" s="60">
        <v>72000</v>
      </c>
    </row>
    <row r="33" spans="2:7" s="85" customFormat="1" ht="46.5" customHeight="1">
      <c r="B33" s="84"/>
      <c r="C33" s="84"/>
      <c r="D33" s="84">
        <v>2330</v>
      </c>
      <c r="E33" s="53" t="s">
        <v>68</v>
      </c>
      <c r="F33" s="60"/>
      <c r="G33" s="60">
        <v>144000</v>
      </c>
    </row>
    <row r="34" spans="2:7" s="48" customFormat="1" ht="17.25" customHeight="1">
      <c r="B34" s="77">
        <v>900</v>
      </c>
      <c r="C34" s="77"/>
      <c r="D34" s="77"/>
      <c r="E34" s="78" t="s">
        <v>21</v>
      </c>
      <c r="F34" s="79"/>
      <c r="G34" s="79">
        <f>SUM(G35)</f>
        <v>10000</v>
      </c>
    </row>
    <row r="35" spans="2:7" s="49" customFormat="1" ht="17.25" customHeight="1">
      <c r="B35" s="80"/>
      <c r="C35" s="80">
        <v>90095</v>
      </c>
      <c r="D35" s="80"/>
      <c r="E35" s="81" t="s">
        <v>6</v>
      </c>
      <c r="F35" s="82"/>
      <c r="G35" s="82">
        <f>SUM(G36)</f>
        <v>10000</v>
      </c>
    </row>
    <row r="36" spans="2:7" s="49" customFormat="1" ht="43.5" customHeight="1">
      <c r="B36" s="50"/>
      <c r="C36" s="50"/>
      <c r="D36" s="50">
        <v>2710</v>
      </c>
      <c r="E36" s="51" t="s">
        <v>70</v>
      </c>
      <c r="F36" s="52"/>
      <c r="G36" s="60">
        <v>10000</v>
      </c>
    </row>
    <row r="37" spans="2:7" s="48" customFormat="1" ht="17.25" customHeight="1">
      <c r="B37" s="77">
        <v>921</v>
      </c>
      <c r="C37" s="77"/>
      <c r="D37" s="77"/>
      <c r="E37" s="78" t="s">
        <v>22</v>
      </c>
      <c r="F37" s="79">
        <f>SUM(F38,F40)</f>
        <v>110000</v>
      </c>
      <c r="G37" s="79">
        <f>SUM(G38,G40)</f>
        <v>21000</v>
      </c>
    </row>
    <row r="38" spans="2:7" s="49" customFormat="1" ht="17.25" customHeight="1">
      <c r="B38" s="80"/>
      <c r="C38" s="80">
        <v>92105</v>
      </c>
      <c r="D38" s="80"/>
      <c r="E38" s="81" t="s">
        <v>71</v>
      </c>
      <c r="F38" s="82"/>
      <c r="G38" s="82">
        <f>SUM(G39)</f>
        <v>21000</v>
      </c>
    </row>
    <row r="39" spans="2:7" s="85" customFormat="1" ht="44.25" customHeight="1">
      <c r="B39" s="84"/>
      <c r="C39" s="84"/>
      <c r="D39" s="84">
        <v>2710</v>
      </c>
      <c r="E39" s="53" t="s">
        <v>70</v>
      </c>
      <c r="F39" s="60"/>
      <c r="G39" s="60">
        <v>21000</v>
      </c>
    </row>
    <row r="40" spans="2:7" s="49" customFormat="1" ht="17.25" customHeight="1">
      <c r="B40" s="80"/>
      <c r="C40" s="80">
        <v>92116</v>
      </c>
      <c r="D40" s="80"/>
      <c r="E40" s="81" t="s">
        <v>23</v>
      </c>
      <c r="F40" s="82">
        <f>SUM(F41)</f>
        <v>110000</v>
      </c>
      <c r="G40" s="82"/>
    </row>
    <row r="41" spans="2:7" s="85" customFormat="1" ht="45.75" customHeight="1">
      <c r="B41" s="84"/>
      <c r="C41" s="84"/>
      <c r="D41" s="84">
        <v>2710</v>
      </c>
      <c r="E41" s="53" t="s">
        <v>9</v>
      </c>
      <c r="F41" s="60">
        <v>110000</v>
      </c>
      <c r="G41" s="60"/>
    </row>
    <row r="42" spans="2:7" s="49" customFormat="1" ht="24.75" customHeight="1">
      <c r="B42" s="243" t="s">
        <v>99</v>
      </c>
      <c r="C42" s="244"/>
      <c r="D42" s="244"/>
      <c r="E42" s="245"/>
      <c r="F42" s="83">
        <f>SUM(F5,F13,F16,F19,F22,F26,F34,F37)</f>
        <v>7370850</v>
      </c>
      <c r="G42" s="83">
        <f>SUM(G5,G13,G16,G19,G22,G26,G34,G37)</f>
        <v>1411139</v>
      </c>
    </row>
  </sheetData>
  <sheetProtection algorithmName="SHA-512" hashValue="i/GkRxP0KUhlA5QXx5HMOzbzC+R7c9JWArzTm2pRHRhs+iQ42jM86Wt4+/SJnzd3SPFITngdXxrSSxdyz8gbRg==" saltValue="gs3cvpnE7s/Is+wHejVRJg==" spinCount="100000" sheet="1" objects="1" scenarios="1" formatColumns="0" formatRows="0"/>
  <mergeCells count="2">
    <mergeCell ref="B2:G2"/>
    <mergeCell ref="B42:E42"/>
  </mergeCells>
  <pageMargins left="0.55118110236220474" right="0.47244094488188981" top="1.55" bottom="1.43" header="0.78740157480314965" footer="0.51181102362204722"/>
  <pageSetup paperSize="9" scale="90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pane ySplit="5" topLeftCell="A6" activePane="bottomLeft" state="frozen"/>
      <selection pane="bottomLeft" activeCell="N11" sqref="N11"/>
    </sheetView>
  </sheetViews>
  <sheetFormatPr defaultRowHeight="12"/>
  <cols>
    <col min="1" max="1" width="6.5" style="162" customWidth="1"/>
    <col min="2" max="2" width="10.33203125" style="162" customWidth="1"/>
    <col min="3" max="3" width="7.5" style="162" customWidth="1"/>
    <col min="4" max="4" width="53.5" style="43" customWidth="1"/>
    <col min="5" max="5" width="15" style="43" customWidth="1"/>
    <col min="6" max="6" width="15.33203125" style="43" customWidth="1"/>
    <col min="7" max="7" width="15" style="43" customWidth="1"/>
    <col min="8" max="10" width="9.33203125" style="43"/>
    <col min="11" max="11" width="10.33203125" style="43" bestFit="1" customWidth="1"/>
    <col min="12" max="16384" width="9.33203125" style="43"/>
  </cols>
  <sheetData>
    <row r="1" spans="1:12" ht="9" customHeight="1">
      <c r="F1" s="163"/>
      <c r="G1" s="163"/>
    </row>
    <row r="2" spans="1:12" s="165" customFormat="1" ht="33" customHeight="1">
      <c r="A2" s="250" t="s">
        <v>310</v>
      </c>
      <c r="B2" s="250"/>
      <c r="C2" s="250"/>
      <c r="D2" s="250"/>
      <c r="E2" s="250"/>
      <c r="F2" s="250"/>
      <c r="G2" s="250"/>
      <c r="H2" s="164"/>
    </row>
    <row r="3" spans="1:12" ht="10.5" customHeight="1"/>
    <row r="4" spans="1:12" ht="24" customHeight="1">
      <c r="A4" s="247" t="s">
        <v>0</v>
      </c>
      <c r="B4" s="247" t="s">
        <v>1</v>
      </c>
      <c r="C4" s="247" t="s">
        <v>134</v>
      </c>
      <c r="D4" s="247" t="s">
        <v>79</v>
      </c>
      <c r="E4" s="247" t="s">
        <v>311</v>
      </c>
      <c r="F4" s="247"/>
      <c r="G4" s="247"/>
    </row>
    <row r="5" spans="1:12" ht="24" customHeight="1">
      <c r="A5" s="247"/>
      <c r="B5" s="247"/>
      <c r="C5" s="247"/>
      <c r="D5" s="247"/>
      <c r="E5" s="166" t="s">
        <v>312</v>
      </c>
      <c r="F5" s="166" t="s">
        <v>313</v>
      </c>
      <c r="G5" s="166" t="s">
        <v>314</v>
      </c>
    </row>
    <row r="6" spans="1:12" s="168" customFormat="1" ht="12.75" customHeight="1">
      <c r="A6" s="167">
        <v>1</v>
      </c>
      <c r="B6" s="167">
        <v>2</v>
      </c>
      <c r="C6" s="167">
        <v>3</v>
      </c>
      <c r="D6" s="167">
        <v>4</v>
      </c>
      <c r="E6" s="167">
        <v>5</v>
      </c>
      <c r="F6" s="167">
        <v>6</v>
      </c>
      <c r="G6" s="167">
        <v>7</v>
      </c>
    </row>
    <row r="7" spans="1:12" ht="39" customHeight="1">
      <c r="A7" s="246" t="s">
        <v>315</v>
      </c>
      <c r="B7" s="246"/>
      <c r="C7" s="246"/>
      <c r="D7" s="169" t="s">
        <v>135</v>
      </c>
      <c r="E7" s="170" t="s">
        <v>316</v>
      </c>
      <c r="F7" s="170" t="s">
        <v>316</v>
      </c>
      <c r="G7" s="170" t="s">
        <v>316</v>
      </c>
    </row>
    <row r="8" spans="1:12" s="174" customFormat="1" ht="52.5" customHeight="1">
      <c r="A8" s="171">
        <v>600</v>
      </c>
      <c r="B8" s="171">
        <v>60004</v>
      </c>
      <c r="C8" s="171">
        <v>2310</v>
      </c>
      <c r="D8" s="53" t="s">
        <v>30</v>
      </c>
      <c r="E8" s="172"/>
      <c r="F8" s="172"/>
      <c r="G8" s="173">
        <v>250000</v>
      </c>
    </row>
    <row r="9" spans="1:12" s="174" customFormat="1" ht="61.5" customHeight="1">
      <c r="A9" s="171">
        <v>600</v>
      </c>
      <c r="B9" s="171">
        <v>60016</v>
      </c>
      <c r="C9" s="171">
        <v>6300</v>
      </c>
      <c r="D9" s="53" t="s">
        <v>121</v>
      </c>
      <c r="E9" s="172"/>
      <c r="F9" s="172"/>
      <c r="G9" s="173">
        <v>482484</v>
      </c>
    </row>
    <row r="10" spans="1:12" s="174" customFormat="1" ht="63.75" customHeight="1">
      <c r="A10" s="172">
        <v>710</v>
      </c>
      <c r="B10" s="172">
        <v>71095</v>
      </c>
      <c r="C10" s="172">
        <v>6639</v>
      </c>
      <c r="D10" s="188" t="s">
        <v>27</v>
      </c>
      <c r="E10" s="175"/>
      <c r="F10" s="175"/>
      <c r="G10" s="176">
        <v>61236</v>
      </c>
    </row>
    <row r="11" spans="1:12" s="174" customFormat="1" ht="38.25" customHeight="1">
      <c r="A11" s="172">
        <v>754</v>
      </c>
      <c r="B11" s="172">
        <v>75404</v>
      </c>
      <c r="C11" s="172">
        <v>6170</v>
      </c>
      <c r="D11" s="62" t="s">
        <v>317</v>
      </c>
      <c r="E11" s="175"/>
      <c r="F11" s="175"/>
      <c r="G11" s="176">
        <v>70000</v>
      </c>
    </row>
    <row r="12" spans="1:12" s="174" customFormat="1" ht="38.25" customHeight="1">
      <c r="A12" s="172">
        <v>754</v>
      </c>
      <c r="B12" s="172">
        <v>75410</v>
      </c>
      <c r="C12" s="172">
        <v>6170</v>
      </c>
      <c r="D12" s="62" t="s">
        <v>317</v>
      </c>
      <c r="E12" s="175"/>
      <c r="F12" s="175"/>
      <c r="G12" s="176">
        <v>60000</v>
      </c>
    </row>
    <row r="13" spans="1:12" s="174" customFormat="1" ht="51.75" customHeight="1">
      <c r="A13" s="172">
        <v>853</v>
      </c>
      <c r="B13" s="172">
        <v>85311</v>
      </c>
      <c r="C13" s="172">
        <v>2320</v>
      </c>
      <c r="D13" s="62" t="s">
        <v>67</v>
      </c>
      <c r="E13" s="62"/>
      <c r="F13" s="62"/>
      <c r="G13" s="177">
        <v>2000</v>
      </c>
      <c r="H13" s="178"/>
      <c r="I13" s="178"/>
      <c r="J13" s="178"/>
      <c r="K13" s="178"/>
      <c r="L13" s="178"/>
    </row>
    <row r="14" spans="1:12" s="192" customFormat="1" ht="51.75" customHeight="1">
      <c r="A14" s="189">
        <v>855</v>
      </c>
      <c r="B14" s="189">
        <v>85508</v>
      </c>
      <c r="C14" s="189">
        <v>2320</v>
      </c>
      <c r="D14" s="190" t="s">
        <v>67</v>
      </c>
      <c r="E14" s="190"/>
      <c r="F14" s="190"/>
      <c r="G14" s="202">
        <v>368419</v>
      </c>
      <c r="H14" s="203"/>
      <c r="I14" s="203"/>
      <c r="J14" s="203"/>
      <c r="K14" s="203"/>
      <c r="L14" s="203"/>
    </row>
    <row r="15" spans="1:12" s="174" customFormat="1" ht="51.75" customHeight="1">
      <c r="A15" s="172">
        <v>855</v>
      </c>
      <c r="B15" s="172">
        <v>85510</v>
      </c>
      <c r="C15" s="172">
        <v>2320</v>
      </c>
      <c r="D15" s="62" t="s">
        <v>67</v>
      </c>
      <c r="E15" s="62"/>
      <c r="F15" s="62"/>
      <c r="G15" s="177">
        <v>72000</v>
      </c>
      <c r="H15" s="178"/>
      <c r="I15" s="178"/>
      <c r="J15" s="178"/>
      <c r="K15" s="178"/>
      <c r="L15" s="178"/>
    </row>
    <row r="16" spans="1:12" s="174" customFormat="1" ht="57" customHeight="1">
      <c r="A16" s="172">
        <v>855</v>
      </c>
      <c r="B16" s="172">
        <v>85510</v>
      </c>
      <c r="C16" s="172">
        <v>2330</v>
      </c>
      <c r="D16" s="62" t="s">
        <v>68</v>
      </c>
      <c r="E16" s="62"/>
      <c r="F16" s="62"/>
      <c r="G16" s="177">
        <v>144000</v>
      </c>
      <c r="H16" s="178"/>
      <c r="I16" s="178"/>
      <c r="J16" s="178"/>
      <c r="K16" s="178"/>
      <c r="L16" s="178"/>
    </row>
    <row r="17" spans="1:12" s="174" customFormat="1" ht="48" customHeight="1">
      <c r="A17" s="172">
        <v>900</v>
      </c>
      <c r="B17" s="172">
        <v>90095</v>
      </c>
      <c r="C17" s="172">
        <v>2710</v>
      </c>
      <c r="D17" s="62" t="s">
        <v>70</v>
      </c>
      <c r="E17" s="62"/>
      <c r="F17" s="62"/>
      <c r="G17" s="177">
        <v>10000</v>
      </c>
      <c r="H17" s="178"/>
      <c r="I17" s="178"/>
      <c r="J17" s="178"/>
      <c r="K17" s="178"/>
      <c r="L17" s="178"/>
    </row>
    <row r="18" spans="1:12" s="174" customFormat="1" ht="48" customHeight="1">
      <c r="A18" s="172">
        <v>921</v>
      </c>
      <c r="B18" s="172">
        <v>92105</v>
      </c>
      <c r="C18" s="172">
        <v>2710</v>
      </c>
      <c r="D18" s="62" t="s">
        <v>70</v>
      </c>
      <c r="E18" s="62"/>
      <c r="F18" s="62"/>
      <c r="G18" s="177">
        <v>21000</v>
      </c>
      <c r="H18" s="178"/>
      <c r="I18" s="178"/>
      <c r="J18" s="178"/>
      <c r="K18" s="178"/>
      <c r="L18" s="178"/>
    </row>
    <row r="19" spans="1:12" s="174" customFormat="1" ht="34.5" customHeight="1">
      <c r="A19" s="172">
        <v>921</v>
      </c>
      <c r="B19" s="172">
        <v>92116</v>
      </c>
      <c r="C19" s="172">
        <v>2480</v>
      </c>
      <c r="D19" s="62" t="s">
        <v>318</v>
      </c>
      <c r="E19" s="179">
        <v>409000</v>
      </c>
      <c r="F19" s="62"/>
      <c r="G19" s="177"/>
      <c r="H19" s="178"/>
      <c r="I19" s="178"/>
      <c r="J19" s="178"/>
      <c r="K19" s="178"/>
      <c r="L19" s="178"/>
    </row>
    <row r="20" spans="1:12" s="181" customFormat="1" ht="27" customHeight="1">
      <c r="A20" s="247" t="s">
        <v>319</v>
      </c>
      <c r="B20" s="247"/>
      <c r="C20" s="247"/>
      <c r="D20" s="247"/>
      <c r="E20" s="180">
        <f>SUM(E8:E19)</f>
        <v>409000</v>
      </c>
      <c r="F20" s="180">
        <f>SUM(F8:F19)</f>
        <v>0</v>
      </c>
      <c r="G20" s="180">
        <f>SUM(G8:G19)</f>
        <v>1541139</v>
      </c>
      <c r="I20" s="182"/>
    </row>
    <row r="21" spans="1:12" s="174" customFormat="1" ht="47.25" customHeight="1">
      <c r="A21" s="246" t="s">
        <v>320</v>
      </c>
      <c r="B21" s="246"/>
      <c r="C21" s="246"/>
      <c r="D21" s="169" t="s">
        <v>135</v>
      </c>
      <c r="E21" s="170" t="s">
        <v>316</v>
      </c>
      <c r="F21" s="170" t="s">
        <v>316</v>
      </c>
      <c r="G21" s="170" t="s">
        <v>316</v>
      </c>
      <c r="I21" s="183"/>
      <c r="K21" s="162"/>
    </row>
    <row r="22" spans="1:12" s="174" customFormat="1" ht="58.5" customHeight="1">
      <c r="A22" s="184" t="s">
        <v>2</v>
      </c>
      <c r="B22" s="184" t="s">
        <v>321</v>
      </c>
      <c r="C22" s="184" t="s">
        <v>322</v>
      </c>
      <c r="D22" s="62" t="s">
        <v>323</v>
      </c>
      <c r="E22" s="175"/>
      <c r="F22" s="175"/>
      <c r="G22" s="176">
        <v>82920</v>
      </c>
      <c r="I22" s="183"/>
      <c r="K22" s="162"/>
    </row>
    <row r="23" spans="1:12" s="174" customFormat="1" ht="75" customHeight="1">
      <c r="A23" s="172">
        <v>630</v>
      </c>
      <c r="B23" s="172">
        <v>63003</v>
      </c>
      <c r="C23" s="172">
        <v>2360</v>
      </c>
      <c r="D23" s="62" t="s">
        <v>117</v>
      </c>
      <c r="E23" s="175"/>
      <c r="F23" s="175"/>
      <c r="G23" s="176">
        <v>48000</v>
      </c>
      <c r="I23" s="183"/>
      <c r="K23" s="162"/>
    </row>
    <row r="24" spans="1:12" s="174" customFormat="1" ht="73.5" customHeight="1">
      <c r="A24" s="172">
        <v>754</v>
      </c>
      <c r="B24" s="172">
        <v>75495</v>
      </c>
      <c r="C24" s="172">
        <v>2360</v>
      </c>
      <c r="D24" s="62" t="s">
        <v>117</v>
      </c>
      <c r="E24" s="175"/>
      <c r="F24" s="175"/>
      <c r="G24" s="176">
        <v>10000</v>
      </c>
      <c r="I24" s="183"/>
      <c r="K24" s="162"/>
    </row>
    <row r="25" spans="1:12" s="174" customFormat="1" ht="75" customHeight="1">
      <c r="A25" s="172">
        <v>755</v>
      </c>
      <c r="B25" s="172">
        <v>75515</v>
      </c>
      <c r="C25" s="172">
        <v>2360</v>
      </c>
      <c r="D25" s="62" t="s">
        <v>117</v>
      </c>
      <c r="E25" s="175"/>
      <c r="F25" s="175"/>
      <c r="G25" s="176">
        <v>182178</v>
      </c>
      <c r="I25" s="183"/>
      <c r="K25" s="162"/>
    </row>
    <row r="26" spans="1:12" s="174" customFormat="1" ht="34.5" customHeight="1">
      <c r="A26" s="172">
        <v>801</v>
      </c>
      <c r="B26" s="172">
        <v>80120</v>
      </c>
      <c r="C26" s="172">
        <v>2540</v>
      </c>
      <c r="D26" s="62" t="s">
        <v>324</v>
      </c>
      <c r="E26" s="179">
        <v>1092584</v>
      </c>
      <c r="F26" s="62"/>
      <c r="G26" s="179"/>
    </row>
    <row r="27" spans="1:12" s="174" customFormat="1" ht="34.5" customHeight="1">
      <c r="A27" s="172">
        <v>801</v>
      </c>
      <c r="B27" s="172">
        <v>80130</v>
      </c>
      <c r="C27" s="172">
        <v>2540</v>
      </c>
      <c r="D27" s="62" t="s">
        <v>324</v>
      </c>
      <c r="E27" s="179">
        <v>313712</v>
      </c>
      <c r="F27" s="62"/>
      <c r="G27" s="179"/>
    </row>
    <row r="28" spans="1:12" s="174" customFormat="1" ht="34.5" customHeight="1">
      <c r="A28" s="172">
        <v>801</v>
      </c>
      <c r="B28" s="172">
        <v>80150</v>
      </c>
      <c r="C28" s="172">
        <v>2540</v>
      </c>
      <c r="D28" s="62" t="s">
        <v>324</v>
      </c>
      <c r="E28" s="179">
        <v>128565</v>
      </c>
      <c r="F28" s="62"/>
      <c r="G28" s="179"/>
    </row>
    <row r="29" spans="1:12" s="192" customFormat="1" ht="34.5" customHeight="1">
      <c r="A29" s="189">
        <v>801</v>
      </c>
      <c r="B29" s="189">
        <v>80151</v>
      </c>
      <c r="C29" s="189">
        <v>2540</v>
      </c>
      <c r="D29" s="190" t="s">
        <v>324</v>
      </c>
      <c r="E29" s="191">
        <v>60839</v>
      </c>
      <c r="F29" s="190"/>
      <c r="G29" s="191"/>
    </row>
    <row r="30" spans="1:12" s="174" customFormat="1" ht="60.75" customHeight="1">
      <c r="A30" s="172">
        <v>851</v>
      </c>
      <c r="B30" s="172">
        <v>85111</v>
      </c>
      <c r="C30" s="172">
        <v>6230</v>
      </c>
      <c r="D30" s="62" t="s">
        <v>325</v>
      </c>
      <c r="E30" s="179"/>
      <c r="F30" s="62"/>
      <c r="G30" s="179">
        <v>39114</v>
      </c>
    </row>
    <row r="31" spans="1:12" s="174" customFormat="1" ht="47.25" customHeight="1">
      <c r="A31" s="172">
        <v>852</v>
      </c>
      <c r="B31" s="172">
        <v>85202</v>
      </c>
      <c r="C31" s="172">
        <v>2820</v>
      </c>
      <c r="D31" s="62" t="s">
        <v>326</v>
      </c>
      <c r="E31" s="62"/>
      <c r="F31" s="62"/>
      <c r="G31" s="179">
        <v>297000</v>
      </c>
    </row>
    <row r="32" spans="1:12" s="174" customFormat="1" ht="44.25" customHeight="1">
      <c r="A32" s="172">
        <v>852</v>
      </c>
      <c r="B32" s="172">
        <v>85220</v>
      </c>
      <c r="C32" s="172">
        <v>2820</v>
      </c>
      <c r="D32" s="62" t="s">
        <v>326</v>
      </c>
      <c r="E32" s="62"/>
      <c r="F32" s="62"/>
      <c r="G32" s="179">
        <v>80000</v>
      </c>
    </row>
    <row r="33" spans="1:11" s="174" customFormat="1" ht="34.5" customHeight="1">
      <c r="A33" s="172">
        <v>853</v>
      </c>
      <c r="B33" s="172">
        <v>85311</v>
      </c>
      <c r="C33" s="172">
        <v>2580</v>
      </c>
      <c r="D33" s="62" t="s">
        <v>327</v>
      </c>
      <c r="E33" s="179">
        <v>179511</v>
      </c>
      <c r="F33" s="62"/>
      <c r="G33" s="179"/>
    </row>
    <row r="34" spans="1:11" s="192" customFormat="1" ht="33.75" customHeight="1">
      <c r="A34" s="189">
        <v>854</v>
      </c>
      <c r="B34" s="189">
        <v>85404</v>
      </c>
      <c r="C34" s="189">
        <v>2540</v>
      </c>
      <c r="D34" s="190" t="s">
        <v>324</v>
      </c>
      <c r="E34" s="191">
        <v>125337</v>
      </c>
      <c r="F34" s="190"/>
      <c r="G34" s="191"/>
    </row>
    <row r="35" spans="1:11" s="174" customFormat="1" ht="33.75" customHeight="1">
      <c r="A35" s="172">
        <v>854</v>
      </c>
      <c r="B35" s="172">
        <v>85410</v>
      </c>
      <c r="C35" s="172">
        <v>2540</v>
      </c>
      <c r="D35" s="62" t="s">
        <v>324</v>
      </c>
      <c r="E35" s="179">
        <v>71546</v>
      </c>
      <c r="F35" s="62"/>
      <c r="G35" s="179"/>
    </row>
    <row r="36" spans="1:11" s="174" customFormat="1" ht="72.75" customHeight="1">
      <c r="A36" s="172">
        <v>921</v>
      </c>
      <c r="B36" s="172">
        <v>92105</v>
      </c>
      <c r="C36" s="172">
        <v>2360</v>
      </c>
      <c r="D36" s="62" t="s">
        <v>117</v>
      </c>
      <c r="E36" s="179"/>
      <c r="F36" s="62"/>
      <c r="G36" s="179">
        <v>120000</v>
      </c>
    </row>
    <row r="37" spans="1:11" s="174" customFormat="1" ht="72.75" customHeight="1">
      <c r="A37" s="172">
        <v>926</v>
      </c>
      <c r="B37" s="172">
        <v>92605</v>
      </c>
      <c r="C37" s="172">
        <v>2360</v>
      </c>
      <c r="D37" s="62" t="s">
        <v>117</v>
      </c>
      <c r="E37" s="185"/>
      <c r="F37" s="62"/>
      <c r="G37" s="179">
        <v>22000</v>
      </c>
      <c r="I37" s="183"/>
      <c r="K37" s="183"/>
    </row>
    <row r="38" spans="1:11" s="174" customFormat="1" ht="22.5" customHeight="1">
      <c r="A38" s="248" t="s">
        <v>328</v>
      </c>
      <c r="B38" s="248"/>
      <c r="C38" s="248"/>
      <c r="D38" s="248"/>
      <c r="E38" s="180">
        <f>SUM(E22:E37)</f>
        <v>1972094</v>
      </c>
      <c r="F38" s="180">
        <f t="shared" ref="F38:G38" si="0">SUM(F22:F37)</f>
        <v>0</v>
      </c>
      <c r="G38" s="180">
        <f t="shared" si="0"/>
        <v>881212</v>
      </c>
    </row>
    <row r="39" spans="1:11" s="187" customFormat="1" ht="26.25" customHeight="1">
      <c r="A39" s="249" t="s">
        <v>329</v>
      </c>
      <c r="B39" s="249"/>
      <c r="C39" s="249"/>
      <c r="D39" s="249"/>
      <c r="E39" s="249"/>
      <c r="F39" s="249"/>
      <c r="G39" s="186">
        <f>SUM(E20,G20,E38,G38)</f>
        <v>4803445</v>
      </c>
    </row>
    <row r="40" spans="1:11" ht="15.75" customHeight="1"/>
    <row r="41" spans="1:11" ht="15.75" customHeight="1"/>
    <row r="42" spans="1:11" ht="15.75" customHeight="1"/>
    <row r="43" spans="1:11" ht="15.75" customHeight="1">
      <c r="A43" s="43"/>
      <c r="B43" s="43"/>
      <c r="C43" s="43"/>
    </row>
    <row r="44" spans="1:11" ht="15.75" customHeight="1">
      <c r="A44" s="43"/>
      <c r="B44" s="43"/>
      <c r="C44" s="43"/>
    </row>
    <row r="45" spans="1:11" ht="15.75" customHeight="1">
      <c r="A45" s="43"/>
      <c r="B45" s="43"/>
      <c r="C45" s="43"/>
    </row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</sheetData>
  <sheetProtection algorithmName="SHA-512" hashValue="toIIM6EEbL3Mika5zFpF7B7kJpw+o/RXxNd8sBqndo8KVMS1fFQZ3cpSHt2we9Z3esWRmfNoQb80F1lUbJffKQ==" saltValue="mcrWzYNE+Qr5YuUmfAtM1Q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0:D20"/>
    <mergeCell ref="A21:C21"/>
    <mergeCell ref="A38:D38"/>
    <mergeCell ref="A39:F39"/>
  </mergeCells>
  <pageMargins left="0.79" right="0.23622047244094491" top="1.1499999999999999" bottom="0.95" header="0.54" footer="0.38"/>
  <pageSetup paperSize="9" scale="85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B2" sqref="B2:H2"/>
    </sheetView>
  </sheetViews>
  <sheetFormatPr defaultRowHeight="12.75"/>
  <cols>
    <col min="1" max="1" width="2.83203125" style="150" customWidth="1"/>
    <col min="2" max="2" width="50.83203125" style="150" customWidth="1"/>
    <col min="3" max="3" width="9.33203125" style="150" customWidth="1"/>
    <col min="4" max="4" width="11.33203125" style="150" customWidth="1"/>
    <col min="5" max="8" width="13" style="150" customWidth="1"/>
    <col min="9" max="16384" width="9.33203125" style="150"/>
  </cols>
  <sheetData>
    <row r="1" spans="2:10" ht="9" customHeight="1">
      <c r="H1" s="151"/>
      <c r="I1" s="151"/>
      <c r="J1" s="151"/>
    </row>
    <row r="2" spans="2:10" ht="32.25" customHeight="1">
      <c r="B2" s="254" t="s">
        <v>309</v>
      </c>
      <c r="C2" s="254"/>
      <c r="D2" s="254"/>
      <c r="E2" s="254"/>
      <c r="F2" s="254"/>
      <c r="G2" s="254"/>
      <c r="H2" s="254"/>
    </row>
    <row r="3" spans="2:10" ht="13.5" thickBot="1"/>
    <row r="4" spans="2:10" ht="18.75" customHeight="1">
      <c r="B4" s="255" t="s">
        <v>297</v>
      </c>
      <c r="C4" s="257" t="s">
        <v>0</v>
      </c>
      <c r="D4" s="255" t="s">
        <v>1</v>
      </c>
      <c r="E4" s="257" t="s">
        <v>95</v>
      </c>
      <c r="F4" s="259" t="s">
        <v>298</v>
      </c>
      <c r="G4" s="260"/>
      <c r="H4" s="261"/>
    </row>
    <row r="5" spans="2:10" ht="18.75" customHeight="1" thickBot="1">
      <c r="B5" s="256"/>
      <c r="C5" s="258"/>
      <c r="D5" s="256"/>
      <c r="E5" s="258"/>
      <c r="F5" s="152"/>
      <c r="G5" s="153" t="s">
        <v>299</v>
      </c>
      <c r="H5" s="154" t="s">
        <v>300</v>
      </c>
    </row>
    <row r="6" spans="2:10" s="96" customFormat="1" ht="43.5" customHeight="1" thickBot="1">
      <c r="B6" s="155" t="s">
        <v>301</v>
      </c>
      <c r="C6" s="155">
        <v>801</v>
      </c>
      <c r="D6" s="155">
        <v>80120</v>
      </c>
      <c r="E6" s="156">
        <v>62800</v>
      </c>
      <c r="F6" s="156">
        <f>SUM(G6:H6)</f>
        <v>62800</v>
      </c>
      <c r="G6" s="156">
        <v>62800</v>
      </c>
      <c r="H6" s="156">
        <v>0</v>
      </c>
    </row>
    <row r="7" spans="2:10" s="96" customFormat="1" ht="43.5" customHeight="1" thickBot="1">
      <c r="B7" s="155" t="s">
        <v>302</v>
      </c>
      <c r="C7" s="155">
        <v>801</v>
      </c>
      <c r="D7" s="155">
        <v>80120</v>
      </c>
      <c r="E7" s="156">
        <v>50000</v>
      </c>
      <c r="F7" s="156">
        <f>SUM(G7:H7)</f>
        <v>50000</v>
      </c>
      <c r="G7" s="156">
        <v>50000</v>
      </c>
      <c r="H7" s="156">
        <v>0</v>
      </c>
    </row>
    <row r="8" spans="2:10" s="161" customFormat="1" ht="43.5" customHeight="1" thickBot="1">
      <c r="B8" s="159" t="s">
        <v>303</v>
      </c>
      <c r="C8" s="159">
        <v>801</v>
      </c>
      <c r="D8" s="159">
        <v>80130</v>
      </c>
      <c r="E8" s="160">
        <v>120000</v>
      </c>
      <c r="F8" s="160">
        <f t="shared" ref="F8:F13" si="0">SUM(G8:H8)</f>
        <v>120000</v>
      </c>
      <c r="G8" s="160">
        <v>120000</v>
      </c>
      <c r="H8" s="160">
        <v>0</v>
      </c>
    </row>
    <row r="9" spans="2:10" s="96" customFormat="1" ht="43.5" customHeight="1" thickBot="1">
      <c r="B9" s="155" t="s">
        <v>304</v>
      </c>
      <c r="C9" s="155">
        <v>801</v>
      </c>
      <c r="D9" s="155">
        <v>80130</v>
      </c>
      <c r="E9" s="156">
        <v>117600</v>
      </c>
      <c r="F9" s="156">
        <f t="shared" si="0"/>
        <v>117600</v>
      </c>
      <c r="G9" s="156">
        <v>117600</v>
      </c>
      <c r="H9" s="156">
        <v>0</v>
      </c>
    </row>
    <row r="10" spans="2:10" s="96" customFormat="1" ht="43.5" customHeight="1" thickBot="1">
      <c r="B10" s="155" t="s">
        <v>305</v>
      </c>
      <c r="C10" s="155">
        <v>854</v>
      </c>
      <c r="D10" s="155">
        <v>85403</v>
      </c>
      <c r="E10" s="156">
        <v>176340</v>
      </c>
      <c r="F10" s="156">
        <f t="shared" si="0"/>
        <v>176340</v>
      </c>
      <c r="G10" s="156">
        <v>176340</v>
      </c>
      <c r="H10" s="156">
        <v>0</v>
      </c>
    </row>
    <row r="11" spans="2:10" s="96" customFormat="1" ht="56.25" customHeight="1" thickBot="1">
      <c r="B11" s="155" t="s">
        <v>306</v>
      </c>
      <c r="C11" s="155">
        <v>854</v>
      </c>
      <c r="D11" s="155">
        <v>85403</v>
      </c>
      <c r="E11" s="156">
        <v>201500</v>
      </c>
      <c r="F11" s="156">
        <f t="shared" si="0"/>
        <v>201500</v>
      </c>
      <c r="G11" s="156">
        <v>201500</v>
      </c>
      <c r="H11" s="156">
        <v>0</v>
      </c>
    </row>
    <row r="12" spans="2:10" s="96" customFormat="1" ht="43.5" customHeight="1" thickBot="1">
      <c r="B12" s="155" t="s">
        <v>307</v>
      </c>
      <c r="C12" s="155">
        <v>854</v>
      </c>
      <c r="D12" s="155">
        <v>85407</v>
      </c>
      <c r="E12" s="156">
        <v>480000</v>
      </c>
      <c r="F12" s="156">
        <f t="shared" si="0"/>
        <v>480000</v>
      </c>
      <c r="G12" s="156">
        <v>452000</v>
      </c>
      <c r="H12" s="156">
        <v>28000</v>
      </c>
    </row>
    <row r="13" spans="2:10" s="96" customFormat="1" ht="43.5" customHeight="1" thickBot="1">
      <c r="B13" s="155" t="s">
        <v>308</v>
      </c>
      <c r="C13" s="155">
        <v>854</v>
      </c>
      <c r="D13" s="155">
        <v>85421</v>
      </c>
      <c r="E13" s="156">
        <v>178700</v>
      </c>
      <c r="F13" s="156">
        <f t="shared" si="0"/>
        <v>178700</v>
      </c>
      <c r="G13" s="156">
        <v>170700</v>
      </c>
      <c r="H13" s="156">
        <v>8000</v>
      </c>
    </row>
    <row r="14" spans="2:10" s="158" customFormat="1" ht="28.5" customHeight="1" thickBot="1">
      <c r="B14" s="251" t="s">
        <v>259</v>
      </c>
      <c r="C14" s="252"/>
      <c r="D14" s="253"/>
      <c r="E14" s="157">
        <f>SUM(E6:E13)</f>
        <v>1386940</v>
      </c>
      <c r="F14" s="157">
        <f t="shared" ref="F14:H14" si="1">SUM(F6:F13)</f>
        <v>1386940</v>
      </c>
      <c r="G14" s="157">
        <f t="shared" si="1"/>
        <v>1350940</v>
      </c>
      <c r="H14" s="157">
        <f t="shared" si="1"/>
        <v>36000</v>
      </c>
    </row>
  </sheetData>
  <sheetProtection algorithmName="SHA-512" hashValue="1gNJywMm1KafCaTJ9P4VZpreNrKyjb7ng9yKtCEJrEuu+tq7JO4AYx7G+MHnE5QQ+ZERoFrS2HnCXGFIjUm3HA==" saltValue="Q9ieDw9+OMVOG8sw4EUOgA==" spinCount="100000" sheet="1" objects="1" scenarios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48" right="0.23622047244094491" top="1.47" bottom="0.31496062992125984" header="0.78" footer="0.15748031496062992"/>
  <pageSetup paperSize="9" scale="90" orientation="portrait" horizontalDpi="4294967295" verticalDpi="300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 Tab.2a</vt:lpstr>
      <vt:lpstr>Tab.3</vt:lpstr>
      <vt:lpstr>Tab.5</vt:lpstr>
      <vt:lpstr>Tab.7</vt:lpstr>
      <vt:lpstr>Zał.1</vt:lpstr>
      <vt:lpstr>Zał.2</vt:lpstr>
      <vt:lpstr>' Tab.2a'!__xlnm.Print_Area_1</vt:lpstr>
      <vt:lpstr>' Tab.2a'!Obszar_wydruku</vt:lpstr>
      <vt:lpstr>Tab.3!Obszar_wydruku</vt:lpstr>
      <vt:lpstr>Tab.5!Obszar_wydruku</vt:lpstr>
      <vt:lpstr>Zał.1!Obszar_wydruku</vt:lpstr>
      <vt:lpstr>Zał.2!Obszar_wydruku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2017-06-14T11:34:53Z</cp:lastPrinted>
  <dcterms:created xsi:type="dcterms:W3CDTF">2015-10-09T11:05:37Z</dcterms:created>
  <dcterms:modified xsi:type="dcterms:W3CDTF">2017-06-14T12:49:52Z</dcterms:modified>
</cp:coreProperties>
</file>