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X\Desktop\marzec 2017\"/>
    </mc:Choice>
  </mc:AlternateContent>
  <bookViews>
    <workbookView xWindow="0" yWindow="0" windowWidth="19200" windowHeight="10185" tabRatio="821"/>
  </bookViews>
  <sheets>
    <sheet name=" Tab.2a" sheetId="19" r:id="rId1"/>
    <sheet name="Tab.3" sheetId="21" r:id="rId2"/>
    <sheet name="Tab.4 " sheetId="15" r:id="rId3"/>
    <sheet name="Tab.5" sheetId="6" r:id="rId4"/>
    <sheet name="Tab.6" sheetId="20" r:id="rId5"/>
    <sheet name="Tab.7" sheetId="17" r:id="rId6"/>
    <sheet name="Zał.1" sheetId="18" r:id="rId7"/>
  </sheets>
  <definedNames>
    <definedName name="__xlnm.Print_Area_1" localSheetId="0">' Tab.2a'!$A$2:$M$86</definedName>
    <definedName name="__xlnm.Print_Area_1" localSheetId="1">#REF!</definedName>
    <definedName name="__xlnm.Print_Area_1" localSheetId="2">#REF!</definedName>
    <definedName name="__xlnm.Print_Area_1" localSheetId="3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>#REF!</definedName>
    <definedName name="_xlnm._FilterDatabase" localSheetId="3" hidden="1">Tab.5!$C$1:$C$158</definedName>
    <definedName name="_xlnm._FilterDatabase" localSheetId="5" hidden="1">Tab.7!$D$2:$D$42</definedName>
    <definedName name="_xlnm.Print_Area" localSheetId="0">' Tab.2a'!$A$1:$K$82</definedName>
    <definedName name="_xlnm.Print_Area" localSheetId="1">Tab.3!$A$1:$D$22</definedName>
    <definedName name="_xlnm.Print_Area" localSheetId="3">Tab.5!$A$1:$F$161</definedName>
    <definedName name="_xlnm.Print_Area" localSheetId="6">Zał.1!$A$1:$G$39</definedName>
    <definedName name="t" localSheetId="0">#REF!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 localSheetId="6">#REF!</definedName>
    <definedName name="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G51" i="19" l="1"/>
  <c r="F49" i="19"/>
  <c r="G73" i="19"/>
  <c r="F72" i="19"/>
  <c r="D19" i="21" l="1"/>
  <c r="D14" i="21"/>
  <c r="D10" i="21"/>
  <c r="D7" i="21"/>
  <c r="D13" i="21" l="1"/>
  <c r="G8" i="20" l="1"/>
  <c r="G7" i="20" s="1"/>
  <c r="G13" i="20" s="1"/>
  <c r="F8" i="20"/>
  <c r="F7" i="20" s="1"/>
  <c r="F13" i="20" s="1"/>
  <c r="G45" i="19" l="1"/>
  <c r="H45" i="19"/>
  <c r="G68" i="19" l="1"/>
  <c r="I68" i="19"/>
  <c r="F67" i="19"/>
  <c r="F50" i="19"/>
  <c r="J78" i="19" l="1"/>
  <c r="I78" i="19"/>
  <c r="H78" i="19"/>
  <c r="G77" i="19"/>
  <c r="F76" i="19"/>
  <c r="F75" i="19"/>
  <c r="F77" i="19" s="1"/>
  <c r="F74" i="19"/>
  <c r="F71" i="19"/>
  <c r="F73" i="19" s="1"/>
  <c r="G70" i="19"/>
  <c r="F70" i="19"/>
  <c r="F69" i="19"/>
  <c r="F65" i="19"/>
  <c r="F68" i="19" s="1"/>
  <c r="G64" i="19"/>
  <c r="F63" i="19"/>
  <c r="F64" i="19" s="1"/>
  <c r="G62" i="19"/>
  <c r="F61" i="19"/>
  <c r="F62" i="19" s="1"/>
  <c r="G60" i="19"/>
  <c r="F59" i="19"/>
  <c r="F58" i="19"/>
  <c r="G57" i="19"/>
  <c r="F56" i="19"/>
  <c r="F57" i="19" s="1"/>
  <c r="G55" i="19"/>
  <c r="G78" i="19" s="1"/>
  <c r="F54" i="19"/>
  <c r="F55" i="19" s="1"/>
  <c r="G53" i="19"/>
  <c r="F52" i="19"/>
  <c r="F53" i="19" s="1"/>
  <c r="F48" i="19"/>
  <c r="F51" i="19" s="1"/>
  <c r="G47" i="19"/>
  <c r="F46" i="19"/>
  <c r="F47" i="19" s="1"/>
  <c r="F44" i="19"/>
  <c r="F39" i="19"/>
  <c r="F37" i="19"/>
  <c r="F36" i="19"/>
  <c r="F35" i="19"/>
  <c r="F34" i="19"/>
  <c r="F33" i="19"/>
  <c r="F32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7" i="19"/>
  <c r="F15" i="19"/>
  <c r="F14" i="19"/>
  <c r="F13" i="19"/>
  <c r="F8" i="19"/>
  <c r="F60" i="19" l="1"/>
  <c r="F45" i="19"/>
  <c r="F78" i="19" s="1"/>
  <c r="G38" i="18" l="1"/>
  <c r="F38" i="18"/>
  <c r="E38" i="18"/>
  <c r="G20" i="18"/>
  <c r="F20" i="18"/>
  <c r="E20" i="18"/>
  <c r="G39" i="18" l="1"/>
  <c r="E33" i="15"/>
  <c r="F33" i="15"/>
  <c r="G33" i="15"/>
  <c r="H33" i="15"/>
  <c r="I33" i="15"/>
  <c r="D32" i="15"/>
  <c r="F17" i="17" l="1"/>
  <c r="F16" i="17" s="1"/>
  <c r="D28" i="15" l="1"/>
  <c r="D24" i="15" l="1"/>
  <c r="G26" i="17" l="1"/>
  <c r="F26" i="17"/>
  <c r="F154" i="6" l="1"/>
  <c r="E154" i="6"/>
  <c r="F150" i="6"/>
  <c r="F149" i="6" s="1"/>
  <c r="E150" i="6"/>
  <c r="E149" i="6" l="1"/>
  <c r="D19" i="15"/>
  <c r="D14" i="15"/>
  <c r="D9" i="15"/>
  <c r="G30" i="17" l="1"/>
  <c r="F30" i="17" l="1"/>
  <c r="G27" i="17"/>
  <c r="F27" i="17"/>
  <c r="G11" i="17" l="1"/>
  <c r="F40" i="17"/>
  <c r="F37" i="17" s="1"/>
  <c r="G38" i="17"/>
  <c r="G37" i="17" s="1"/>
  <c r="G42" i="17" s="1"/>
  <c r="G35" i="17"/>
  <c r="G34" i="17" s="1"/>
  <c r="G23" i="17"/>
  <c r="G22" i="17" s="1"/>
  <c r="F23" i="17"/>
  <c r="F22" i="17" s="1"/>
  <c r="F20" i="17"/>
  <c r="F19" i="17" s="1"/>
  <c r="G14" i="17"/>
  <c r="G13" i="17" s="1"/>
  <c r="F8" i="17"/>
  <c r="F5" i="17" s="1"/>
  <c r="F42" i="17" s="1"/>
  <c r="G6" i="17"/>
  <c r="G5" i="17" s="1"/>
  <c r="D20" i="15" l="1"/>
  <c r="D15" i="15"/>
  <c r="D10" i="15"/>
  <c r="D33" i="15" s="1"/>
  <c r="F102" i="6" l="1"/>
  <c r="F101" i="6" s="1"/>
  <c r="E102" i="6"/>
  <c r="E101" i="6" s="1"/>
  <c r="F116" i="6" l="1"/>
  <c r="F115" i="6" s="1"/>
  <c r="F29" i="6"/>
  <c r="F137" i="6" l="1"/>
  <c r="F136" i="6" s="1"/>
  <c r="E137" i="6"/>
  <c r="E136" i="6" s="1"/>
  <c r="E116" i="6"/>
  <c r="E115" i="6" s="1"/>
  <c r="F112" i="6"/>
  <c r="F111" i="6" s="1"/>
  <c r="E112" i="6"/>
  <c r="E111" i="6" s="1"/>
  <c r="F73" i="6"/>
  <c r="F72" i="6" s="1"/>
  <c r="E73" i="6"/>
  <c r="E72" i="6" s="1"/>
  <c r="F65" i="6"/>
  <c r="E65" i="6"/>
  <c r="F59" i="6"/>
  <c r="E59" i="6"/>
  <c r="F36" i="6"/>
  <c r="E36" i="6"/>
  <c r="E29" i="6"/>
  <c r="F10" i="6"/>
  <c r="F9" i="6" s="1"/>
  <c r="E10" i="6"/>
  <c r="E9" i="6" s="1"/>
  <c r="F6" i="6"/>
  <c r="F5" i="6" s="1"/>
  <c r="E6" i="6"/>
  <c r="E5" i="6" s="1"/>
  <c r="E58" i="6" l="1"/>
  <c r="F58" i="6"/>
  <c r="F28" i="6"/>
  <c r="E28" i="6"/>
  <c r="E158" i="6" s="1"/>
  <c r="F158" i="6" l="1"/>
</calcChain>
</file>

<file path=xl/sharedStrings.xml><?xml version="1.0" encoding="utf-8"?>
<sst xmlns="http://schemas.openxmlformats.org/spreadsheetml/2006/main" count="567" uniqueCount="340">
  <si>
    <t>Dział</t>
  </si>
  <si>
    <t>Rozdział</t>
  </si>
  <si>
    <t>010</t>
  </si>
  <si>
    <t>01005</t>
  </si>
  <si>
    <t>Prace geodezyjno-urządzeniowe na potrzeby rolnictwa</t>
  </si>
  <si>
    <t>Dotacje celowe otrzymane z budżetu państwa na zadania bieżące z zakresu administracji rządowej oraz inne zadania zlecone ustawami realizowane przez powiat</t>
  </si>
  <si>
    <t>Pozostała działalność</t>
  </si>
  <si>
    <t>Drogi publiczne powiatowe</t>
  </si>
  <si>
    <t xml:space="preserve">Dotacja celowa otrzymana z tytułu pomocy finansowej udzielanej między jednostkami samorządu terytorialnego na dofinansowanie własnych zadań inwestycyjnych i zakupów inwestycyjnych </t>
  </si>
  <si>
    <t>Dotacja celowa otrzymana z tytułu pomocy finansowej udzielanej między jednostkami samorządu terytorialnego na dofinansowanie własnych zadań bieżących</t>
  </si>
  <si>
    <t>Kwalifikacja wojskowa</t>
  </si>
  <si>
    <t>Bezpieczeństwo publiczne i ochrona przeciwpożarowa</t>
  </si>
  <si>
    <t>Komendy powiatowe Państwowej Straży Pożarnej</t>
  </si>
  <si>
    <t>Ochrona zdrowia</t>
  </si>
  <si>
    <t>Składki na ubezpieczenie zdrowotne oraz świadczenia dla osób nieobjętych obowiązkiem ubezpieczenia zdrowotnego</t>
  </si>
  <si>
    <t>Dotacje celowe otrzymane z powiatu na zadania bieżące realizowane na podstawie porozumień (umów) między jednostkami samorządu terytorialnego</t>
  </si>
  <si>
    <t>Ośrodki wsparcia</t>
  </si>
  <si>
    <t>Rodziny zastępcze</t>
  </si>
  <si>
    <t>Pozostałe zadania w zakresie polityki społecznej</t>
  </si>
  <si>
    <t>Rehabilitacja zawodowa i społeczna osób niepełnosprawnych</t>
  </si>
  <si>
    <t>Zespoły do spraw orzekania o niepełnosprawności</t>
  </si>
  <si>
    <t>Gospodarka komunalna i ochrona środowiska</t>
  </si>
  <si>
    <t>Kultura i ochrona dziedzictwa narodowego</t>
  </si>
  <si>
    <t>Biblioteki</t>
  </si>
  <si>
    <t>Rolnictwo i łowiectwo</t>
  </si>
  <si>
    <t>Zakup usług pozostałych</t>
  </si>
  <si>
    <t>Zakup materiałów i wyposażenia</t>
  </si>
  <si>
    <t>Dotacje celowe przekazane do samorządu województwa na inwestycje i zakupy inwestycyjne realizowane na podstawie porozumień (umów) między jednostkami samorządu terytorialnego</t>
  </si>
  <si>
    <t>Transport i łączność</t>
  </si>
  <si>
    <t>Lokalny transport zbiorowy</t>
  </si>
  <si>
    <t>Dotacje celowe przekazane gminie na zadania bieżące realizowane na podstawie porozumień (umów) między jednostkami samorządu terytorialnego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</si>
  <si>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</si>
  <si>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</si>
  <si>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</si>
  <si>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</si>
  <si>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</si>
  <si>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bezosobowe</t>
  </si>
  <si>
    <t>Zakup energii</t>
  </si>
  <si>
    <t>Zakup usług remontowych</t>
  </si>
  <si>
    <t>Podróże służbowe krajowe</t>
  </si>
  <si>
    <t>Różne opłaty i składki</t>
  </si>
  <si>
    <t>Odpisy na zakładowy fundusz świadczeń socjalnych</t>
  </si>
  <si>
    <t>Podatek od nieruchomości</t>
  </si>
  <si>
    <t>Opłaty na rzecz budżetów jednostek samorządu terytorialnego</t>
  </si>
  <si>
    <t>Gospodarka mieszkaniowa</t>
  </si>
  <si>
    <t>Gospodarka gruntami i nieruchomościami</t>
  </si>
  <si>
    <t>Zakup usług obejmujących wykonanie ekspertyz, analiz i opinii</t>
  </si>
  <si>
    <t>Pozostałe odsetki</t>
  </si>
  <si>
    <t>Kary i odszkodowania wypłacane na rzecz osób fizycznych</t>
  </si>
  <si>
    <t>Koszty postępowania sądowego i prokuratorskiego</t>
  </si>
  <si>
    <t>Działalność usługowa</t>
  </si>
  <si>
    <t>Zakup usług zdrowotnych</t>
  </si>
  <si>
    <t>Nadzór budowlany</t>
  </si>
  <si>
    <t>Wynagrodzenia osobowe członków korpusu służby cywilnej</t>
  </si>
  <si>
    <t>Szkolenia członków korpusu służby cywilnej</t>
  </si>
  <si>
    <t>Administracja publiczna</t>
  </si>
  <si>
    <t>Urzędy wojewódzkie</t>
  </si>
  <si>
    <t>Starostwa powiatowe</t>
  </si>
  <si>
    <t>Wydatki osobowe niezaliczone do uposażeń wypłacane żołnierzom i funkcjonariuszom</t>
  </si>
  <si>
    <t>Uposażenia żołnierzy zawodowych oraz funkcjonariuszy</t>
  </si>
  <si>
    <t>Dodatkowe uposażenie roczne dla żołnierzy zawodowych oraz nagrody roczne dla funkcjonariuszy</t>
  </si>
  <si>
    <t>Zakup środków żywności</t>
  </si>
  <si>
    <t>Zakup leków, wyrobów medycznych i produktów biobójczych</t>
  </si>
  <si>
    <t>Zakup sprzętu i uzbrojenia</t>
  </si>
  <si>
    <t>Zarządzanie kryzysowe</t>
  </si>
  <si>
    <t>Składki na ubezpieczenie zdrowotne</t>
  </si>
  <si>
    <t>Pomoc społeczna</t>
  </si>
  <si>
    <t>Dotacje celowe przekazane dla powiatu na zadania bieżące realizowane na podstawie porozumień (umów) między jednostkami samorządu terytorialnego</t>
  </si>
  <si>
    <t>Dotacje celowe przekazane do samorządu województwa na zadania bieżące realizowane na podstawie porozumień (umów) między jednostkami samorządu terytorialnego</t>
  </si>
  <si>
    <t>Świadczenia społeczne</t>
  </si>
  <si>
    <t>Dotacja celowa na pomoc finansową udzielaną między jednostkami samorządu terytorialnego na dofinansowanie własnych zadań bieżących</t>
  </si>
  <si>
    <t>Pozostałe zadania w zakresie kultury</t>
  </si>
  <si>
    <t>Lp.</t>
  </si>
  <si>
    <t>1.</t>
  </si>
  <si>
    <t>2.</t>
  </si>
  <si>
    <t>3.</t>
  </si>
  <si>
    <t>4.</t>
  </si>
  <si>
    <t>5.</t>
  </si>
  <si>
    <t>6.</t>
  </si>
  <si>
    <t>Treść</t>
  </si>
  <si>
    <t>Klasyfikacja</t>
  </si>
  <si>
    <t xml:space="preserve">Kwota </t>
  </si>
  <si>
    <t>Dochody ogółem:</t>
  </si>
  <si>
    <t>dochody bieżące</t>
  </si>
  <si>
    <t>dochody majątkowe</t>
  </si>
  <si>
    <t>Wydatki ogółem:</t>
  </si>
  <si>
    <t>wydatki majątkowe</t>
  </si>
  <si>
    <t xml:space="preserve">Wynik budżetu </t>
  </si>
  <si>
    <t>Przychody ogółem:</t>
  </si>
  <si>
    <t>§ 952</t>
  </si>
  <si>
    <t>§ 950</t>
  </si>
  <si>
    <t>Rozchody ogółem:</t>
  </si>
  <si>
    <t>§ 992</t>
  </si>
  <si>
    <t>Projekt</t>
  </si>
  <si>
    <t>Klasyfikacja (dział, rozdział)</t>
  </si>
  <si>
    <t xml:space="preserve">Wydatki  w okresie realizacji projektu </t>
  </si>
  <si>
    <t>Środki z budżetu powiatu</t>
  </si>
  <si>
    <t>Środki z budżetu państwa</t>
  </si>
  <si>
    <t>Środki z budżetu Unii Europejskiej</t>
  </si>
  <si>
    <t>Środki własne</t>
  </si>
  <si>
    <t>kredyty/                            pożyczki</t>
  </si>
  <si>
    <t>Program: Regionalny Program Operacyjny Województwa Mazowieckiego</t>
  </si>
  <si>
    <t>Jednostka realizująca - Starostwo Powiatowe</t>
  </si>
  <si>
    <t>Jednostka realizująca - Zespół Szkół Ekonomiczno-Gastronomicznych</t>
  </si>
  <si>
    <t>Paragraf</t>
  </si>
  <si>
    <t>Wyszczególnienie</t>
  </si>
  <si>
    <t>Dochody</t>
  </si>
  <si>
    <t>Wydatki</t>
  </si>
  <si>
    <t xml:space="preserve">Opłaty z tytułu zakupu usług telekomunikacyjnych </t>
  </si>
  <si>
    <t>Szkolenia pracowników niebędących członkami korpusu służby cywilnej</t>
  </si>
  <si>
    <t>Razem</t>
  </si>
  <si>
    <t>Dotacje celowe otrzymane z samorządu województwa na inwestycje i zakupy inwestycyjne realizowane na podstawie porozumień (umów) między jednostkami samorządu terytorialnego</t>
  </si>
  <si>
    <t>852</t>
  </si>
  <si>
    <t>Zadania z zakresu geodezji i kartografii</t>
  </si>
  <si>
    <t>Regionalne partnerstwo samorządów Mazowsza dla aktywizacji społeczeństwa informacyjnego w zakresie e-administracji i geoinformacji</t>
  </si>
  <si>
    <t>71012</t>
  </si>
  <si>
    <t>Przychody z zaciągniętych kredytów na rynku krajowym</t>
  </si>
  <si>
    <t>Przychody z zaciągniętych pożyczek na rynku krajowym</t>
  </si>
  <si>
    <t>Wolne środki, o których mowa w art. 217 ust. 2 pkt 6 ustawy</t>
  </si>
  <si>
    <t>Spłaty otrzymanych krajowych kredytów</t>
  </si>
  <si>
    <t>Spłaty otrzymanych krajowych pożyczek</t>
  </si>
  <si>
    <t>wydatki bieżące</t>
  </si>
  <si>
    <t>Inne należności żołnierzy zawodowych oraz funkcjonariuszy zaliczane do wynagrodzeń</t>
  </si>
  <si>
    <t>Równoważniki pieniężne i ekwiwalenty dla żołnierzy i funkcjonariuszy oraz pozostałe należności</t>
  </si>
  <si>
    <t>Wymiar sprawiedliwości</t>
  </si>
  <si>
    <t>Nieodpłatna pomoc prawna</t>
  </si>
  <si>
    <t>75515</t>
  </si>
  <si>
    <t>755</t>
  </si>
  <si>
    <t>Dotacje celowe z budżetu jednostki samorządu terytorialnego, udzielone w trybie art. 221 ustawy, na finansowanie lub dofinansowanie zadań zleconych do realizacji organizacjom prowadzącym działalność pożytku publicznego</t>
  </si>
  <si>
    <t>Rodzina</t>
  </si>
  <si>
    <t>Działalność placówek opiekuńczo-wychowawczych</t>
  </si>
  <si>
    <t>710, 71095</t>
  </si>
  <si>
    <t>Europejski Fundusz Społeczny</t>
  </si>
  <si>
    <t>Program Operacyjny Wiedza Edukacja Rozwój</t>
  </si>
  <si>
    <t>Nazwa: Europejczycy z Powiatu Otwockiego</t>
  </si>
  <si>
    <t>801, 80130</t>
  </si>
  <si>
    <t>Europejski Fundusz Rozwoju Regionalnego</t>
  </si>
  <si>
    <t>Regionalny Program Operacyjny Województwa Mazowieckiego na lata 2014-2020</t>
  </si>
  <si>
    <t>Nazwa: Budowa zintegrowanego systemu ostrzegania i alarmowania ludności przed zjawiskami katastrofalnymi i zagrożeniami dla Powiatu Otwockiego</t>
  </si>
  <si>
    <t>754, 75421</t>
  </si>
  <si>
    <t>Drogi publiczne gminne</t>
  </si>
  <si>
    <t>Dotacja celowa na pomoc finansową udzielaną między jednostkami samorządu terytorialnego na dofinansowanie własnych zadań inwestycyjnych i zakupów inwestycyjnych</t>
  </si>
  <si>
    <t>Dotacje celowe otrzymane z gminy na inwestycje i zakupy inwestycyjne realizowane na podstawie porozumień (umów) między jednostkami samorządu terytorialnego</t>
  </si>
  <si>
    <t>plan 2017</t>
  </si>
  <si>
    <t>pozostałe (w tym dotacje)</t>
  </si>
  <si>
    <t>855</t>
  </si>
  <si>
    <t>85508</t>
  </si>
  <si>
    <t>Dotacje celowe otrzymane z budżetu państwa na zadania bieżące z zakresu administracji rządowej zlecone powiatom, związane z realizacją dodatku wychowawczego oraz dodatku do zryczałtowanej kwoty stanowiących pomoc państwa w wychowywaniu dzieci</t>
  </si>
  <si>
    <t>85510</t>
  </si>
  <si>
    <t>Nazwa: Aktywni w życiu i w pracy</t>
  </si>
  <si>
    <t>Jednostka realizująca - Powiatowe Centrum Pomocy Rodzinie</t>
  </si>
  <si>
    <t>Przychody ze spłat pożyczek i kredytów udzielonych ze środków publicznych</t>
  </si>
  <si>
    <t>§ 951</t>
  </si>
  <si>
    <t>§ 991</t>
  </si>
  <si>
    <t>Udzielone pożyczki i kredyty</t>
  </si>
  <si>
    <t>Ogółem plan 2017</t>
  </si>
  <si>
    <t>Nazwa: Nowe doświadczenia zawodowe</t>
  </si>
  <si>
    <t>Dochody i wydatki związane z realizacją zadań realizowanych w drodze umów lub porozumień między jednostkami samorządu terytorialnego na 2017 rok - po zmianach</t>
  </si>
  <si>
    <t>Wydatki na programy i projekty realizowane ze środków pochodzących z budżetu Unii Europejskiej                                                                                                     oraz innych źródeł zagranicznych, niepodlegających zwrotowi na 2017 rok - po zmianach</t>
  </si>
  <si>
    <t>Nazwa: Kwalifikacje po angielsku - mobilna kadra edukacyjna</t>
  </si>
  <si>
    <t>Jednostka realizująca - Zespół Szkół Nr 2</t>
  </si>
  <si>
    <t>Dochody i wydatki związane z realizacją zadań z zakresu administracji rządowej i innych zadań zleconych jednostce samorządu terytorialnego odrębnymi ustawami na 2017 rok - po zmianach</t>
  </si>
  <si>
    <t>Przychody i rozchody budżetu w 2017 roku - po zmianach</t>
  </si>
  <si>
    <t>§</t>
  </si>
  <si>
    <t>Kwota dotacji (w zł)</t>
  </si>
  <si>
    <t>Podmiotowej</t>
  </si>
  <si>
    <t>Przedmiotowej</t>
  </si>
  <si>
    <t>Celowej</t>
  </si>
  <si>
    <t>Jednostki sektora finansów publicznych</t>
  </si>
  <si>
    <t>Nazwa zadania</t>
  </si>
  <si>
    <t>x</t>
  </si>
  <si>
    <t>Wpłaty jednostek na państwowy fundusz celowy na finansowanie lub dofinansowanie zadań inwestycyjnych</t>
  </si>
  <si>
    <t>Dotacja podmiotowa z budżetu dla samorządowej instytucji kultury</t>
  </si>
  <si>
    <t>Razem jednostki sektora finansów publicznych</t>
  </si>
  <si>
    <t>Jednostki nienależące                        do sektora finansów publicznych</t>
  </si>
  <si>
    <t>01008</t>
  </si>
  <si>
    <t>2830</t>
  </si>
  <si>
    <t>Dotacja celowa z budżetu na finansowanie lub dofinansowanie zadań zleconych do realizacji pozostałym jednostkom niezaliczanym do sektora finansów publicznych</t>
  </si>
  <si>
    <t>Dotacja podmiotowa z budżetu dla niepublicznej jednostki oświaty</t>
  </si>
  <si>
    <t>Dotacja celowa z budżetu na finansowanie lub dofinansowanie zadań zleconych do realizacji stowarzyszeniom</t>
  </si>
  <si>
    <t>Dotacja podmiotowa z budżetu dla jednostek niezaliczanych do sektora finansów publicznych</t>
  </si>
  <si>
    <t>Razem jednostki nienależące do sektora finansów publicznych</t>
  </si>
  <si>
    <t>Ogółem plan dotacji na 2017 rok</t>
  </si>
  <si>
    <t>Dotacje udzielone w 2017 roku z budżetu podmiotom należącym                                                                                               i nienależącym do sektora finansów publicznych - po zmianach</t>
  </si>
  <si>
    <t>Plan wydatków majątkowych na 2017 rok - po zmianach</t>
  </si>
  <si>
    <t>Rozdz.</t>
  </si>
  <si>
    <t>Plan</t>
  </si>
  <si>
    <t>z tego:</t>
  </si>
  <si>
    <t>Uwagi</t>
  </si>
  <si>
    <t>środki własne</t>
  </si>
  <si>
    <t xml:space="preserve">kredyty, pożyczki, </t>
  </si>
  <si>
    <t>środki o których mowa w art. 5 ust. 1 pkt 2 i 3 uofp</t>
  </si>
  <si>
    <t>środki pochodzące                  z innych źródeł                     (w tym dotacje)</t>
  </si>
  <si>
    <t>7.</t>
  </si>
  <si>
    <t>8.</t>
  </si>
  <si>
    <t>9.</t>
  </si>
  <si>
    <t>10.</t>
  </si>
  <si>
    <t>11.</t>
  </si>
  <si>
    <t>Modernizacja drogi powiatowej Nr 2733W Kąty - Zabieżki w Zabieżkach</t>
  </si>
  <si>
    <t>Modernizacja drogi powiatowej Nr 2717W Celestynów - Chrosna - ul. Obrońców Pokoju w Celestynowie</t>
  </si>
  <si>
    <t>Budowa chodnika przy drodze powiatowej Nr 2713W w miejscowości Celestynów - ul. Otwocka</t>
  </si>
  <si>
    <t>WPF</t>
  </si>
  <si>
    <t>Wykonanie dokumentacji projektowo-kosztorysowej budowy chodnika przy drodze powiatowej Nr 2713W w miejsc. Dąbrówka i Stara Wieś</t>
  </si>
  <si>
    <t>Wykonanie dokumentacji projektowo-kosztorysowej budowy chodnika przy drodze powiatowej Nr 2716W w miejsc. Jatne</t>
  </si>
  <si>
    <t>Przebudowa chodników przy drodze powiatowej Nr 2717W - ul. Obrońców Pokoju oraz Wojska Polskiego w Celestynowie wraz z wykonaniem dokumentacji budowy chodnika na odcinku od ul. Prostej do ul. Mokrej</t>
  </si>
  <si>
    <t>Wykonanie nakładki asfaltobetonowej na drodze powiatowej Nr 2765W - ul. Piłsudskiego w Józefowie</t>
  </si>
  <si>
    <t>Wykonanie nakładki asfaltobetonowej na drodze powiatowej Nr 2766W - ul. 3 Maja w Józefowie</t>
  </si>
  <si>
    <t>Przebudowa sygnalizacji świetlnej na skrzyżowaniu dróg powiatowych Nr 2765W - ul. Kołłątaja i Nr 2763W - ul. Majowej w Otwocku</t>
  </si>
  <si>
    <t>opracowanie dokumentacji projektowo-kosztorysowej</t>
  </si>
  <si>
    <t xml:space="preserve">Przebudowa i rozbudowa ciągu dróg powiatowych Nr 2715W, 2722W, 2713W w m. Otwock, Pogorzel, Stara Wieś </t>
  </si>
  <si>
    <t>A. 997 000                    B. 136 595                     B. 367 000</t>
  </si>
  <si>
    <t>Etap V: Przebudowa drogi powiatowej Nr 2715W w m. Pogorzel i Otwock, gm. Celestynów i Otwock</t>
  </si>
  <si>
    <t>Przebudowa na rondo skrzyżowania dróg powiatowych Nr 2765W - ul. Karczewskiej z drogą powiatową Nr 2760W - ul. Batorego i Matejki w Otwocku</t>
  </si>
  <si>
    <t>aktualizacja dokumentacji wraz z wykonaniem</t>
  </si>
  <si>
    <t>12.</t>
  </si>
  <si>
    <t>Rozbudowa ul. Jana Pawła II w Otwocku i ul. Sikorskiego w Józefowie oraz budowa odcinka projektowanej ul. Sikorskiego, na odcinku od km 0+000 do km 1+708,58 wraz z obiektem mostowym przez rzekę Świder, na terenie gminy Otwock i Józefów, powiat otwocki</t>
  </si>
  <si>
    <t>13.</t>
  </si>
  <si>
    <t>Wykonanie nakładki asfaltobetonowej na drodze powiatowej Nr 2764W - ul. Żeromskiego w Otwocku</t>
  </si>
  <si>
    <t>14.</t>
  </si>
  <si>
    <t>Przebudowa drogi powiatowej Nr 2715W - ul. Armii Krajowej w Otwocku na odcinku od ul. Tadeusza do ul. Narutowicza</t>
  </si>
  <si>
    <t>15.</t>
  </si>
  <si>
    <t>Wykonanie koncepcji przebudowy skrzyżowania na rondo ulicy Sikorskiego z przejazdem kolejowym w Józefowie-Michalinie</t>
  </si>
  <si>
    <t>16.</t>
  </si>
  <si>
    <t>Wykonanie nakładki asfaltobetonowej na drodze powiatowej Nr 2724W w Janowie</t>
  </si>
  <si>
    <t>17.</t>
  </si>
  <si>
    <t>Wykonanie nakładki asfaltobetonowej na drodze powiatowej Nr 2728W w Ostrówcu</t>
  </si>
  <si>
    <t>18.</t>
  </si>
  <si>
    <t>Modernizacja drogi powiatowej Nr 2724W w Brzezince</t>
  </si>
  <si>
    <t>19.</t>
  </si>
  <si>
    <t>Modernizacja drogi powiatowej Nr 2771W - ul. Mickiewicza w Karczewie</t>
  </si>
  <si>
    <t>20.</t>
  </si>
  <si>
    <t>Budowa ciągu pieszorowerowego w ciągu dróg powiatowych Nr 2772W - ul. Kard. Wyszyńskiego w Karczewie i Nr 2762W - ul. Kraszewskiego w Otwocku</t>
  </si>
  <si>
    <t>wykonanie ciągu pieszo-rowerowego na odcinku od ul. Boh. Westerplatte w Karczewie do ronda na skrzyżowaniu ulic Batorego i Kraszewskiego w Otwocku</t>
  </si>
  <si>
    <t>21.</t>
  </si>
  <si>
    <t>Rozbudowa na rondo skrzyżowania dróg powiatowych Nr 2775W - ul. Stare Miasto i Nr 2724W - ul. Żaboklickiego z drogą gminną ul. Bielińskiego w Karczewie</t>
  </si>
  <si>
    <t>22.</t>
  </si>
  <si>
    <t>Wykonanie nakładki asfaltobetonowej na drodze powiatowej Nr 2739W w Gadce</t>
  </si>
  <si>
    <t>23.</t>
  </si>
  <si>
    <t>Modernizacja drogi powiatowej Nr 2741W w Woli Sufczyńskiej</t>
  </si>
  <si>
    <t>24.</t>
  </si>
  <si>
    <t>Modernizacja drogi powiatowej Nr 2739W w Radachówce</t>
  </si>
  <si>
    <t>25.</t>
  </si>
  <si>
    <t>Przebudowa drogi powiatowej Nr 2245W w m. Dobrzyniec, gmina Kołbiel</t>
  </si>
  <si>
    <t>B. 50 000</t>
  </si>
  <si>
    <t>26.</t>
  </si>
  <si>
    <t>Wykonanie nakładki asfaltobetonowej na drodze powiatowej Nr 2745W w Kątach</t>
  </si>
  <si>
    <t>27.</t>
  </si>
  <si>
    <t>Modernizacja drogi powiatowej Nr 2737W Anielinek-Sępochów-Rudno w Sępochowie</t>
  </si>
  <si>
    <t>28.</t>
  </si>
  <si>
    <t>Modernizacja drogi powiatowej Nr 2747W w Kościeliskach</t>
  </si>
  <si>
    <t>29.</t>
  </si>
  <si>
    <t>Budowa drogi powiatowej Nr 1311W w Natolinie</t>
  </si>
  <si>
    <t>30.</t>
  </si>
  <si>
    <t>Wykonanie nakładki asfaltobetonowej na drodze powiatowej Nr 2735W w Warszówce</t>
  </si>
  <si>
    <t>31.</t>
  </si>
  <si>
    <t>Przebudowa mostu na przepust w ciągu drogi powiatowej Nr 2735W Warszówka-Warszawice w Warszawicach</t>
  </si>
  <si>
    <t>32.</t>
  </si>
  <si>
    <t>Przebudowa drogi powiatowej Nr 2703W w m. Boryszew</t>
  </si>
  <si>
    <t>33.</t>
  </si>
  <si>
    <t>Budowa chodnika przy drodze powiatowej Nr 2709W w Czarnówce od skrzyżowania w Gliniance</t>
  </si>
  <si>
    <t>34.</t>
  </si>
  <si>
    <t>Przebudowa drogi powiatowej Nr 2705W - ul. Kąckiej w Wiązownie</t>
  </si>
  <si>
    <t>35.</t>
  </si>
  <si>
    <t>Modernizacja drogi powiatowej Nr 2706W Glinianka - Poręby</t>
  </si>
  <si>
    <t xml:space="preserve">B. 100 000                 </t>
  </si>
  <si>
    <t>36.</t>
  </si>
  <si>
    <t>Zakup inwestycyjne w Zarządzie Dróg Powiatowych</t>
  </si>
  <si>
    <t>Razem Rozdział 60014</t>
  </si>
  <si>
    <t>37.</t>
  </si>
  <si>
    <t>Dotacja dla Gminy Wiązowna na realizację zadania pn. "Budowa drogi gminnej 270820W w m. Boryszew"</t>
  </si>
  <si>
    <t>Razem Rozdział 60016</t>
  </si>
  <si>
    <t>38.</t>
  </si>
  <si>
    <t>Ocieplenie i odgrzybienie fundamentów budynku Powiatowej Biblioteki Publicznej w Otwocku</t>
  </si>
  <si>
    <t>Razem Rozdział 70005</t>
  </si>
  <si>
    <t>39.</t>
  </si>
  <si>
    <t xml:space="preserve">Zakupy inwestycyjne - zadania z zakresu geodezji i kartografii                                                                                                                                           </t>
  </si>
  <si>
    <t>Razem Rozdział 71012</t>
  </si>
  <si>
    <t>40.</t>
  </si>
  <si>
    <t>Razem Rozdział 71095</t>
  </si>
  <si>
    <t>41.</t>
  </si>
  <si>
    <t xml:space="preserve">Zakupy inwestycyjne - zadania zlecone                                                                                      </t>
  </si>
  <si>
    <t>Razem Rozdział 75011</t>
  </si>
  <si>
    <t>42.</t>
  </si>
  <si>
    <t>Przebudowa i rozbudowa budynku w Otwocku przy ul. Komunardów wraz z towarzyszącą infrastrukturą na potrzeby siedziby Starostwa i jednostek organizacyjnych powiatu</t>
  </si>
  <si>
    <t>43.</t>
  </si>
  <si>
    <t xml:space="preserve">Zakupy inwestycyjne - zadania własne powiatu                                                          </t>
  </si>
  <si>
    <t xml:space="preserve">  Razem Rozdział 75020</t>
  </si>
  <si>
    <t>44.</t>
  </si>
  <si>
    <t>Dotacja dla Komendy Powiatowej Policji w Otwocku na dofinansowanie zakupu samochodów służbowych w wersji oznakowanej</t>
  </si>
  <si>
    <t>Razem Rozdział 75404</t>
  </si>
  <si>
    <t>45.</t>
  </si>
  <si>
    <t>Wpłata na państwowy fundusz celowy - Fundusz Wsparcia Państwowej Straży Pożarnej na dofinansowanie zakupu łodzi ratowniczej</t>
  </si>
  <si>
    <t>Razem Rozdział 75410</t>
  </si>
  <si>
    <t>46.</t>
  </si>
  <si>
    <t>Budowa zintegrowanego systemu ostrzegania i alarmowania ludności przed zjawiskami katastrofalnymi i zagrożeniami dla Powiatu Otwockiego</t>
  </si>
  <si>
    <t>B. 263 680</t>
  </si>
  <si>
    <t>Razem Rozdział 75421</t>
  </si>
  <si>
    <t>47.</t>
  </si>
  <si>
    <t>Wymiana posadzki w sali gimnastycznej Zespołu Szkół Nr 1 w Otwocku</t>
  </si>
  <si>
    <t>Razem Rozdział 80120</t>
  </si>
  <si>
    <t>48.</t>
  </si>
  <si>
    <t>Wniesienie wkładu pieniężnego - zwiększenie udziału w Powiatowym Centrum Zdrowia Sp. z o.o.</t>
  </si>
  <si>
    <t>Razem Rozdział 85111</t>
  </si>
  <si>
    <t>49.</t>
  </si>
  <si>
    <t>Modernizacja instalacji i tablicy elektrycznej w budynku mieszkalnym Domu Pomocy Społecznej w Karczewie</t>
  </si>
  <si>
    <t>50.</t>
  </si>
  <si>
    <t>Modernizacja instalacji elektrycznej i rozdzielni w budynku Domu Pomocy Społecznej w Otwocku</t>
  </si>
  <si>
    <t>51.</t>
  </si>
  <si>
    <t>Zakup maszyny wielofunkcyjnej do kuchni Domu Pomocy Społecznej w Otwocku</t>
  </si>
  <si>
    <t>Razem Rozdział 85202</t>
  </si>
  <si>
    <t>Ogółem</t>
  </si>
  <si>
    <t xml:space="preserve"> 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</si>
  <si>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</si>
  <si>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</si>
  <si>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</si>
  <si>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Zakupy inwestycyjne - zadania z zakresu gospodarki nieruchomościami</t>
  </si>
  <si>
    <t>52.</t>
  </si>
  <si>
    <t>Zakupy inwestycyjne - zadania z zakresu zarządzania kryzysowego</t>
  </si>
  <si>
    <t>53.</t>
  </si>
  <si>
    <t xml:space="preserve">B. 200 000                 </t>
  </si>
  <si>
    <t>B. 2 000 000</t>
  </si>
  <si>
    <t xml:space="preserve">A. 0                       B. 0                </t>
  </si>
  <si>
    <t>54.</t>
  </si>
  <si>
    <t>wykonanie 2016</t>
  </si>
  <si>
    <t>Dotacje celowe otrzymane z budżetu państwa na zadania bieżące realizowane przez powiat na podstawie porozumień z organami administracji rządowej</t>
  </si>
  <si>
    <t>Dochody i wydatki związane z realizacją zadań wykonywanych na mocy porozumień                                   z organami administracji rządowej na 2017 rok - po zmianach</t>
  </si>
  <si>
    <t>85295, 85508</t>
  </si>
  <si>
    <t>Modernizacja drogi powiatowej Nr 2713W we wsi Wola Ducka/Wola Karczewska</t>
  </si>
  <si>
    <t>pomoc rzeczowa z Gminy Wiązowna w postaci materiałów drogowych do kwoty 169.905,84 zł</t>
  </si>
  <si>
    <t>55.</t>
  </si>
  <si>
    <t>Modernizacja drogi powiatowej Nr 2701W Majdan, Izabela, Michałówek, Duchnów</t>
  </si>
  <si>
    <t xml:space="preserve">B. 50 000                 </t>
  </si>
  <si>
    <t>56.</t>
  </si>
  <si>
    <t>B. 10 000</t>
  </si>
  <si>
    <t>B. 120 000</t>
  </si>
  <si>
    <t>B. 80 000</t>
  </si>
  <si>
    <t>Dotacja dla PCZ Sp. z o.o. na dofinansowanie modernizacji instalacji wodno-kanalizacyjnej w budynku na Oddziale Pediatrycznym</t>
  </si>
  <si>
    <t>Modernizacja instalacji wodno-kanalizacyjnej w budynku dzierżawionym przez PCZ Sp. z o.o. (bez oddziału pediatrycznego)</t>
  </si>
  <si>
    <t>57.</t>
  </si>
  <si>
    <t>Dotacje celowe z budżetu na finansowanie lub dofinansowanie kosztów rrealizacji inwestycji i zakupów inwestycyjnych jednostek niezaliczanych do sektora finansów publicznych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</si>
</sst>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_ ;\-#,##0\ "/>
    <numFmt numFmtId="165" formatCode="\ #,##0.00&quot; zł &quot;;\-#,##0.00&quot; zł &quot;;&quot; -&quot;#&quot; zł &quot;;@\ "/>
  </numFmts>
  <fonts count="31"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indexed="8"/>
      <name val="Arial"/>
      <charset val="204"/>
    </font>
    <font>
      <sz val="7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charset val="238"/>
    </font>
    <font>
      <b/>
      <i/>
      <sz val="10"/>
      <name val="Arial"/>
      <family val="2"/>
      <charset val="238"/>
    </font>
    <font>
      <b/>
      <i/>
      <sz val="10"/>
      <name val="Czcionka tekstu podstawowego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9CF8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B7"/>
        <bgColor indexed="3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14">
    <xf numFmtId="0" fontId="0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1" fillId="0" borderId="0" applyNumberFormat="0" applyFill="0" applyBorder="0" applyAlignment="0" applyProtection="0">
      <alignment vertical="top"/>
    </xf>
    <xf numFmtId="0" fontId="8" fillId="0" borderId="0"/>
    <xf numFmtId="164" fontId="11" fillId="0" borderId="0"/>
    <xf numFmtId="0" fontId="2" fillId="0" borderId="0"/>
    <xf numFmtId="0" fontId="5" fillId="0" borderId="0"/>
    <xf numFmtId="0" fontId="5" fillId="0" borderId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</xf>
  </cellStyleXfs>
  <cellXfs count="320">
    <xf numFmtId="0" fontId="0" fillId="0" borderId="0" xfId="0" applyAlignment="1"/>
    <xf numFmtId="0" fontId="4" fillId="3" borderId="6" xfId="1" applyFont="1" applyFill="1" applyBorder="1" applyAlignment="1">
      <alignment vertical="center" wrapText="1"/>
    </xf>
    <xf numFmtId="0" fontId="12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right" vertical="top"/>
    </xf>
    <xf numFmtId="0" fontId="10" fillId="4" borderId="6" xfId="9" applyFont="1" applyFill="1" applyBorder="1" applyAlignment="1">
      <alignment horizontal="center" vertical="center"/>
    </xf>
    <xf numFmtId="0" fontId="10" fillId="4" borderId="1" xfId="9" applyFont="1" applyFill="1" applyBorder="1" applyAlignment="1">
      <alignment horizontal="center" vertical="center" wrapText="1"/>
    </xf>
    <xf numFmtId="0" fontId="10" fillId="0" borderId="6" xfId="9" applyFont="1" applyBorder="1" applyAlignment="1">
      <alignment horizontal="center" vertical="center"/>
    </xf>
    <xf numFmtId="0" fontId="10" fillId="0" borderId="6" xfId="9" applyFont="1" applyBorder="1" applyAlignment="1">
      <alignment horizontal="left" vertical="center"/>
    </xf>
    <xf numFmtId="3" fontId="10" fillId="0" borderId="6" xfId="9" applyNumberFormat="1" applyFont="1" applyBorder="1" applyAlignment="1">
      <alignment horizontal="right"/>
    </xf>
    <xf numFmtId="0" fontId="10" fillId="0" borderId="0" xfId="9" applyFont="1" applyAlignment="1">
      <alignment vertical="center"/>
    </xf>
    <xf numFmtId="0" fontId="13" fillId="0" borderId="6" xfId="9" applyFont="1" applyBorder="1" applyAlignment="1">
      <alignment horizontal="center" vertical="center"/>
    </xf>
    <xf numFmtId="0" fontId="13" fillId="0" borderId="6" xfId="9" applyFont="1" applyBorder="1" applyAlignment="1">
      <alignment horizontal="left" vertical="center"/>
    </xf>
    <xf numFmtId="3" fontId="13" fillId="0" borderId="6" xfId="9" applyNumberFormat="1" applyFont="1" applyFill="1" applyBorder="1" applyAlignment="1">
      <alignment horizontal="right"/>
    </xf>
    <xf numFmtId="0" fontId="13" fillId="0" borderId="0" xfId="9" applyFont="1" applyAlignment="1">
      <alignment vertical="center"/>
    </xf>
    <xf numFmtId="3" fontId="13" fillId="0" borderId="6" xfId="9" applyNumberFormat="1" applyFont="1" applyBorder="1" applyAlignment="1">
      <alignment horizontal="right"/>
    </xf>
    <xf numFmtId="3" fontId="10" fillId="0" borderId="6" xfId="9" applyNumberFormat="1" applyFont="1" applyBorder="1" applyAlignment="1"/>
    <xf numFmtId="3" fontId="13" fillId="0" borderId="6" xfId="9" applyNumberFormat="1" applyFont="1" applyFill="1" applyBorder="1" applyAlignment="1"/>
    <xf numFmtId="3" fontId="13" fillId="0" borderId="6" xfId="9" applyNumberFormat="1" applyFont="1" applyBorder="1" applyAlignment="1"/>
    <xf numFmtId="0" fontId="10" fillId="0" borderId="6" xfId="9" applyFont="1" applyBorder="1" applyAlignment="1">
      <alignment vertical="center"/>
    </xf>
    <xf numFmtId="0" fontId="8" fillId="4" borderId="6" xfId="9" applyFont="1" applyFill="1" applyBorder="1" applyAlignment="1">
      <alignment vertical="center"/>
    </xf>
    <xf numFmtId="3" fontId="10" fillId="4" borderId="6" xfId="9" applyNumberFormat="1" applyFont="1" applyFill="1" applyBorder="1" applyAlignment="1"/>
    <xf numFmtId="0" fontId="8" fillId="0" borderId="6" xfId="9" applyFont="1" applyBorder="1" applyAlignment="1">
      <alignment horizontal="center" vertical="center"/>
    </xf>
    <xf numFmtId="0" fontId="8" fillId="0" borderId="1" xfId="9" applyFont="1" applyBorder="1" applyAlignment="1">
      <alignment vertical="center"/>
    </xf>
    <xf numFmtId="3" fontId="8" fillId="0" borderId="6" xfId="9" applyNumberFormat="1" applyFont="1" applyBorder="1" applyAlignment="1"/>
    <xf numFmtId="0" fontId="8" fillId="0" borderId="6" xfId="9" applyFont="1" applyBorder="1" applyAlignment="1">
      <alignment vertical="center"/>
    </xf>
    <xf numFmtId="3" fontId="8" fillId="0" borderId="4" xfId="9" applyNumberFormat="1" applyFont="1" applyBorder="1" applyAlignment="1"/>
    <xf numFmtId="0" fontId="8" fillId="0" borderId="5" xfId="9" applyFont="1" applyBorder="1" applyAlignment="1">
      <alignment vertical="center"/>
    </xf>
    <xf numFmtId="0" fontId="8" fillId="4" borderId="6" xfId="9" applyFont="1" applyFill="1" applyBorder="1" applyAlignment="1">
      <alignment horizontal="center" vertical="center"/>
    </xf>
    <xf numFmtId="0" fontId="8" fillId="0" borderId="0" xfId="9" applyFont="1" applyBorder="1" applyAlignment="1">
      <alignment horizontal="center" vertical="center"/>
    </xf>
    <xf numFmtId="0" fontId="8" fillId="0" borderId="0" xfId="9" applyFont="1" applyBorder="1" applyAlignment="1">
      <alignment vertical="center"/>
    </xf>
    <xf numFmtId="3" fontId="8" fillId="0" borderId="0" xfId="9" applyNumberFormat="1" applyFont="1" applyBorder="1" applyAlignment="1"/>
    <xf numFmtId="0" fontId="3" fillId="0" borderId="0" xfId="9" applyFont="1"/>
    <xf numFmtId="0" fontId="3" fillId="0" borderId="0" xfId="9" applyFont="1" applyAlignment="1">
      <alignment horizontal="center"/>
    </xf>
    <xf numFmtId="0" fontId="4" fillId="0" borderId="0" xfId="9" applyFont="1" applyAlignment="1">
      <alignment horizontal="center"/>
    </xf>
    <xf numFmtId="0" fontId="3" fillId="0" borderId="0" xfId="9" applyFont="1" applyAlignment="1">
      <alignment vertical="center"/>
    </xf>
    <xf numFmtId="0" fontId="15" fillId="0" borderId="6" xfId="9" applyFont="1" applyBorder="1" applyAlignment="1">
      <alignment horizontal="center" vertical="center"/>
    </xf>
    <xf numFmtId="0" fontId="15" fillId="0" borderId="0" xfId="9" applyFont="1" applyAlignment="1">
      <alignment vertical="center"/>
    </xf>
    <xf numFmtId="0" fontId="3" fillId="0" borderId="6" xfId="9" applyFont="1" applyBorder="1" applyAlignment="1">
      <alignment vertical="center" wrapText="1"/>
    </xf>
    <xf numFmtId="0" fontId="3" fillId="0" borderId="0" xfId="9" applyFont="1" applyAlignment="1"/>
    <xf numFmtId="0" fontId="4" fillId="0" borderId="0" xfId="9" applyFont="1" applyAlignment="1">
      <alignment vertical="center"/>
    </xf>
    <xf numFmtId="49" fontId="6" fillId="0" borderId="0" xfId="10" applyNumberFormat="1" applyFont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Alignment="1">
      <alignment vertical="center" wrapText="1"/>
    </xf>
    <xf numFmtId="3" fontId="6" fillId="0" borderId="0" xfId="10" applyNumberFormat="1" applyFont="1" applyAlignment="1">
      <alignment vertical="center"/>
    </xf>
    <xf numFmtId="0" fontId="6" fillId="0" borderId="0" xfId="10" applyFont="1"/>
    <xf numFmtId="0" fontId="6" fillId="0" borderId="0" xfId="10" applyFont="1" applyAlignment="1">
      <alignment vertical="center"/>
    </xf>
    <xf numFmtId="49" fontId="6" fillId="0" borderId="6" xfId="10" applyNumberFormat="1" applyFont="1" applyBorder="1" applyAlignment="1">
      <alignment horizontal="center" vertical="center"/>
    </xf>
    <xf numFmtId="0" fontId="6" fillId="0" borderId="6" xfId="10" applyFont="1" applyBorder="1" applyAlignment="1">
      <alignment horizontal="center" vertical="center"/>
    </xf>
    <xf numFmtId="0" fontId="6" fillId="0" borderId="6" xfId="10" applyFont="1" applyBorder="1" applyAlignment="1">
      <alignment vertical="center" wrapText="1"/>
    </xf>
    <xf numFmtId="3" fontId="6" fillId="0" borderId="6" xfId="10" applyNumberFormat="1" applyFont="1" applyBorder="1" applyAlignment="1">
      <alignment vertical="center"/>
    </xf>
    <xf numFmtId="0" fontId="3" fillId="0" borderId="0" xfId="7" applyFont="1"/>
    <xf numFmtId="0" fontId="6" fillId="0" borderId="0" xfId="11" applyFont="1" applyAlignment="1">
      <alignment horizontal="center" vertical="center"/>
    </xf>
    <xf numFmtId="0" fontId="6" fillId="0" borderId="0" xfId="11" applyFont="1" applyAlignment="1">
      <alignment vertical="center" wrapText="1"/>
    </xf>
    <xf numFmtId="3" fontId="6" fillId="0" borderId="0" xfId="11" applyNumberFormat="1" applyFont="1" applyAlignment="1">
      <alignment vertical="center"/>
    </xf>
    <xf numFmtId="0" fontId="6" fillId="0" borderId="0" xfId="11" applyFont="1"/>
    <xf numFmtId="0" fontId="7" fillId="0" borderId="0" xfId="11" applyFont="1" applyAlignment="1">
      <alignment vertical="center"/>
    </xf>
    <xf numFmtId="0" fontId="6" fillId="0" borderId="0" xfId="11" applyFont="1" applyAlignment="1">
      <alignment vertical="center"/>
    </xf>
    <xf numFmtId="0" fontId="6" fillId="0" borderId="6" xfId="11" applyFont="1" applyBorder="1" applyAlignment="1">
      <alignment horizontal="center" vertical="center"/>
    </xf>
    <xf numFmtId="0" fontId="6" fillId="0" borderId="6" xfId="11" applyFont="1" applyBorder="1" applyAlignment="1">
      <alignment vertical="center" wrapText="1"/>
    </xf>
    <xf numFmtId="3" fontId="6" fillId="0" borderId="6" xfId="11" applyNumberFormat="1" applyFont="1" applyBorder="1" applyAlignment="1">
      <alignment vertical="center"/>
    </xf>
    <xf numFmtId="0" fontId="3" fillId="0" borderId="6" xfId="11" applyFont="1" applyBorder="1" applyAlignment="1">
      <alignment vertical="center" wrapText="1"/>
    </xf>
    <xf numFmtId="49" fontId="6" fillId="3" borderId="6" xfId="10" applyNumberFormat="1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horizontal="center" vertical="center"/>
    </xf>
    <xf numFmtId="0" fontId="6" fillId="3" borderId="6" xfId="10" applyFont="1" applyFill="1" applyBorder="1" applyAlignment="1">
      <alignment vertical="center" wrapText="1"/>
    </xf>
    <xf numFmtId="3" fontId="6" fillId="3" borderId="6" xfId="10" applyNumberFormat="1" applyFont="1" applyFill="1" applyBorder="1" applyAlignment="1">
      <alignment vertical="center"/>
    </xf>
    <xf numFmtId="0" fontId="15" fillId="0" borderId="6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 wrapText="1"/>
    </xf>
    <xf numFmtId="3" fontId="3" fillId="0" borderId="6" xfId="11" applyNumberFormat="1" applyFont="1" applyBorder="1" applyAlignment="1">
      <alignment vertical="center"/>
    </xf>
    <xf numFmtId="0" fontId="3" fillId="2" borderId="6" xfId="9" applyFont="1" applyFill="1" applyBorder="1" applyAlignment="1">
      <alignment horizontal="right"/>
    </xf>
    <xf numFmtId="4" fontId="3" fillId="2" borderId="6" xfId="9" applyNumberFormat="1" applyFont="1" applyFill="1" applyBorder="1" applyAlignment="1">
      <alignment wrapText="1"/>
    </xf>
    <xf numFmtId="4" fontId="3" fillId="2" borderId="6" xfId="9" applyNumberFormat="1" applyFont="1" applyFill="1" applyBorder="1" applyAlignment="1"/>
    <xf numFmtId="0" fontId="3" fillId="2" borderId="1" xfId="9" applyFont="1" applyFill="1" applyBorder="1" applyAlignment="1">
      <alignment horizontal="right"/>
    </xf>
    <xf numFmtId="4" fontId="3" fillId="2" borderId="1" xfId="9" applyNumberFormat="1" applyFont="1" applyFill="1" applyBorder="1" applyAlignment="1">
      <alignment wrapText="1"/>
    </xf>
    <xf numFmtId="4" fontId="3" fillId="2" borderId="1" xfId="9" applyNumberFormat="1" applyFont="1" applyFill="1" applyBorder="1" applyAlignment="1"/>
    <xf numFmtId="0" fontId="6" fillId="0" borderId="1" xfId="10" applyFont="1" applyBorder="1" applyAlignment="1">
      <alignment vertical="center" wrapText="1"/>
    </xf>
    <xf numFmtId="0" fontId="3" fillId="0" borderId="6" xfId="7" applyFont="1" applyBorder="1" applyAlignment="1">
      <alignment vertical="center" wrapText="1"/>
    </xf>
    <xf numFmtId="4" fontId="4" fillId="6" borderId="6" xfId="9" applyNumberFormat="1" applyFont="1" applyFill="1" applyBorder="1" applyAlignment="1">
      <alignment vertical="center"/>
    </xf>
    <xf numFmtId="49" fontId="7" fillId="5" borderId="6" xfId="10" applyNumberFormat="1" applyFont="1" applyFill="1" applyBorder="1" applyAlignment="1">
      <alignment horizontal="center" vertical="center"/>
    </xf>
    <xf numFmtId="0" fontId="7" fillId="5" borderId="6" xfId="10" applyFont="1" applyFill="1" applyBorder="1" applyAlignment="1">
      <alignment horizontal="center" vertical="center"/>
    </xf>
    <xf numFmtId="0" fontId="7" fillId="5" borderId="6" xfId="10" applyFont="1" applyFill="1" applyBorder="1" applyAlignment="1">
      <alignment horizontal="center" vertical="center" wrapText="1"/>
    </xf>
    <xf numFmtId="3" fontId="7" fillId="5" borderId="6" xfId="10" applyNumberFormat="1" applyFont="1" applyFill="1" applyBorder="1" applyAlignment="1">
      <alignment horizontal="center" vertical="center"/>
    </xf>
    <xf numFmtId="3" fontId="7" fillId="5" borderId="6" xfId="10" applyNumberFormat="1" applyFont="1" applyFill="1" applyBorder="1" applyAlignment="1">
      <alignment vertical="center"/>
    </xf>
    <xf numFmtId="49" fontId="7" fillId="7" borderId="6" xfId="10" applyNumberFormat="1" applyFont="1" applyFill="1" applyBorder="1" applyAlignment="1">
      <alignment horizontal="center" vertical="center"/>
    </xf>
    <xf numFmtId="0" fontId="7" fillId="7" borderId="6" xfId="10" applyFont="1" applyFill="1" applyBorder="1" applyAlignment="1">
      <alignment horizontal="center" vertical="center"/>
    </xf>
    <xf numFmtId="0" fontId="7" fillId="7" borderId="6" xfId="10" applyFont="1" applyFill="1" applyBorder="1" applyAlignment="1">
      <alignment vertical="center" wrapText="1"/>
    </xf>
    <xf numFmtId="3" fontId="7" fillId="7" borderId="6" xfId="10" applyNumberFormat="1" applyFont="1" applyFill="1" applyBorder="1" applyAlignment="1">
      <alignment vertical="center"/>
    </xf>
    <xf numFmtId="0" fontId="4" fillId="6" borderId="1" xfId="9" applyFont="1" applyFill="1" applyBorder="1" applyAlignment="1">
      <alignment horizontal="center" vertical="center" wrapText="1"/>
    </xf>
    <xf numFmtId="0" fontId="16" fillId="0" borderId="0" xfId="11" applyFont="1" applyAlignment="1">
      <alignment horizontal="center" vertical="center" wrapText="1"/>
    </xf>
    <xf numFmtId="0" fontId="3" fillId="0" borderId="6" xfId="2" applyFont="1" applyBorder="1" applyAlignment="1">
      <alignment vertical="center" wrapText="1"/>
    </xf>
    <xf numFmtId="0" fontId="7" fillId="8" borderId="6" xfId="11" applyFont="1" applyFill="1" applyBorder="1" applyAlignment="1">
      <alignment horizontal="center" vertical="center"/>
    </xf>
    <xf numFmtId="0" fontId="7" fillId="8" borderId="6" xfId="11" applyFont="1" applyFill="1" applyBorder="1" applyAlignment="1">
      <alignment horizontal="center" vertical="center" wrapText="1"/>
    </xf>
    <xf numFmtId="3" fontId="7" fillId="8" borderId="6" xfId="11" applyNumberFormat="1" applyFont="1" applyFill="1" applyBorder="1" applyAlignment="1">
      <alignment horizontal="center" vertical="center"/>
    </xf>
    <xf numFmtId="0" fontId="7" fillId="9" borderId="6" xfId="11" applyFont="1" applyFill="1" applyBorder="1" applyAlignment="1">
      <alignment horizontal="center" vertical="center"/>
    </xf>
    <xf numFmtId="0" fontId="7" fillId="9" borderId="6" xfId="11" applyFont="1" applyFill="1" applyBorder="1" applyAlignment="1">
      <alignment vertical="center" wrapText="1"/>
    </xf>
    <xf numFmtId="3" fontId="7" fillId="9" borderId="6" xfId="11" applyNumberFormat="1" applyFont="1" applyFill="1" applyBorder="1" applyAlignment="1">
      <alignment vertical="center"/>
    </xf>
    <xf numFmtId="0" fontId="6" fillId="7" borderId="6" xfId="11" applyFont="1" applyFill="1" applyBorder="1" applyAlignment="1">
      <alignment horizontal="center" vertical="center"/>
    </xf>
    <xf numFmtId="0" fontId="6" fillId="7" borderId="6" xfId="11" applyFont="1" applyFill="1" applyBorder="1" applyAlignment="1">
      <alignment vertical="center" wrapText="1"/>
    </xf>
    <xf numFmtId="3" fontId="6" fillId="7" borderId="6" xfId="11" applyNumberFormat="1" applyFont="1" applyFill="1" applyBorder="1" applyAlignment="1">
      <alignment vertical="center"/>
    </xf>
    <xf numFmtId="3" fontId="7" fillId="8" borderId="6" xfId="11" applyNumberFormat="1" applyFont="1" applyFill="1" applyBorder="1" applyAlignment="1">
      <alignment vertical="center"/>
    </xf>
    <xf numFmtId="0" fontId="3" fillId="0" borderId="6" xfId="11" applyFont="1" applyBorder="1" applyAlignment="1">
      <alignment horizontal="center" vertical="center"/>
    </xf>
    <xf numFmtId="0" fontId="3" fillId="0" borderId="0" xfId="11" applyFont="1" applyAlignment="1">
      <alignment vertical="center"/>
    </xf>
    <xf numFmtId="0" fontId="3" fillId="0" borderId="1" xfId="9" applyFont="1" applyFill="1" applyBorder="1" applyAlignment="1">
      <alignment horizontal="right"/>
    </xf>
    <xf numFmtId="4" fontId="3" fillId="0" borderId="1" xfId="9" applyNumberFormat="1" applyFont="1" applyFill="1" applyBorder="1" applyAlignment="1">
      <alignment wrapText="1"/>
    </xf>
    <xf numFmtId="4" fontId="3" fillId="0" borderId="1" xfId="9" applyNumberFormat="1" applyFont="1" applyFill="1" applyBorder="1" applyAlignment="1"/>
    <xf numFmtId="0" fontId="3" fillId="0" borderId="0" xfId="9" applyFont="1" applyFill="1" applyAlignment="1">
      <alignment vertical="center"/>
    </xf>
    <xf numFmtId="49" fontId="3" fillId="0" borderId="6" xfId="10" applyNumberFormat="1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3" fontId="3" fillId="0" borderId="6" xfId="10" applyNumberFormat="1" applyFont="1" applyBorder="1" applyAlignment="1">
      <alignment vertical="center"/>
    </xf>
    <xf numFmtId="0" fontId="3" fillId="0" borderId="0" xfId="10" applyFont="1" applyAlignment="1">
      <alignment vertical="center"/>
    </xf>
    <xf numFmtId="0" fontId="4" fillId="6" borderId="1" xfId="9" applyFont="1" applyFill="1" applyBorder="1" applyAlignment="1">
      <alignment horizontal="center" vertical="center" wrapText="1"/>
    </xf>
    <xf numFmtId="0" fontId="3" fillId="0" borderId="5" xfId="9" applyFont="1" applyBorder="1" applyAlignment="1">
      <alignment horizontal="center" vertical="center" wrapText="1"/>
    </xf>
    <xf numFmtId="0" fontId="8" fillId="0" borderId="8" xfId="9" applyFont="1" applyBorder="1" applyAlignment="1">
      <alignment vertical="center" wrapText="1"/>
    </xf>
    <xf numFmtId="0" fontId="8" fillId="0" borderId="0" xfId="9" applyFont="1" applyFill="1" applyAlignment="1">
      <alignment vertical="center"/>
    </xf>
    <xf numFmtId="0" fontId="3" fillId="0" borderId="6" xfId="10" applyFont="1" applyBorder="1" applyAlignment="1">
      <alignment vertical="center" wrapText="1"/>
    </xf>
    <xf numFmtId="0" fontId="3" fillId="0" borderId="7" xfId="10" applyFont="1" applyBorder="1" applyAlignment="1">
      <alignment horizontal="center" vertical="center"/>
    </xf>
    <xf numFmtId="3" fontId="3" fillId="0" borderId="3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0" fontId="3" fillId="0" borderId="6" xfId="9" applyFont="1" applyBorder="1" applyAlignment="1">
      <alignment horizontal="center" vertical="center" wrapText="1"/>
    </xf>
    <xf numFmtId="0" fontId="3" fillId="0" borderId="0" xfId="7" applyFont="1" applyAlignment="1">
      <alignment horizontal="center" vertical="center"/>
    </xf>
    <xf numFmtId="0" fontId="3" fillId="0" borderId="0" xfId="7" applyFont="1" applyAlignment="1"/>
    <xf numFmtId="0" fontId="9" fillId="0" borderId="0" xfId="7" applyFont="1" applyAlignment="1">
      <alignment vertical="center" wrapText="1"/>
    </xf>
    <xf numFmtId="0" fontId="12" fillId="0" borderId="0" xfId="7" applyFont="1"/>
    <xf numFmtId="0" fontId="4" fillId="2" borderId="6" xfId="7" applyFont="1" applyFill="1" applyBorder="1" applyAlignment="1">
      <alignment horizontal="center" vertical="center"/>
    </xf>
    <xf numFmtId="0" fontId="18" fillId="10" borderId="6" xfId="7" applyFont="1" applyFill="1" applyBorder="1" applyAlignment="1">
      <alignment horizontal="center" vertical="center"/>
    </xf>
    <xf numFmtId="0" fontId="18" fillId="0" borderId="0" xfId="7" applyFont="1"/>
    <xf numFmtId="0" fontId="4" fillId="3" borderId="6" xfId="7" applyFont="1" applyFill="1" applyBorder="1" applyAlignment="1">
      <alignment horizontal="center" vertical="center"/>
    </xf>
    <xf numFmtId="0" fontId="3" fillId="3" borderId="6" xfId="7" applyFont="1" applyFill="1" applyBorder="1" applyAlignment="1">
      <alignment horizontal="center" vertical="center"/>
    </xf>
    <xf numFmtId="0" fontId="3" fillId="0" borderId="6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/>
    </xf>
    <xf numFmtId="3" fontId="3" fillId="0" borderId="6" xfId="7" applyNumberFormat="1" applyFont="1" applyBorder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6" xfId="7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horizontal="right" vertical="center" wrapText="1"/>
    </xf>
    <xf numFmtId="0" fontId="3" fillId="0" borderId="0" xfId="7" applyFont="1" applyAlignment="1">
      <alignment vertical="center" wrapText="1"/>
    </xf>
    <xf numFmtId="3" fontId="3" fillId="0" borderId="6" xfId="7" applyNumberFormat="1" applyFont="1" applyBorder="1" applyAlignment="1">
      <alignment vertical="center" wrapText="1"/>
    </xf>
    <xf numFmtId="3" fontId="4" fillId="2" borderId="6" xfId="7" applyNumberFormat="1" applyFont="1" applyFill="1" applyBorder="1" applyAlignment="1">
      <alignment vertical="center"/>
    </xf>
    <xf numFmtId="0" fontId="4" fillId="0" borderId="0" xfId="7" applyFont="1" applyAlignment="1">
      <alignment vertical="center"/>
    </xf>
    <xf numFmtId="3" fontId="4" fillId="0" borderId="0" xfId="7" applyNumberFormat="1" applyFont="1" applyAlignment="1">
      <alignment vertical="center"/>
    </xf>
    <xf numFmtId="3" fontId="3" fillId="0" borderId="0" xfId="7" applyNumberFormat="1" applyFont="1" applyAlignment="1">
      <alignment vertical="center"/>
    </xf>
    <xf numFmtId="49" fontId="3" fillId="0" borderId="6" xfId="7" applyNumberFormat="1" applyFont="1" applyBorder="1" applyAlignment="1">
      <alignment horizontal="center" vertical="center"/>
    </xf>
    <xf numFmtId="1" fontId="3" fillId="0" borderId="6" xfId="7" applyNumberFormat="1" applyFont="1" applyBorder="1" applyAlignment="1">
      <alignment vertical="center" wrapText="1"/>
    </xf>
    <xf numFmtId="3" fontId="9" fillId="11" borderId="6" xfId="7" applyNumberFormat="1" applyFont="1" applyFill="1" applyBorder="1" applyAlignment="1">
      <alignment horizontal="right"/>
    </xf>
    <xf numFmtId="0" fontId="19" fillId="0" borderId="0" xfId="7" applyFont="1"/>
    <xf numFmtId="0" fontId="8" fillId="0" borderId="0" xfId="7" applyFont="1"/>
    <xf numFmtId="0" fontId="8" fillId="0" borderId="0" xfId="7" applyFont="1" applyAlignment="1">
      <alignment horizontal="center" vertical="center"/>
    </xf>
    <xf numFmtId="0" fontId="10" fillId="12" borderId="13" xfId="7" applyFont="1" applyFill="1" applyBorder="1" applyAlignment="1">
      <alignment horizontal="center" vertical="center" wrapText="1"/>
    </xf>
    <xf numFmtId="0" fontId="20" fillId="0" borderId="13" xfId="7" applyFont="1" applyFill="1" applyBorder="1" applyAlignment="1">
      <alignment horizontal="center" vertical="center"/>
    </xf>
    <xf numFmtId="0" fontId="20" fillId="0" borderId="9" xfId="7" applyFont="1" applyFill="1" applyBorder="1" applyAlignment="1">
      <alignment horizontal="center" vertical="center"/>
    </xf>
    <xf numFmtId="0" fontId="20" fillId="0" borderId="0" xfId="7" applyFont="1" applyFill="1"/>
    <xf numFmtId="0" fontId="8" fillId="0" borderId="9" xfId="7" applyFont="1" applyFill="1" applyBorder="1" applyAlignment="1">
      <alignment horizontal="center" vertical="center"/>
    </xf>
    <xf numFmtId="0" fontId="8" fillId="0" borderId="9" xfId="7" applyFont="1" applyFill="1" applyBorder="1" applyAlignment="1">
      <alignment horizontal="center" vertical="center" wrapText="1"/>
    </xf>
    <xf numFmtId="0" fontId="8" fillId="0" borderId="9" xfId="7" applyFont="1" applyFill="1" applyBorder="1" applyAlignment="1">
      <alignment vertical="center" wrapText="1"/>
    </xf>
    <xf numFmtId="3" fontId="8" fillId="0" borderId="9" xfId="7" applyNumberFormat="1" applyFont="1" applyFill="1" applyBorder="1" applyAlignment="1">
      <alignment vertical="center" wrapText="1"/>
    </xf>
    <xf numFmtId="3" fontId="8" fillId="0" borderId="9" xfId="7" applyNumberFormat="1" applyFont="1" applyFill="1" applyBorder="1" applyAlignment="1">
      <alignment vertical="center"/>
    </xf>
    <xf numFmtId="0" fontId="8" fillId="0" borderId="9" xfId="7" applyFont="1" applyFill="1" applyBorder="1" applyAlignment="1">
      <alignment horizontal="right" vertical="center" wrapText="1"/>
    </xf>
    <xf numFmtId="0" fontId="20" fillId="0" borderId="9" xfId="7" applyFont="1" applyFill="1" applyBorder="1" applyAlignment="1">
      <alignment vertical="center" wrapText="1"/>
    </xf>
    <xf numFmtId="0" fontId="8" fillId="0" borderId="0" xfId="7" applyFont="1" applyAlignment="1">
      <alignment vertical="center"/>
    </xf>
    <xf numFmtId="0" fontId="21" fillId="0" borderId="14" xfId="7" applyFont="1" applyFill="1" applyBorder="1" applyAlignment="1">
      <alignment horizontal="left" vertical="center" wrapText="1"/>
    </xf>
    <xf numFmtId="0" fontId="8" fillId="13" borderId="9" xfId="7" applyFont="1" applyFill="1" applyBorder="1" applyAlignment="1">
      <alignment horizontal="center" vertical="center"/>
    </xf>
    <xf numFmtId="0" fontId="21" fillId="0" borderId="9" xfId="7" applyFont="1" applyFill="1" applyBorder="1" applyAlignment="1">
      <alignment horizontal="left" vertical="center" wrapText="1"/>
    </xf>
    <xf numFmtId="0" fontId="8" fillId="0" borderId="14" xfId="7" applyFont="1" applyFill="1" applyBorder="1" applyAlignment="1">
      <alignment horizontal="left" vertical="center" wrapText="1"/>
    </xf>
    <xf numFmtId="0" fontId="21" fillId="0" borderId="14" xfId="7" applyFont="1" applyBorder="1" applyAlignment="1">
      <alignment horizontal="left" vertical="center" wrapText="1"/>
    </xf>
    <xf numFmtId="0" fontId="8" fillId="0" borderId="14" xfId="7" applyFont="1" applyFill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3" fontId="8" fillId="0" borderId="9" xfId="7" applyNumberFormat="1" applyFont="1" applyBorder="1" applyAlignment="1">
      <alignment vertical="center" wrapText="1"/>
    </xf>
    <xf numFmtId="0" fontId="8" fillId="0" borderId="9" xfId="7" applyFont="1" applyBorder="1" applyAlignment="1">
      <alignment vertical="center" wrapText="1"/>
    </xf>
    <xf numFmtId="0" fontId="8" fillId="0" borderId="9" xfId="7" applyFont="1" applyBorder="1" applyAlignment="1">
      <alignment horizontal="center" vertical="center"/>
    </xf>
    <xf numFmtId="3" fontId="10" fillId="2" borderId="9" xfId="7" applyNumberFormat="1" applyFont="1" applyFill="1" applyBorder="1" applyAlignment="1">
      <alignment vertical="center" wrapText="1"/>
    </xf>
    <xf numFmtId="0" fontId="10" fillId="2" borderId="9" xfId="7" applyFont="1" applyFill="1" applyBorder="1" applyAlignment="1">
      <alignment vertical="center" wrapText="1"/>
    </xf>
    <xf numFmtId="0" fontId="10" fillId="0" borderId="9" xfId="7" applyFont="1" applyFill="1" applyBorder="1" applyAlignment="1">
      <alignment horizontal="center" vertical="center"/>
    </xf>
    <xf numFmtId="0" fontId="10" fillId="0" borderId="0" xfId="7" applyFont="1" applyFill="1" applyAlignment="1">
      <alignment vertical="center"/>
    </xf>
    <xf numFmtId="0" fontId="21" fillId="0" borderId="9" xfId="7" applyFont="1" applyBorder="1" applyAlignment="1">
      <alignment horizontal="center" vertical="center" wrapText="1"/>
    </xf>
    <xf numFmtId="0" fontId="21" fillId="0" borderId="9" xfId="7" applyFont="1" applyBorder="1" applyAlignment="1">
      <alignment vertical="center" wrapText="1"/>
    </xf>
    <xf numFmtId="3" fontId="8" fillId="0" borderId="14" xfId="7" applyNumberFormat="1" applyFont="1" applyBorder="1" applyAlignment="1">
      <alignment vertical="center" wrapText="1"/>
    </xf>
    <xf numFmtId="0" fontId="21" fillId="0" borderId="11" xfId="7" applyFont="1" applyBorder="1" applyAlignment="1">
      <alignment horizontal="left" vertical="center" wrapText="1"/>
    </xf>
    <xf numFmtId="3" fontId="8" fillId="0" borderId="15" xfId="7" applyNumberFormat="1" applyFont="1" applyBorder="1" applyAlignment="1">
      <alignment vertical="center" wrapText="1"/>
    </xf>
    <xf numFmtId="0" fontId="8" fillId="0" borderId="15" xfId="7" applyFont="1" applyBorder="1" applyAlignment="1">
      <alignment vertical="center" wrapText="1"/>
    </xf>
    <xf numFmtId="3" fontId="10" fillId="14" borderId="15" xfId="7" applyNumberFormat="1" applyFont="1" applyFill="1" applyBorder="1" applyAlignment="1">
      <alignment vertical="center" wrapText="1"/>
    </xf>
    <xf numFmtId="0" fontId="10" fillId="14" borderId="15" xfId="7" applyFont="1" applyFill="1" applyBorder="1" applyAlignment="1">
      <alignment vertical="center" wrapText="1"/>
    </xf>
    <xf numFmtId="0" fontId="22" fillId="0" borderId="9" xfId="7" applyFont="1" applyBorder="1" applyAlignment="1">
      <alignment horizontal="center" vertical="center" wrapText="1"/>
    </xf>
    <xf numFmtId="0" fontId="22" fillId="0" borderId="9" xfId="7" applyFont="1" applyBorder="1" applyAlignment="1">
      <alignment vertical="center" wrapText="1"/>
    </xf>
    <xf numFmtId="3" fontId="23" fillId="0" borderId="14" xfId="7" applyNumberFormat="1" applyFont="1" applyBorder="1" applyAlignment="1">
      <alignment vertical="center" wrapText="1"/>
    </xf>
    <xf numFmtId="0" fontId="8" fillId="0" borderId="0" xfId="7" applyFont="1" applyFill="1" applyAlignment="1">
      <alignment vertical="center"/>
    </xf>
    <xf numFmtId="3" fontId="8" fillId="0" borderId="9" xfId="7" applyNumberFormat="1" applyFont="1" applyBorder="1" applyAlignment="1">
      <alignment horizontal="right" vertical="center" wrapText="1"/>
    </xf>
    <xf numFmtId="3" fontId="10" fillId="15" borderId="9" xfId="7" applyNumberFormat="1" applyFont="1" applyFill="1" applyBorder="1" applyAlignment="1">
      <alignment vertical="center" wrapText="1"/>
    </xf>
    <xf numFmtId="3" fontId="8" fillId="0" borderId="0" xfId="7" applyNumberFormat="1" applyFont="1"/>
    <xf numFmtId="0" fontId="24" fillId="0" borderId="0" xfId="9" applyFont="1"/>
    <xf numFmtId="0" fontId="20" fillId="0" borderId="0" xfId="7" applyFont="1"/>
    <xf numFmtId="0" fontId="20" fillId="0" borderId="0" xfId="7" applyFont="1" applyAlignment="1">
      <alignment horizontal="center" vertical="center"/>
    </xf>
    <xf numFmtId="0" fontId="21" fillId="0" borderId="9" xfId="7" applyFont="1" applyBorder="1" applyAlignment="1">
      <alignment horizontal="left" vertical="center" wrapText="1"/>
    </xf>
    <xf numFmtId="0" fontId="8" fillId="0" borderId="11" xfId="7" applyFont="1" applyBorder="1" applyAlignment="1">
      <alignment horizontal="center" vertical="center" wrapText="1"/>
    </xf>
    <xf numFmtId="0" fontId="25" fillId="0" borderId="9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 wrapText="1"/>
    </xf>
    <xf numFmtId="0" fontId="26" fillId="0" borderId="9" xfId="7" applyFont="1" applyBorder="1" applyAlignment="1">
      <alignment vertical="center" wrapText="1"/>
    </xf>
    <xf numFmtId="3" fontId="25" fillId="0" borderId="14" xfId="7" applyNumberFormat="1" applyFont="1" applyBorder="1" applyAlignment="1">
      <alignment vertical="center" wrapText="1"/>
    </xf>
    <xf numFmtId="3" fontId="25" fillId="0" borderId="9" xfId="7" applyNumberFormat="1" applyFont="1" applyBorder="1" applyAlignment="1">
      <alignment vertical="center" wrapText="1"/>
    </xf>
    <xf numFmtId="0" fontId="25" fillId="0" borderId="9" xfId="7" applyFont="1" applyBorder="1" applyAlignment="1">
      <alignment vertical="center" wrapText="1"/>
    </xf>
    <xf numFmtId="0" fontId="25" fillId="0" borderId="0" xfId="7" applyFont="1" applyAlignment="1">
      <alignment vertical="center"/>
    </xf>
    <xf numFmtId="0" fontId="25" fillId="0" borderId="13" xfId="7" applyFont="1" applyBorder="1" applyAlignment="1">
      <alignment horizontal="center" vertical="center"/>
    </xf>
    <xf numFmtId="0" fontId="26" fillId="0" borderId="13" xfId="7" applyFont="1" applyBorder="1" applyAlignment="1">
      <alignment horizontal="center" vertical="center" wrapText="1"/>
    </xf>
    <xf numFmtId="0" fontId="26" fillId="0" borderId="13" xfId="7" applyFont="1" applyBorder="1" applyAlignment="1">
      <alignment horizontal="left" vertical="center" wrapText="1"/>
    </xf>
    <xf numFmtId="3" fontId="25" fillId="0" borderId="9" xfId="7" applyNumberFormat="1" applyFont="1" applyBorder="1" applyAlignment="1">
      <alignment horizontal="right" vertical="center" wrapText="1"/>
    </xf>
    <xf numFmtId="0" fontId="27" fillId="0" borderId="6" xfId="11" applyFont="1" applyBorder="1" applyAlignment="1">
      <alignment horizontal="center" vertical="center"/>
    </xf>
    <xf numFmtId="0" fontId="27" fillId="0" borderId="6" xfId="11" applyFont="1" applyBorder="1" applyAlignment="1">
      <alignment vertical="center" wrapText="1"/>
    </xf>
    <xf numFmtId="3" fontId="27" fillId="0" borderId="6" xfId="11" applyNumberFormat="1" applyFont="1" applyBorder="1" applyAlignment="1">
      <alignment vertical="center"/>
    </xf>
    <xf numFmtId="0" fontId="27" fillId="0" borderId="0" xfId="11" applyFont="1" applyAlignment="1">
      <alignment vertical="center"/>
    </xf>
    <xf numFmtId="0" fontId="27" fillId="0" borderId="6" xfId="7" applyFont="1" applyBorder="1" applyAlignment="1">
      <alignment horizontal="center" vertical="center"/>
    </xf>
    <xf numFmtId="0" fontId="27" fillId="0" borderId="6" xfId="7" applyFont="1" applyBorder="1" applyAlignment="1">
      <alignment vertical="center" wrapText="1"/>
    </xf>
    <xf numFmtId="3" fontId="27" fillId="0" borderId="6" xfId="7" applyNumberFormat="1" applyFont="1" applyBorder="1" applyAlignment="1">
      <alignment horizontal="right" vertical="center" wrapText="1"/>
    </xf>
    <xf numFmtId="0" fontId="27" fillId="0" borderId="0" xfId="7" applyFont="1" applyAlignment="1">
      <alignment vertical="center" wrapText="1"/>
    </xf>
    <xf numFmtId="0" fontId="27" fillId="0" borderId="0" xfId="7" applyFont="1" applyAlignment="1">
      <alignment vertical="center"/>
    </xf>
    <xf numFmtId="0" fontId="25" fillId="0" borderId="9" xfId="7" applyFont="1" applyFill="1" applyBorder="1" applyAlignment="1">
      <alignment horizontal="center" vertical="center"/>
    </xf>
    <xf numFmtId="0" fontId="25" fillId="0" borderId="9" xfId="7" applyFont="1" applyFill="1" applyBorder="1" applyAlignment="1">
      <alignment horizontal="center" vertical="center" wrapText="1"/>
    </xf>
    <xf numFmtId="0" fontId="26" fillId="0" borderId="14" xfId="7" applyFont="1" applyFill="1" applyBorder="1" applyAlignment="1">
      <alignment horizontal="left" vertical="center" wrapText="1"/>
    </xf>
    <xf numFmtId="3" fontId="25" fillId="0" borderId="9" xfId="7" applyNumberFormat="1" applyFont="1" applyFill="1" applyBorder="1" applyAlignment="1">
      <alignment vertical="center" wrapText="1"/>
    </xf>
    <xf numFmtId="3" fontId="25" fillId="0" borderId="9" xfId="7" applyNumberFormat="1" applyFont="1" applyFill="1" applyBorder="1" applyAlignment="1">
      <alignment vertical="center"/>
    </xf>
    <xf numFmtId="0" fontId="25" fillId="0" borderId="9" xfId="7" applyFont="1" applyFill="1" applyBorder="1" applyAlignment="1">
      <alignment vertical="center" wrapText="1"/>
    </xf>
    <xf numFmtId="0" fontId="25" fillId="0" borderId="9" xfId="7" applyFont="1" applyFill="1" applyBorder="1" applyAlignment="1">
      <alignment horizontal="right" vertical="center" wrapText="1"/>
    </xf>
    <xf numFmtId="0" fontId="28" fillId="0" borderId="9" xfId="7" applyFont="1" applyFill="1" applyBorder="1" applyAlignment="1">
      <alignment vertical="center" wrapText="1"/>
    </xf>
    <xf numFmtId="0" fontId="29" fillId="0" borderId="6" xfId="11" applyFont="1" applyBorder="1" applyAlignment="1">
      <alignment horizontal="center" vertical="center"/>
    </xf>
    <xf numFmtId="3" fontId="29" fillId="0" borderId="6" xfId="11" applyNumberFormat="1" applyFont="1" applyBorder="1" applyAlignment="1">
      <alignment vertical="center"/>
    </xf>
    <xf numFmtId="0" fontId="29" fillId="0" borderId="0" xfId="11" applyFont="1" applyAlignment="1">
      <alignment vertical="center"/>
    </xf>
    <xf numFmtId="0" fontId="27" fillId="0" borderId="6" xfId="7" applyFont="1" applyBorder="1" applyAlignment="1">
      <alignment horizontal="center" vertical="center" wrapText="1"/>
    </xf>
    <xf numFmtId="3" fontId="27" fillId="0" borderId="6" xfId="7" applyNumberFormat="1" applyFont="1" applyBorder="1" applyAlignment="1">
      <alignment horizontal="right" vertical="center"/>
    </xf>
    <xf numFmtId="0" fontId="25" fillId="0" borderId="9" xfId="7" applyFont="1" applyBorder="1" applyAlignment="1">
      <alignment horizontal="center" vertical="center" wrapText="1"/>
    </xf>
    <xf numFmtId="0" fontId="25" fillId="0" borderId="14" xfId="7" applyFont="1" applyBorder="1" applyAlignment="1">
      <alignment horizontal="center" vertical="center" wrapText="1"/>
    </xf>
    <xf numFmtId="0" fontId="25" fillId="0" borderId="14" xfId="7" applyFont="1" applyBorder="1" applyAlignment="1">
      <alignment horizontal="left" vertical="center" wrapText="1"/>
    </xf>
    <xf numFmtId="0" fontId="25" fillId="13" borderId="9" xfId="7" applyFont="1" applyFill="1" applyBorder="1" applyAlignment="1">
      <alignment horizontal="center" vertical="center"/>
    </xf>
    <xf numFmtId="0" fontId="29" fillId="0" borderId="6" xfId="11" applyFont="1" applyBorder="1" applyAlignment="1">
      <alignment vertical="center" wrapText="1"/>
    </xf>
    <xf numFmtId="0" fontId="27" fillId="0" borderId="6" xfId="7" applyFont="1" applyBorder="1" applyAlignment="1">
      <alignment horizontal="left" vertical="center" wrapText="1"/>
    </xf>
    <xf numFmtId="0" fontId="27" fillId="0" borderId="6" xfId="7" applyFont="1" applyBorder="1" applyAlignment="1">
      <alignment vertical="center"/>
    </xf>
    <xf numFmtId="3" fontId="27" fillId="0" borderId="6" xfId="7" applyNumberFormat="1" applyFont="1" applyBorder="1" applyAlignment="1">
      <alignment vertical="center"/>
    </xf>
    <xf numFmtId="0" fontId="27" fillId="0" borderId="6" xfId="9" applyFont="1" applyBorder="1" applyAlignment="1">
      <alignment vertical="center" wrapText="1"/>
    </xf>
    <xf numFmtId="0" fontId="27" fillId="0" borderId="0" xfId="9" applyFont="1" applyAlignment="1">
      <alignment vertical="center"/>
    </xf>
    <xf numFmtId="0" fontId="27" fillId="0" borderId="6" xfId="9" applyFont="1" applyBorder="1" applyAlignment="1">
      <alignment horizontal="right" wrapText="1"/>
    </xf>
    <xf numFmtId="4" fontId="27" fillId="0" borderId="6" xfId="9" applyNumberFormat="1" applyFont="1" applyFill="1" applyBorder="1" applyAlignment="1">
      <alignment wrapText="1"/>
    </xf>
    <xf numFmtId="4" fontId="27" fillId="0" borderId="6" xfId="9" applyNumberFormat="1" applyFont="1" applyFill="1" applyBorder="1" applyAlignment="1"/>
    <xf numFmtId="0" fontId="27" fillId="2" borderId="6" xfId="9" applyFont="1" applyFill="1" applyBorder="1" applyAlignment="1">
      <alignment horizontal="right"/>
    </xf>
    <xf numFmtId="4" fontId="27" fillId="2" borderId="6" xfId="9" applyNumberFormat="1" applyFont="1" applyFill="1" applyBorder="1" applyAlignment="1">
      <alignment wrapText="1"/>
    </xf>
    <xf numFmtId="4" fontId="27" fillId="2" borderId="6" xfId="9" applyNumberFormat="1" applyFont="1" applyFill="1" applyBorder="1" applyAlignment="1"/>
    <xf numFmtId="0" fontId="27" fillId="0" borderId="0" xfId="9" applyFont="1" applyAlignment="1"/>
    <xf numFmtId="0" fontId="30" fillId="0" borderId="0" xfId="9" applyFont="1"/>
    <xf numFmtId="0" fontId="6" fillId="0" borderId="0" xfId="2" applyFont="1"/>
    <xf numFmtId="0" fontId="7" fillId="5" borderId="6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7" borderId="6" xfId="2" applyFont="1" applyFill="1" applyBorder="1" applyAlignment="1">
      <alignment horizontal="center" vertical="center"/>
    </xf>
    <xf numFmtId="0" fontId="7" fillId="7" borderId="6" xfId="2" applyFont="1" applyFill="1" applyBorder="1" applyAlignment="1">
      <alignment vertical="center" wrapText="1"/>
    </xf>
    <xf numFmtId="3" fontId="7" fillId="7" borderId="6" xfId="2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vertical="center" wrapText="1"/>
    </xf>
    <xf numFmtId="3" fontId="6" fillId="3" borderId="6" xfId="2" applyNumberFormat="1" applyFont="1" applyFill="1" applyBorder="1" applyAlignment="1">
      <alignment vertical="center"/>
    </xf>
    <xf numFmtId="0" fontId="6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vertical="center" wrapText="1"/>
    </xf>
    <xf numFmtId="3" fontId="6" fillId="0" borderId="6" xfId="2" applyNumberFormat="1" applyFont="1" applyBorder="1" applyAlignment="1">
      <alignment vertical="center"/>
    </xf>
    <xf numFmtId="3" fontId="7" fillId="5" borderId="6" xfId="2" applyNumberFormat="1" applyFont="1" applyFill="1" applyBorder="1" applyAlignment="1">
      <alignment vertical="center"/>
    </xf>
    <xf numFmtId="0" fontId="6" fillId="0" borderId="0" xfId="2" applyFont="1" applyAlignment="1">
      <alignment horizontal="center"/>
    </xf>
    <xf numFmtId="3" fontId="27" fillId="0" borderId="6" xfId="7" applyNumberFormat="1" applyFont="1" applyBorder="1" applyAlignment="1">
      <alignment vertical="center" wrapText="1"/>
    </xf>
    <xf numFmtId="0" fontId="25" fillId="0" borderId="13" xfId="7" applyFont="1" applyFill="1" applyBorder="1" applyAlignment="1">
      <alignment horizontal="center" vertical="center"/>
    </xf>
    <xf numFmtId="0" fontId="25" fillId="0" borderId="14" xfId="7" applyFont="1" applyFill="1" applyBorder="1" applyAlignment="1">
      <alignment horizontal="center" vertical="center" wrapText="1"/>
    </xf>
    <xf numFmtId="0" fontId="8" fillId="13" borderId="10" xfId="7" applyFont="1" applyFill="1" applyBorder="1" applyAlignment="1">
      <alignment horizontal="center" vertical="center"/>
    </xf>
    <xf numFmtId="0" fontId="8" fillId="13" borderId="13" xfId="7" applyFont="1" applyFill="1" applyBorder="1" applyAlignment="1">
      <alignment horizontal="center" vertical="center"/>
    </xf>
    <xf numFmtId="0" fontId="10" fillId="2" borderId="9" xfId="7" applyFont="1" applyFill="1" applyBorder="1" applyAlignment="1">
      <alignment horizontal="center" vertical="center" wrapText="1"/>
    </xf>
    <xf numFmtId="165" fontId="10" fillId="15" borderId="11" xfId="8" applyNumberFormat="1" applyFont="1" applyFill="1" applyBorder="1" applyAlignment="1" applyProtection="1">
      <alignment horizontal="center" vertical="center" wrapText="1"/>
    </xf>
    <xf numFmtId="165" fontId="10" fillId="15" borderId="12" xfId="8" applyNumberFormat="1" applyFont="1" applyFill="1" applyBorder="1" applyAlignment="1" applyProtection="1">
      <alignment horizontal="center" vertical="center" wrapText="1"/>
    </xf>
    <xf numFmtId="165" fontId="10" fillId="15" borderId="14" xfId="8" applyNumberFormat="1" applyFont="1" applyFill="1" applyBorder="1" applyAlignment="1" applyProtection="1">
      <alignment horizontal="center" vertical="center" wrapText="1"/>
    </xf>
    <xf numFmtId="0" fontId="10" fillId="14" borderId="9" xfId="7" applyFont="1" applyFill="1" applyBorder="1" applyAlignment="1">
      <alignment horizontal="center" vertical="center" wrapText="1"/>
    </xf>
    <xf numFmtId="0" fontId="10" fillId="14" borderId="11" xfId="7" applyFont="1" applyFill="1" applyBorder="1" applyAlignment="1">
      <alignment horizontal="center" vertical="center" wrapText="1"/>
    </xf>
    <xf numFmtId="0" fontId="8" fillId="0" borderId="10" xfId="7" applyFont="1" applyBorder="1" applyAlignment="1">
      <alignment horizontal="center" vertical="center"/>
    </xf>
    <xf numFmtId="0" fontId="8" fillId="0" borderId="13" xfId="7" applyFont="1" applyBorder="1" applyAlignment="1">
      <alignment horizontal="center" vertical="center"/>
    </xf>
    <xf numFmtId="0" fontId="21" fillId="0" borderId="10" xfId="7" applyFont="1" applyBorder="1" applyAlignment="1">
      <alignment horizontal="center" vertical="center" wrapText="1"/>
    </xf>
    <xf numFmtId="0" fontId="21" fillId="0" borderId="13" xfId="7" applyFont="1" applyBorder="1" applyAlignment="1">
      <alignment horizontal="center" vertical="center" wrapText="1"/>
    </xf>
    <xf numFmtId="0" fontId="21" fillId="0" borderId="10" xfId="7" applyFont="1" applyBorder="1" applyAlignment="1">
      <alignment horizontal="left" vertical="center" wrapText="1"/>
    </xf>
    <xf numFmtId="0" fontId="21" fillId="0" borderId="13" xfId="7" applyFont="1" applyBorder="1" applyAlignment="1">
      <alignment horizontal="left" vertical="center" wrapText="1"/>
    </xf>
    <xf numFmtId="0" fontId="8" fillId="2" borderId="10" xfId="7" applyFont="1" applyFill="1" applyBorder="1" applyAlignment="1">
      <alignment horizontal="center" vertical="center"/>
    </xf>
    <xf numFmtId="0" fontId="8" fillId="2" borderId="13" xfId="7" applyFont="1" applyFill="1" applyBorder="1" applyAlignment="1">
      <alignment horizontal="center" vertical="center"/>
    </xf>
    <xf numFmtId="0" fontId="9" fillId="0" borderId="0" xfId="7" applyFont="1" applyBorder="1" applyAlignment="1">
      <alignment horizontal="center"/>
    </xf>
    <xf numFmtId="0" fontId="10" fillId="12" borderId="9" xfId="7" applyFont="1" applyFill="1" applyBorder="1" applyAlignment="1">
      <alignment horizontal="center" vertical="center"/>
    </xf>
    <xf numFmtId="0" fontId="10" fillId="12" borderId="9" xfId="7" applyFont="1" applyFill="1" applyBorder="1" applyAlignment="1">
      <alignment horizontal="center" vertical="center" wrapText="1"/>
    </xf>
    <xf numFmtId="0" fontId="10" fillId="12" borderId="10" xfId="7" applyFont="1" applyFill="1" applyBorder="1" applyAlignment="1">
      <alignment horizontal="center" vertical="center" wrapText="1"/>
    </xf>
    <xf numFmtId="0" fontId="10" fillId="12" borderId="13" xfId="7" applyFont="1" applyFill="1" applyBorder="1" applyAlignment="1">
      <alignment horizontal="center" vertical="center" wrapText="1"/>
    </xf>
    <xf numFmtId="0" fontId="10" fillId="12" borderId="11" xfId="7" applyFont="1" applyFill="1" applyBorder="1" applyAlignment="1">
      <alignment horizontal="center" vertical="center" wrapText="1"/>
    </xf>
    <xf numFmtId="0" fontId="10" fillId="12" borderId="12" xfId="7" applyFont="1" applyFill="1" applyBorder="1" applyAlignment="1">
      <alignment horizontal="center" vertical="center" wrapText="1"/>
    </xf>
    <xf numFmtId="0" fontId="9" fillId="0" borderId="0" xfId="9" applyFont="1" applyAlignment="1">
      <alignment horizontal="center" vertical="center"/>
    </xf>
    <xf numFmtId="0" fontId="10" fillId="4" borderId="7" xfId="9" applyFont="1" applyFill="1" applyBorder="1" applyAlignment="1">
      <alignment horizontal="center" vertical="center"/>
    </xf>
    <xf numFmtId="0" fontId="10" fillId="4" borderId="3" xfId="9" applyFont="1" applyFill="1" applyBorder="1" applyAlignment="1">
      <alignment horizontal="center" vertical="center"/>
    </xf>
    <xf numFmtId="0" fontId="14" fillId="0" borderId="0" xfId="9" applyFont="1" applyAlignment="1">
      <alignment horizontal="center" vertical="center" wrapText="1"/>
    </xf>
    <xf numFmtId="0" fontId="4" fillId="6" borderId="1" xfId="9" applyFont="1" applyFill="1" applyBorder="1" applyAlignment="1">
      <alignment horizontal="center" vertical="center" wrapText="1"/>
    </xf>
    <xf numFmtId="0" fontId="4" fillId="6" borderId="4" xfId="9" applyFont="1" applyFill="1" applyBorder="1" applyAlignment="1">
      <alignment horizontal="center" vertical="center" wrapText="1"/>
    </xf>
    <xf numFmtId="0" fontId="4" fillId="6" borderId="6" xfId="9" applyFont="1" applyFill="1" applyBorder="1" applyAlignment="1">
      <alignment horizontal="center" vertical="center" wrapText="1"/>
    </xf>
    <xf numFmtId="0" fontId="4" fillId="6" borderId="6" xfId="9" applyFont="1" applyFill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6" xfId="9" applyFont="1" applyBorder="1" applyAlignment="1">
      <alignment horizontal="center" vertical="center"/>
    </xf>
    <xf numFmtId="0" fontId="27" fillId="0" borderId="1" xfId="9" applyFont="1" applyBorder="1" applyAlignment="1">
      <alignment horizontal="center" vertical="center"/>
    </xf>
    <xf numFmtId="0" fontId="27" fillId="0" borderId="4" xfId="9" applyFont="1" applyBorder="1" applyAlignment="1">
      <alignment horizontal="center" vertical="center"/>
    </xf>
    <xf numFmtId="0" fontId="27" fillId="0" borderId="6" xfId="9" applyFont="1" applyBorder="1" applyAlignment="1">
      <alignment horizontal="center" vertical="center"/>
    </xf>
    <xf numFmtId="0" fontId="27" fillId="0" borderId="1" xfId="9" applyFont="1" applyBorder="1" applyAlignment="1">
      <alignment horizontal="center" vertical="center" wrapText="1"/>
    </xf>
    <xf numFmtId="0" fontId="27" fillId="0" borderId="5" xfId="9" applyFont="1" applyBorder="1" applyAlignment="1">
      <alignment horizontal="center" vertical="center" wrapText="1"/>
    </xf>
    <xf numFmtId="0" fontId="3" fillId="0" borderId="1" xfId="9" applyFont="1" applyBorder="1" applyAlignment="1">
      <alignment horizontal="center" vertical="center" wrapText="1"/>
    </xf>
    <xf numFmtId="0" fontId="3" fillId="0" borderId="5" xfId="9" applyFont="1" applyBorder="1" applyAlignment="1">
      <alignment horizontal="center" vertical="center" wrapText="1"/>
    </xf>
    <xf numFmtId="49" fontId="16" fillId="0" borderId="0" xfId="10" applyNumberFormat="1" applyFont="1" applyAlignment="1">
      <alignment horizontal="center" vertical="center" wrapText="1"/>
    </xf>
    <xf numFmtId="0" fontId="7" fillId="5" borderId="7" xfId="10" applyFont="1" applyFill="1" applyBorder="1" applyAlignment="1">
      <alignment horizontal="center" vertical="center" wrapText="1"/>
    </xf>
    <xf numFmtId="0" fontId="7" fillId="5" borderId="2" xfId="10" applyFont="1" applyFill="1" applyBorder="1" applyAlignment="1">
      <alignment horizontal="center" vertical="center" wrapText="1"/>
    </xf>
    <xf numFmtId="0" fontId="7" fillId="5" borderId="3" xfId="10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7" fillId="5" borderId="7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16" fillId="0" borderId="0" xfId="11" applyFont="1" applyAlignment="1">
      <alignment horizontal="center" vertical="center" wrapText="1"/>
    </xf>
    <xf numFmtId="0" fontId="7" fillId="8" borderId="7" xfId="11" applyFont="1" applyFill="1" applyBorder="1" applyAlignment="1">
      <alignment horizontal="center" vertical="center" wrapText="1"/>
    </xf>
    <xf numFmtId="0" fontId="7" fillId="8" borderId="2" xfId="11" applyFont="1" applyFill="1" applyBorder="1" applyAlignment="1">
      <alignment horizontal="center" vertical="center" wrapText="1"/>
    </xf>
    <xf numFmtId="0" fontId="7" fillId="8" borderId="3" xfId="11" applyFont="1" applyFill="1" applyBorder="1" applyAlignment="1">
      <alignment horizontal="center" vertical="center" wrapText="1"/>
    </xf>
    <xf numFmtId="0" fontId="4" fillId="3" borderId="6" xfId="7" applyFont="1" applyFill="1" applyBorder="1" applyAlignment="1">
      <alignment horizontal="center" vertical="center" wrapText="1"/>
    </xf>
    <xf numFmtId="0" fontId="4" fillId="2" borderId="6" xfId="7" applyFont="1" applyFill="1" applyBorder="1" applyAlignment="1">
      <alignment horizontal="center" vertical="center"/>
    </xf>
    <xf numFmtId="44" fontId="4" fillId="2" borderId="6" xfId="12" applyFont="1" applyFill="1" applyBorder="1" applyAlignment="1">
      <alignment horizontal="center" vertical="center"/>
    </xf>
    <xf numFmtId="44" fontId="9" fillId="11" borderId="6" xfId="12" applyFont="1" applyFill="1" applyBorder="1" applyAlignment="1">
      <alignment horizontal="center"/>
    </xf>
    <xf numFmtId="0" fontId="14" fillId="0" borderId="0" xfId="7" applyFont="1" applyAlignment="1">
      <alignment horizontal="center" vertical="center" wrapText="1"/>
    </xf>
  </cellXfs>
  <cellStyles count="14">
    <cellStyle name="Normalny" xfId="0" builtinId="0"/>
    <cellStyle name="Normalny 10" xfId="3"/>
    <cellStyle name="Normalny 2" xfId="1"/>
    <cellStyle name="Normalny 2 2 2" xfId="7"/>
    <cellStyle name="Normalny 2 3" xfId="9"/>
    <cellStyle name="Normalny 3" xfId="13"/>
    <cellStyle name="Normalny 6" xfId="2"/>
    <cellStyle name="Normalny 6 2" xfId="11"/>
    <cellStyle name="Normalny 6 3" xfId="10"/>
    <cellStyle name="Normalny 7 2" xfId="5"/>
    <cellStyle name="Normalny 8 2" xfId="4"/>
    <cellStyle name="Normalny 9" xfId="6"/>
    <cellStyle name="Walutowy 3 2 2" xfId="8"/>
    <cellStyle name="Walutowy 3 3" xfId="1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zoomScaleNormal="100" workbookViewId="0">
      <pane ySplit="5" topLeftCell="A6" activePane="bottomLeft" state="frozen"/>
      <selection activeCell="F21" sqref="F21"/>
      <selection pane="bottomLeft" activeCell="A2" sqref="A2:K2"/>
    </sheetView>
  </sheetViews>
  <sheetFormatPr defaultColWidth="11.6640625" defaultRowHeight="12.75" customHeight="1"/>
  <cols>
    <col min="1" max="1" width="5.6640625" style="145" customWidth="1"/>
    <col min="2" max="2" width="6.6640625" style="145" customWidth="1"/>
    <col min="3" max="3" width="9.33203125" style="145" customWidth="1"/>
    <col min="4" max="4" width="7.33203125" style="145" customWidth="1"/>
    <col min="5" max="5" width="78.83203125" style="145" customWidth="1"/>
    <col min="6" max="6" width="15.5" style="145" customWidth="1"/>
    <col min="7" max="10" width="14.33203125" style="145" customWidth="1"/>
    <col min="11" max="11" width="32.1640625" style="145" customWidth="1"/>
    <col min="12" max="12" width="16.5" style="146" hidden="1" customWidth="1"/>
    <col min="13" max="16384" width="11.6640625" style="145"/>
  </cols>
  <sheetData>
    <row r="1" spans="1:12" ht="12" customHeight="1"/>
    <row r="2" spans="1:12" ht="15.75" customHeight="1">
      <c r="A2" s="278" t="s">
        <v>184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</row>
    <row r="3" spans="1:12" ht="15" customHeight="1" thickBot="1"/>
    <row r="4" spans="1:12" ht="19.5" customHeight="1" thickBot="1">
      <c r="A4" s="279" t="s">
        <v>72</v>
      </c>
      <c r="B4" s="280" t="s">
        <v>0</v>
      </c>
      <c r="C4" s="280" t="s">
        <v>185</v>
      </c>
      <c r="D4" s="281" t="s">
        <v>163</v>
      </c>
      <c r="E4" s="280" t="s">
        <v>169</v>
      </c>
      <c r="F4" s="280" t="s">
        <v>186</v>
      </c>
      <c r="G4" s="283" t="s">
        <v>187</v>
      </c>
      <c r="H4" s="284"/>
      <c r="I4" s="284"/>
      <c r="J4" s="284"/>
      <c r="K4" s="281" t="s">
        <v>188</v>
      </c>
      <c r="L4" s="276"/>
    </row>
    <row r="5" spans="1:12" ht="95.25" customHeight="1" thickBot="1">
      <c r="A5" s="279"/>
      <c r="B5" s="280"/>
      <c r="C5" s="280"/>
      <c r="D5" s="282"/>
      <c r="E5" s="280"/>
      <c r="F5" s="280"/>
      <c r="G5" s="147" t="s">
        <v>189</v>
      </c>
      <c r="H5" s="147" t="s">
        <v>190</v>
      </c>
      <c r="I5" s="147" t="s">
        <v>191</v>
      </c>
      <c r="J5" s="147" t="s">
        <v>192</v>
      </c>
      <c r="K5" s="282"/>
      <c r="L5" s="277"/>
    </row>
    <row r="6" spans="1:12" s="150" customFormat="1" ht="15" customHeight="1" thickBot="1">
      <c r="A6" s="148" t="s">
        <v>73</v>
      </c>
      <c r="B6" s="148" t="s">
        <v>74</v>
      </c>
      <c r="C6" s="148" t="s">
        <v>75</v>
      </c>
      <c r="D6" s="148" t="s">
        <v>76</v>
      </c>
      <c r="E6" s="148" t="s">
        <v>77</v>
      </c>
      <c r="F6" s="148" t="s">
        <v>78</v>
      </c>
      <c r="G6" s="148" t="s">
        <v>193</v>
      </c>
      <c r="H6" s="148" t="s">
        <v>194</v>
      </c>
      <c r="I6" s="148" t="s">
        <v>195</v>
      </c>
      <c r="J6" s="148" t="s">
        <v>196</v>
      </c>
      <c r="K6" s="148" t="s">
        <v>197</v>
      </c>
      <c r="L6" s="149"/>
    </row>
    <row r="7" spans="1:12" s="199" customFormat="1" ht="22.5" customHeight="1" thickBot="1">
      <c r="A7" s="213" t="s">
        <v>73</v>
      </c>
      <c r="B7" s="214">
        <v>600</v>
      </c>
      <c r="C7" s="214">
        <v>60014</v>
      </c>
      <c r="D7" s="214">
        <v>6050</v>
      </c>
      <c r="E7" s="218" t="s">
        <v>198</v>
      </c>
      <c r="F7" s="216">
        <v>220000</v>
      </c>
      <c r="G7" s="217">
        <v>100000</v>
      </c>
      <c r="H7" s="217"/>
      <c r="I7" s="218"/>
      <c r="J7" s="219" t="s">
        <v>334</v>
      </c>
      <c r="K7" s="220"/>
      <c r="L7" s="213"/>
    </row>
    <row r="8" spans="1:12" s="158" customFormat="1" ht="42" customHeight="1" thickBot="1">
      <c r="A8" s="151" t="s">
        <v>74</v>
      </c>
      <c r="B8" s="152">
        <v>600</v>
      </c>
      <c r="C8" s="152">
        <v>60014</v>
      </c>
      <c r="D8" s="152">
        <v>6050</v>
      </c>
      <c r="E8" s="153" t="s">
        <v>199</v>
      </c>
      <c r="F8" s="154">
        <f t="shared" ref="F8:F15" si="0">SUM(G8:I8)</f>
        <v>150000</v>
      </c>
      <c r="G8" s="155">
        <v>150000</v>
      </c>
      <c r="H8" s="155"/>
      <c r="I8" s="153"/>
      <c r="J8" s="156"/>
      <c r="K8" s="157"/>
      <c r="L8" s="151"/>
    </row>
    <row r="9" spans="1:12" s="199" customFormat="1" ht="42" customHeight="1" thickBot="1">
      <c r="A9" s="213" t="s">
        <v>75</v>
      </c>
      <c r="B9" s="214">
        <v>600</v>
      </c>
      <c r="C9" s="214">
        <v>60014</v>
      </c>
      <c r="D9" s="214">
        <v>6050</v>
      </c>
      <c r="E9" s="215" t="s">
        <v>200</v>
      </c>
      <c r="F9" s="216">
        <v>160000</v>
      </c>
      <c r="G9" s="217">
        <v>80000</v>
      </c>
      <c r="H9" s="217"/>
      <c r="I9" s="218"/>
      <c r="J9" s="219" t="s">
        <v>335</v>
      </c>
      <c r="K9" s="220"/>
      <c r="L9" s="229" t="s">
        <v>201</v>
      </c>
    </row>
    <row r="10" spans="1:12" s="199" customFormat="1" ht="52.5" customHeight="1" thickBot="1">
      <c r="A10" s="213" t="s">
        <v>76</v>
      </c>
      <c r="B10" s="214">
        <v>600</v>
      </c>
      <c r="C10" s="214">
        <v>60014</v>
      </c>
      <c r="D10" s="214">
        <v>6050</v>
      </c>
      <c r="E10" s="215" t="s">
        <v>202</v>
      </c>
      <c r="F10" s="216">
        <v>50000</v>
      </c>
      <c r="G10" s="217">
        <v>40000</v>
      </c>
      <c r="H10" s="217"/>
      <c r="I10" s="218"/>
      <c r="J10" s="219" t="s">
        <v>333</v>
      </c>
      <c r="K10" s="220"/>
      <c r="L10" s="213"/>
    </row>
    <row r="11" spans="1:12" s="199" customFormat="1" ht="42" customHeight="1" thickBot="1">
      <c r="A11" s="213" t="s">
        <v>77</v>
      </c>
      <c r="B11" s="214">
        <v>600</v>
      </c>
      <c r="C11" s="214">
        <v>60014</v>
      </c>
      <c r="D11" s="214">
        <v>6050</v>
      </c>
      <c r="E11" s="215" t="s">
        <v>203</v>
      </c>
      <c r="F11" s="216">
        <v>50000</v>
      </c>
      <c r="G11" s="217">
        <v>40000</v>
      </c>
      <c r="H11" s="217"/>
      <c r="I11" s="218"/>
      <c r="J11" s="219" t="s">
        <v>333</v>
      </c>
      <c r="K11" s="220"/>
      <c r="L11" s="213"/>
    </row>
    <row r="12" spans="1:12" s="199" customFormat="1" ht="63.75" customHeight="1" thickBot="1">
      <c r="A12" s="213" t="s">
        <v>78</v>
      </c>
      <c r="B12" s="214">
        <v>600</v>
      </c>
      <c r="C12" s="214">
        <v>60014</v>
      </c>
      <c r="D12" s="214">
        <v>6050</v>
      </c>
      <c r="E12" s="215" t="s">
        <v>204</v>
      </c>
      <c r="F12" s="216">
        <v>240000</v>
      </c>
      <c r="G12" s="217">
        <v>120000</v>
      </c>
      <c r="H12" s="217"/>
      <c r="I12" s="218"/>
      <c r="J12" s="219" t="s">
        <v>334</v>
      </c>
      <c r="K12" s="220"/>
      <c r="L12" s="213"/>
    </row>
    <row r="13" spans="1:12" s="158" customFormat="1" ht="39.75" customHeight="1" thickBot="1">
      <c r="A13" s="151" t="s">
        <v>193</v>
      </c>
      <c r="B13" s="152">
        <v>600</v>
      </c>
      <c r="C13" s="152">
        <v>60014</v>
      </c>
      <c r="D13" s="152">
        <v>6050</v>
      </c>
      <c r="E13" s="159" t="s">
        <v>205</v>
      </c>
      <c r="F13" s="154">
        <f t="shared" si="0"/>
        <v>260000</v>
      </c>
      <c r="G13" s="155">
        <v>260000</v>
      </c>
      <c r="H13" s="155"/>
      <c r="I13" s="153"/>
      <c r="J13" s="156"/>
      <c r="K13" s="157"/>
      <c r="L13" s="151"/>
    </row>
    <row r="14" spans="1:12" s="158" customFormat="1" ht="39.75" customHeight="1" thickBot="1">
      <c r="A14" s="151" t="s">
        <v>194</v>
      </c>
      <c r="B14" s="152">
        <v>600</v>
      </c>
      <c r="C14" s="152">
        <v>60014</v>
      </c>
      <c r="D14" s="152">
        <v>6050</v>
      </c>
      <c r="E14" s="159" t="s">
        <v>206</v>
      </c>
      <c r="F14" s="154">
        <f t="shared" si="0"/>
        <v>100000</v>
      </c>
      <c r="G14" s="155">
        <v>100000</v>
      </c>
      <c r="H14" s="155"/>
      <c r="I14" s="153"/>
      <c r="J14" s="156"/>
      <c r="K14" s="157"/>
      <c r="L14" s="151"/>
    </row>
    <row r="15" spans="1:12" s="158" customFormat="1" ht="39.75" customHeight="1" thickBot="1">
      <c r="A15" s="151" t="s">
        <v>195</v>
      </c>
      <c r="B15" s="152">
        <v>600</v>
      </c>
      <c r="C15" s="152">
        <v>60014</v>
      </c>
      <c r="D15" s="152">
        <v>6050</v>
      </c>
      <c r="E15" s="159" t="s">
        <v>207</v>
      </c>
      <c r="F15" s="154">
        <f t="shared" si="0"/>
        <v>40000</v>
      </c>
      <c r="G15" s="155">
        <v>40000</v>
      </c>
      <c r="H15" s="155"/>
      <c r="I15" s="153"/>
      <c r="J15" s="156"/>
      <c r="K15" s="157" t="s">
        <v>208</v>
      </c>
      <c r="L15" s="160" t="s">
        <v>201</v>
      </c>
    </row>
    <row r="16" spans="1:12" s="158" customFormat="1" ht="54.75" customHeight="1" thickBot="1">
      <c r="A16" s="151" t="s">
        <v>196</v>
      </c>
      <c r="B16" s="152">
        <v>600</v>
      </c>
      <c r="C16" s="152">
        <v>60014</v>
      </c>
      <c r="D16" s="152">
        <v>6050</v>
      </c>
      <c r="E16" s="153" t="s">
        <v>209</v>
      </c>
      <c r="F16" s="154">
        <v>2000000</v>
      </c>
      <c r="G16" s="155">
        <v>499405</v>
      </c>
      <c r="H16" s="155"/>
      <c r="I16" s="153"/>
      <c r="J16" s="156" t="s">
        <v>210</v>
      </c>
      <c r="K16" s="157" t="s">
        <v>211</v>
      </c>
      <c r="L16" s="160" t="s">
        <v>201</v>
      </c>
    </row>
    <row r="17" spans="1:12" s="158" customFormat="1" ht="48" customHeight="1" thickBot="1">
      <c r="A17" s="151" t="s">
        <v>197</v>
      </c>
      <c r="B17" s="152">
        <v>600</v>
      </c>
      <c r="C17" s="152">
        <v>60014</v>
      </c>
      <c r="D17" s="152">
        <v>6050</v>
      </c>
      <c r="E17" s="153" t="s">
        <v>212</v>
      </c>
      <c r="F17" s="154">
        <f t="shared" ref="F17:F30" si="1">SUM(G17:I17)</f>
        <v>800000</v>
      </c>
      <c r="G17" s="155">
        <v>800000</v>
      </c>
      <c r="H17" s="155"/>
      <c r="I17" s="153"/>
      <c r="J17" s="156"/>
      <c r="K17" s="157" t="s">
        <v>213</v>
      </c>
      <c r="L17" s="151"/>
    </row>
    <row r="18" spans="1:12" s="158" customFormat="1" ht="67.5" customHeight="1" thickBot="1">
      <c r="A18" s="151" t="s">
        <v>214</v>
      </c>
      <c r="B18" s="152">
        <v>600</v>
      </c>
      <c r="C18" s="152">
        <v>60014</v>
      </c>
      <c r="D18" s="152">
        <v>6050</v>
      </c>
      <c r="E18" s="161" t="s">
        <v>215</v>
      </c>
      <c r="F18" s="154">
        <v>6300000</v>
      </c>
      <c r="G18" s="155">
        <v>3252408</v>
      </c>
      <c r="H18" s="155">
        <v>1047592</v>
      </c>
      <c r="I18" s="153"/>
      <c r="J18" s="156" t="s">
        <v>320</v>
      </c>
      <c r="K18" s="157"/>
      <c r="L18" s="160" t="s">
        <v>201</v>
      </c>
    </row>
    <row r="19" spans="1:12" s="158" customFormat="1" ht="41.25" customHeight="1" thickBot="1">
      <c r="A19" s="151" t="s">
        <v>216</v>
      </c>
      <c r="B19" s="152">
        <v>600</v>
      </c>
      <c r="C19" s="152">
        <v>60014</v>
      </c>
      <c r="D19" s="152">
        <v>6050</v>
      </c>
      <c r="E19" s="161" t="s">
        <v>217</v>
      </c>
      <c r="F19" s="154">
        <f t="shared" si="1"/>
        <v>450000</v>
      </c>
      <c r="G19" s="155">
        <v>450000</v>
      </c>
      <c r="H19" s="155"/>
      <c r="I19" s="153"/>
      <c r="J19" s="156"/>
      <c r="K19" s="157"/>
      <c r="L19" s="160" t="s">
        <v>201</v>
      </c>
    </row>
    <row r="20" spans="1:12" s="158" customFormat="1" ht="41.25" customHeight="1" thickBot="1">
      <c r="A20" s="151" t="s">
        <v>218</v>
      </c>
      <c r="B20" s="152">
        <v>600</v>
      </c>
      <c r="C20" s="152">
        <v>60014</v>
      </c>
      <c r="D20" s="152">
        <v>6050</v>
      </c>
      <c r="E20" s="161" t="s">
        <v>219</v>
      </c>
      <c r="F20" s="154">
        <f t="shared" si="1"/>
        <v>150000</v>
      </c>
      <c r="G20" s="155">
        <v>150000</v>
      </c>
      <c r="H20" s="155"/>
      <c r="I20" s="153"/>
      <c r="J20" s="156"/>
      <c r="K20" s="157"/>
      <c r="L20" s="151"/>
    </row>
    <row r="21" spans="1:12" s="158" customFormat="1" ht="41.25" customHeight="1" thickBot="1">
      <c r="A21" s="151" t="s">
        <v>220</v>
      </c>
      <c r="B21" s="152">
        <v>600</v>
      </c>
      <c r="C21" s="152">
        <v>60014</v>
      </c>
      <c r="D21" s="152">
        <v>6050</v>
      </c>
      <c r="E21" s="161" t="s">
        <v>221</v>
      </c>
      <c r="F21" s="154">
        <f t="shared" si="1"/>
        <v>40000</v>
      </c>
      <c r="G21" s="155">
        <v>40000</v>
      </c>
      <c r="H21" s="155"/>
      <c r="I21" s="153"/>
      <c r="J21" s="156"/>
      <c r="K21" s="157"/>
      <c r="L21" s="151"/>
    </row>
    <row r="22" spans="1:12" s="158" customFormat="1" ht="36.75" customHeight="1" thickBot="1">
      <c r="A22" s="151" t="s">
        <v>222</v>
      </c>
      <c r="B22" s="152">
        <v>600</v>
      </c>
      <c r="C22" s="152">
        <v>60014</v>
      </c>
      <c r="D22" s="152">
        <v>6050</v>
      </c>
      <c r="E22" s="161" t="s">
        <v>223</v>
      </c>
      <c r="F22" s="154">
        <f t="shared" si="1"/>
        <v>125000</v>
      </c>
      <c r="G22" s="155">
        <v>125000</v>
      </c>
      <c r="H22" s="155"/>
      <c r="I22" s="153"/>
      <c r="J22" s="156"/>
      <c r="K22" s="157"/>
      <c r="L22" s="151"/>
    </row>
    <row r="23" spans="1:12" s="158" customFormat="1" ht="38.25" customHeight="1" thickBot="1">
      <c r="A23" s="151" t="s">
        <v>224</v>
      </c>
      <c r="B23" s="152">
        <v>600</v>
      </c>
      <c r="C23" s="152">
        <v>60014</v>
      </c>
      <c r="D23" s="152">
        <v>6050</v>
      </c>
      <c r="E23" s="161" t="s">
        <v>225</v>
      </c>
      <c r="F23" s="154">
        <f t="shared" si="1"/>
        <v>150000</v>
      </c>
      <c r="G23" s="155">
        <v>150000</v>
      </c>
      <c r="H23" s="155"/>
      <c r="I23" s="153"/>
      <c r="J23" s="156"/>
      <c r="K23" s="157"/>
      <c r="L23" s="151"/>
    </row>
    <row r="24" spans="1:12" s="158" customFormat="1" ht="22.5" customHeight="1" thickBot="1">
      <c r="A24" s="151" t="s">
        <v>226</v>
      </c>
      <c r="B24" s="152">
        <v>600</v>
      </c>
      <c r="C24" s="152">
        <v>60014</v>
      </c>
      <c r="D24" s="152">
        <v>6050</v>
      </c>
      <c r="E24" s="161" t="s">
        <v>227</v>
      </c>
      <c r="F24" s="154">
        <f t="shared" si="1"/>
        <v>75000</v>
      </c>
      <c r="G24" s="155">
        <v>75000</v>
      </c>
      <c r="H24" s="155"/>
      <c r="I24" s="153"/>
      <c r="J24" s="156"/>
      <c r="K24" s="157"/>
      <c r="L24" s="151"/>
    </row>
    <row r="25" spans="1:12" s="158" customFormat="1" ht="22.5" customHeight="1" thickBot="1">
      <c r="A25" s="151" t="s">
        <v>228</v>
      </c>
      <c r="B25" s="152">
        <v>600</v>
      </c>
      <c r="C25" s="152">
        <v>60014</v>
      </c>
      <c r="D25" s="152">
        <v>6050</v>
      </c>
      <c r="E25" s="161" t="s">
        <v>229</v>
      </c>
      <c r="F25" s="154">
        <f t="shared" si="1"/>
        <v>300000</v>
      </c>
      <c r="G25" s="155">
        <v>300000</v>
      </c>
      <c r="H25" s="155"/>
      <c r="I25" s="153"/>
      <c r="J25" s="156"/>
      <c r="K25" s="157"/>
      <c r="L25" s="151"/>
    </row>
    <row r="26" spans="1:12" s="158" customFormat="1" ht="73.5" customHeight="1" thickBot="1">
      <c r="A26" s="151" t="s">
        <v>230</v>
      </c>
      <c r="B26" s="152">
        <v>600</v>
      </c>
      <c r="C26" s="152">
        <v>60014</v>
      </c>
      <c r="D26" s="152">
        <v>6050</v>
      </c>
      <c r="E26" s="161" t="s">
        <v>231</v>
      </c>
      <c r="F26" s="154">
        <f t="shared" si="1"/>
        <v>300000</v>
      </c>
      <c r="G26" s="155">
        <v>300000</v>
      </c>
      <c r="H26" s="155"/>
      <c r="I26" s="153"/>
      <c r="J26" s="156"/>
      <c r="K26" s="157" t="s">
        <v>232</v>
      </c>
      <c r="L26" s="160" t="s">
        <v>201</v>
      </c>
    </row>
    <row r="27" spans="1:12" s="158" customFormat="1" ht="51.75" customHeight="1" thickBot="1">
      <c r="A27" s="151" t="s">
        <v>233</v>
      </c>
      <c r="B27" s="152">
        <v>600</v>
      </c>
      <c r="C27" s="152">
        <v>60014</v>
      </c>
      <c r="D27" s="152">
        <v>6050</v>
      </c>
      <c r="E27" s="161" t="s">
        <v>234</v>
      </c>
      <c r="F27" s="154">
        <f t="shared" si="1"/>
        <v>70000</v>
      </c>
      <c r="G27" s="155">
        <v>70000</v>
      </c>
      <c r="H27" s="155"/>
      <c r="I27" s="153"/>
      <c r="J27" s="156"/>
      <c r="K27" s="157" t="s">
        <v>208</v>
      </c>
      <c r="L27" s="160" t="s">
        <v>201</v>
      </c>
    </row>
    <row r="28" spans="1:12" s="158" customFormat="1" ht="39" customHeight="1" thickBot="1">
      <c r="A28" s="151" t="s">
        <v>235</v>
      </c>
      <c r="B28" s="152">
        <v>600</v>
      </c>
      <c r="C28" s="152">
        <v>60014</v>
      </c>
      <c r="D28" s="152">
        <v>6050</v>
      </c>
      <c r="E28" s="161" t="s">
        <v>236</v>
      </c>
      <c r="F28" s="154">
        <f t="shared" si="1"/>
        <v>150000</v>
      </c>
      <c r="G28" s="155">
        <v>150000</v>
      </c>
      <c r="H28" s="155"/>
      <c r="I28" s="153"/>
      <c r="J28" s="156"/>
      <c r="K28" s="157"/>
      <c r="L28" s="151"/>
    </row>
    <row r="29" spans="1:12" s="158" customFormat="1" ht="22.5" customHeight="1" thickBot="1">
      <c r="A29" s="151" t="s">
        <v>237</v>
      </c>
      <c r="B29" s="152">
        <v>600</v>
      </c>
      <c r="C29" s="152">
        <v>60014</v>
      </c>
      <c r="D29" s="152">
        <v>6050</v>
      </c>
      <c r="E29" s="161" t="s">
        <v>238</v>
      </c>
      <c r="F29" s="154">
        <f t="shared" si="1"/>
        <v>100000</v>
      </c>
      <c r="G29" s="155">
        <v>100000</v>
      </c>
      <c r="H29" s="155"/>
      <c r="I29" s="153"/>
      <c r="J29" s="156"/>
      <c r="K29" s="157"/>
      <c r="L29" s="151"/>
    </row>
    <row r="30" spans="1:12" s="158" customFormat="1" ht="22.5" customHeight="1" thickBot="1">
      <c r="A30" s="151" t="s">
        <v>239</v>
      </c>
      <c r="B30" s="152">
        <v>600</v>
      </c>
      <c r="C30" s="152">
        <v>60014</v>
      </c>
      <c r="D30" s="152">
        <v>6050</v>
      </c>
      <c r="E30" s="161" t="s">
        <v>240</v>
      </c>
      <c r="F30" s="154">
        <f t="shared" si="1"/>
        <v>100000</v>
      </c>
      <c r="G30" s="155">
        <v>100000</v>
      </c>
      <c r="H30" s="155"/>
      <c r="I30" s="153"/>
      <c r="J30" s="156"/>
      <c r="K30" s="157"/>
      <c r="L30" s="151"/>
    </row>
    <row r="31" spans="1:12" s="158" customFormat="1" ht="22.5" customHeight="1" thickBot="1">
      <c r="A31" s="151" t="s">
        <v>241</v>
      </c>
      <c r="B31" s="152">
        <v>600</v>
      </c>
      <c r="C31" s="152">
        <v>60014</v>
      </c>
      <c r="D31" s="152">
        <v>6050</v>
      </c>
      <c r="E31" s="162" t="s">
        <v>242</v>
      </c>
      <c r="F31" s="154">
        <v>200000</v>
      </c>
      <c r="G31" s="155">
        <v>150000</v>
      </c>
      <c r="H31" s="154"/>
      <c r="I31" s="153"/>
      <c r="J31" s="156" t="s">
        <v>243</v>
      </c>
      <c r="K31" s="157"/>
      <c r="L31" s="160" t="s">
        <v>201</v>
      </c>
    </row>
    <row r="32" spans="1:12" s="158" customFormat="1" ht="34.5" customHeight="1" thickBot="1">
      <c r="A32" s="151" t="s">
        <v>244</v>
      </c>
      <c r="B32" s="152">
        <v>600</v>
      </c>
      <c r="C32" s="152">
        <v>60014</v>
      </c>
      <c r="D32" s="152">
        <v>6050</v>
      </c>
      <c r="E32" s="162" t="s">
        <v>245</v>
      </c>
      <c r="F32" s="154">
        <f t="shared" ref="F32:F37" si="2">SUM(G32:I32)</f>
        <v>100000</v>
      </c>
      <c r="G32" s="155">
        <v>100000</v>
      </c>
      <c r="H32" s="154"/>
      <c r="I32" s="153"/>
      <c r="J32" s="156"/>
      <c r="K32" s="157"/>
      <c r="L32" s="151"/>
    </row>
    <row r="33" spans="1:12" s="158" customFormat="1" ht="34.5" customHeight="1" thickBot="1">
      <c r="A33" s="151" t="s">
        <v>246</v>
      </c>
      <c r="B33" s="152">
        <v>600</v>
      </c>
      <c r="C33" s="152">
        <v>60014</v>
      </c>
      <c r="D33" s="152">
        <v>6050</v>
      </c>
      <c r="E33" s="162" t="s">
        <v>247</v>
      </c>
      <c r="F33" s="154">
        <f t="shared" si="2"/>
        <v>100000</v>
      </c>
      <c r="G33" s="155">
        <v>100000</v>
      </c>
      <c r="H33" s="154"/>
      <c r="I33" s="153"/>
      <c r="J33" s="156"/>
      <c r="K33" s="157"/>
      <c r="L33" s="160" t="s">
        <v>201</v>
      </c>
    </row>
    <row r="34" spans="1:12" s="158" customFormat="1" ht="22.5" customHeight="1" thickBot="1">
      <c r="A34" s="151" t="s">
        <v>248</v>
      </c>
      <c r="B34" s="152">
        <v>600</v>
      </c>
      <c r="C34" s="152">
        <v>60014</v>
      </c>
      <c r="D34" s="152">
        <v>6050</v>
      </c>
      <c r="E34" s="162" t="s">
        <v>249</v>
      </c>
      <c r="F34" s="154">
        <f t="shared" si="2"/>
        <v>300000</v>
      </c>
      <c r="G34" s="155">
        <v>300000</v>
      </c>
      <c r="H34" s="154"/>
      <c r="I34" s="153"/>
      <c r="J34" s="156"/>
      <c r="K34" s="157"/>
      <c r="L34" s="151"/>
    </row>
    <row r="35" spans="1:12" s="158" customFormat="1" ht="22.5" customHeight="1" thickBot="1">
      <c r="A35" s="151" t="s">
        <v>250</v>
      </c>
      <c r="B35" s="152">
        <v>600</v>
      </c>
      <c r="C35" s="152">
        <v>60014</v>
      </c>
      <c r="D35" s="152">
        <v>6050</v>
      </c>
      <c r="E35" s="163" t="s">
        <v>251</v>
      </c>
      <c r="F35" s="154">
        <f t="shared" si="2"/>
        <v>100000</v>
      </c>
      <c r="G35" s="155">
        <v>100000</v>
      </c>
      <c r="H35" s="154"/>
      <c r="I35" s="153"/>
      <c r="J35" s="156"/>
      <c r="K35" s="157"/>
      <c r="L35" s="160" t="s">
        <v>201</v>
      </c>
    </row>
    <row r="36" spans="1:12" s="158" customFormat="1" ht="33.75" customHeight="1" thickBot="1">
      <c r="A36" s="151" t="s">
        <v>252</v>
      </c>
      <c r="B36" s="152">
        <v>600</v>
      </c>
      <c r="C36" s="152">
        <v>60014</v>
      </c>
      <c r="D36" s="152">
        <v>6050</v>
      </c>
      <c r="E36" s="163" t="s">
        <v>253</v>
      </c>
      <c r="F36" s="154">
        <f t="shared" si="2"/>
        <v>400000</v>
      </c>
      <c r="G36" s="155">
        <v>400000</v>
      </c>
      <c r="H36" s="154"/>
      <c r="I36" s="153"/>
      <c r="J36" s="156"/>
      <c r="K36" s="157"/>
      <c r="L36" s="151"/>
    </row>
    <row r="37" spans="1:12" s="158" customFormat="1" ht="38.25" customHeight="1" thickBot="1">
      <c r="A37" s="151" t="s">
        <v>254</v>
      </c>
      <c r="B37" s="152">
        <v>600</v>
      </c>
      <c r="C37" s="152">
        <v>60014</v>
      </c>
      <c r="D37" s="152">
        <v>6050</v>
      </c>
      <c r="E37" s="159" t="s">
        <v>255</v>
      </c>
      <c r="F37" s="154">
        <f t="shared" si="2"/>
        <v>200000</v>
      </c>
      <c r="G37" s="155">
        <v>200000</v>
      </c>
      <c r="H37" s="154"/>
      <c r="I37" s="153"/>
      <c r="J37" s="156"/>
      <c r="K37" s="157"/>
      <c r="L37" s="160" t="s">
        <v>201</v>
      </c>
    </row>
    <row r="38" spans="1:12" s="199" customFormat="1" ht="32.25" customHeight="1" thickBot="1">
      <c r="A38" s="213" t="s">
        <v>256</v>
      </c>
      <c r="B38" s="214">
        <v>600</v>
      </c>
      <c r="C38" s="214">
        <v>60014</v>
      </c>
      <c r="D38" s="214">
        <v>6050</v>
      </c>
      <c r="E38" s="215" t="s">
        <v>257</v>
      </c>
      <c r="F38" s="216">
        <v>0</v>
      </c>
      <c r="G38" s="217">
        <v>0</v>
      </c>
      <c r="H38" s="216"/>
      <c r="I38" s="218"/>
      <c r="J38" s="219" t="s">
        <v>321</v>
      </c>
      <c r="K38" s="220"/>
      <c r="L38" s="213"/>
    </row>
    <row r="39" spans="1:12" s="158" customFormat="1" ht="40.5" customHeight="1" thickBot="1">
      <c r="A39" s="151" t="s">
        <v>258</v>
      </c>
      <c r="B39" s="152">
        <v>600</v>
      </c>
      <c r="C39" s="152">
        <v>60014</v>
      </c>
      <c r="D39" s="152">
        <v>6050</v>
      </c>
      <c r="E39" s="159" t="s">
        <v>259</v>
      </c>
      <c r="F39" s="154">
        <f>SUM(G39:I39)</f>
        <v>150000</v>
      </c>
      <c r="G39" s="155">
        <v>150000</v>
      </c>
      <c r="H39" s="154"/>
      <c r="I39" s="153"/>
      <c r="J39" s="156"/>
      <c r="K39" s="157"/>
      <c r="L39" s="160" t="s">
        <v>201</v>
      </c>
    </row>
    <row r="40" spans="1:12" s="158" customFormat="1" ht="22.5" customHeight="1" thickBot="1">
      <c r="A40" s="151" t="s">
        <v>260</v>
      </c>
      <c r="B40" s="152">
        <v>600</v>
      </c>
      <c r="C40" s="152">
        <v>60014</v>
      </c>
      <c r="D40" s="152">
        <v>6050</v>
      </c>
      <c r="E40" s="159" t="s">
        <v>261</v>
      </c>
      <c r="F40" s="154">
        <v>400000</v>
      </c>
      <c r="G40" s="155">
        <v>200000</v>
      </c>
      <c r="H40" s="154"/>
      <c r="I40" s="153"/>
      <c r="J40" s="156" t="s">
        <v>319</v>
      </c>
      <c r="K40" s="157"/>
      <c r="L40" s="151"/>
    </row>
    <row r="41" spans="1:12" s="158" customFormat="1" ht="22.5" customHeight="1" thickBot="1">
      <c r="A41" s="151" t="s">
        <v>262</v>
      </c>
      <c r="B41" s="152">
        <v>600</v>
      </c>
      <c r="C41" s="152">
        <v>60014</v>
      </c>
      <c r="D41" s="164">
        <v>6050</v>
      </c>
      <c r="E41" s="159" t="s">
        <v>263</v>
      </c>
      <c r="F41" s="154">
        <v>200000</v>
      </c>
      <c r="G41" s="155">
        <v>100000</v>
      </c>
      <c r="H41" s="154"/>
      <c r="I41" s="153"/>
      <c r="J41" s="156" t="s">
        <v>264</v>
      </c>
      <c r="K41" s="157"/>
      <c r="L41" s="151"/>
    </row>
    <row r="42" spans="1:12" s="199" customFormat="1" ht="44.25" customHeight="1" thickBot="1">
      <c r="A42" s="213" t="s">
        <v>265</v>
      </c>
      <c r="B42" s="214">
        <v>600</v>
      </c>
      <c r="C42" s="214">
        <v>60014</v>
      </c>
      <c r="D42" s="261">
        <v>6050</v>
      </c>
      <c r="E42" s="215" t="s">
        <v>327</v>
      </c>
      <c r="F42" s="216">
        <v>30000</v>
      </c>
      <c r="G42" s="217">
        <v>30000</v>
      </c>
      <c r="H42" s="216"/>
      <c r="I42" s="218"/>
      <c r="J42" s="219"/>
      <c r="K42" s="220" t="s">
        <v>328</v>
      </c>
      <c r="L42" s="213"/>
    </row>
    <row r="43" spans="1:12" s="199" customFormat="1" ht="39" customHeight="1" thickBot="1">
      <c r="A43" s="213" t="s">
        <v>268</v>
      </c>
      <c r="B43" s="214">
        <v>600</v>
      </c>
      <c r="C43" s="214">
        <v>60014</v>
      </c>
      <c r="D43" s="261">
        <v>6050</v>
      </c>
      <c r="E43" s="215" t="s">
        <v>330</v>
      </c>
      <c r="F43" s="216">
        <v>50000</v>
      </c>
      <c r="G43" s="217"/>
      <c r="H43" s="216"/>
      <c r="I43" s="218"/>
      <c r="J43" s="219" t="s">
        <v>331</v>
      </c>
      <c r="K43" s="220"/>
      <c r="L43" s="213"/>
    </row>
    <row r="44" spans="1:12" s="199" customFormat="1" ht="22.5" customHeight="1" thickBot="1">
      <c r="A44" s="213" t="s">
        <v>271</v>
      </c>
      <c r="B44" s="226">
        <v>600</v>
      </c>
      <c r="C44" s="226">
        <v>60014</v>
      </c>
      <c r="D44" s="227">
        <v>6060</v>
      </c>
      <c r="E44" s="228" t="s">
        <v>266</v>
      </c>
      <c r="F44" s="197">
        <f>SUM(G44:H44)</f>
        <v>201000</v>
      </c>
      <c r="G44" s="197">
        <v>201000</v>
      </c>
      <c r="H44" s="197"/>
      <c r="I44" s="198"/>
      <c r="J44" s="198"/>
      <c r="K44" s="198"/>
      <c r="L44" s="193"/>
    </row>
    <row r="45" spans="1:12" s="172" customFormat="1" ht="22.5" customHeight="1" thickBot="1">
      <c r="A45" s="264" t="s">
        <v>267</v>
      </c>
      <c r="B45" s="264"/>
      <c r="C45" s="264"/>
      <c r="D45" s="264"/>
      <c r="E45" s="264"/>
      <c r="F45" s="169">
        <f>SUM(F7:F44)</f>
        <v>14811000</v>
      </c>
      <c r="G45" s="169">
        <f>SUM(G7:G44)</f>
        <v>9522813</v>
      </c>
      <c r="H45" s="169">
        <f>SUM(H7:H44)</f>
        <v>1047592</v>
      </c>
      <c r="I45" s="169"/>
      <c r="J45" s="169">
        <v>4240595</v>
      </c>
      <c r="K45" s="170"/>
      <c r="L45" s="171"/>
    </row>
    <row r="46" spans="1:12" s="199" customFormat="1" ht="36.75" customHeight="1" thickBot="1">
      <c r="A46" s="193" t="s">
        <v>274</v>
      </c>
      <c r="B46" s="194">
        <v>600</v>
      </c>
      <c r="C46" s="194">
        <v>60016</v>
      </c>
      <c r="D46" s="194">
        <v>6300</v>
      </c>
      <c r="E46" s="195" t="s">
        <v>269</v>
      </c>
      <c r="F46" s="196">
        <f>SUM(G46:H46)</f>
        <v>482484</v>
      </c>
      <c r="G46" s="197">
        <v>482484</v>
      </c>
      <c r="H46" s="197"/>
      <c r="I46" s="198"/>
      <c r="J46" s="198"/>
      <c r="K46" s="198"/>
      <c r="L46" s="193"/>
    </row>
    <row r="47" spans="1:12" s="172" customFormat="1" ht="22.5" customHeight="1" thickBot="1">
      <c r="A47" s="264" t="s">
        <v>270</v>
      </c>
      <c r="B47" s="264"/>
      <c r="C47" s="264"/>
      <c r="D47" s="264"/>
      <c r="E47" s="264"/>
      <c r="F47" s="169">
        <f>SUM(F46)</f>
        <v>482484</v>
      </c>
      <c r="G47" s="169">
        <f>SUM(G46)</f>
        <v>482484</v>
      </c>
      <c r="H47" s="169"/>
      <c r="I47" s="170"/>
      <c r="J47" s="170"/>
      <c r="K47" s="170"/>
      <c r="L47" s="171"/>
    </row>
    <row r="48" spans="1:12" s="158" customFormat="1" ht="39" customHeight="1" thickBot="1">
      <c r="A48" s="168" t="s">
        <v>277</v>
      </c>
      <c r="B48" s="173">
        <v>700</v>
      </c>
      <c r="C48" s="173">
        <v>70005</v>
      </c>
      <c r="D48" s="173">
        <v>6050</v>
      </c>
      <c r="E48" s="174" t="s">
        <v>272</v>
      </c>
      <c r="F48" s="175">
        <f>SUM(G48:H48)</f>
        <v>40000</v>
      </c>
      <c r="G48" s="166">
        <v>40000</v>
      </c>
      <c r="H48" s="166"/>
      <c r="I48" s="167"/>
      <c r="J48" s="167"/>
      <c r="K48" s="167"/>
      <c r="L48" s="168"/>
    </row>
    <row r="49" spans="1:12" s="199" customFormat="1" ht="39" customHeight="1" thickBot="1">
      <c r="A49" s="193" t="s">
        <v>279</v>
      </c>
      <c r="B49" s="194">
        <v>700</v>
      </c>
      <c r="C49" s="194">
        <v>70005</v>
      </c>
      <c r="D49" s="194">
        <v>6050</v>
      </c>
      <c r="E49" s="195" t="s">
        <v>337</v>
      </c>
      <c r="F49" s="196">
        <f>SUM(G49:H49)</f>
        <v>147600</v>
      </c>
      <c r="G49" s="197">
        <v>147600</v>
      </c>
      <c r="H49" s="197"/>
      <c r="I49" s="198"/>
      <c r="J49" s="198"/>
      <c r="K49" s="198"/>
      <c r="L49" s="193"/>
    </row>
    <row r="50" spans="1:12" s="199" customFormat="1" ht="23.25" customHeight="1" thickBot="1">
      <c r="A50" s="193" t="s">
        <v>282</v>
      </c>
      <c r="B50" s="194">
        <v>700</v>
      </c>
      <c r="C50" s="194">
        <v>70005</v>
      </c>
      <c r="D50" s="194">
        <v>6060</v>
      </c>
      <c r="E50" s="195" t="s">
        <v>315</v>
      </c>
      <c r="F50" s="196">
        <f>SUM(G50:H50)</f>
        <v>12000</v>
      </c>
      <c r="G50" s="197">
        <v>12000</v>
      </c>
      <c r="H50" s="197"/>
      <c r="I50" s="198"/>
      <c r="J50" s="198"/>
      <c r="K50" s="198"/>
      <c r="L50" s="193"/>
    </row>
    <row r="51" spans="1:12" s="172" customFormat="1" ht="22.5" customHeight="1" thickBot="1">
      <c r="A51" s="264" t="s">
        <v>273</v>
      </c>
      <c r="B51" s="264"/>
      <c r="C51" s="264"/>
      <c r="D51" s="264"/>
      <c r="E51" s="264"/>
      <c r="F51" s="169">
        <f>SUM(F48:F50)</f>
        <v>199600</v>
      </c>
      <c r="G51" s="169">
        <f>SUM(G48:G50)</f>
        <v>199600</v>
      </c>
      <c r="H51" s="169"/>
      <c r="I51" s="170"/>
      <c r="J51" s="170"/>
      <c r="K51" s="170"/>
      <c r="L51" s="171"/>
    </row>
    <row r="52" spans="1:12" s="199" customFormat="1" ht="22.5" customHeight="1" thickBot="1">
      <c r="A52" s="193" t="s">
        <v>284</v>
      </c>
      <c r="B52" s="194">
        <v>710</v>
      </c>
      <c r="C52" s="194">
        <v>71012</v>
      </c>
      <c r="D52" s="194">
        <v>6060</v>
      </c>
      <c r="E52" s="195" t="s">
        <v>275</v>
      </c>
      <c r="F52" s="196">
        <f>SUM(G52:H52)</f>
        <v>23000</v>
      </c>
      <c r="G52" s="197">
        <v>23000</v>
      </c>
      <c r="H52" s="197"/>
      <c r="I52" s="198"/>
      <c r="J52" s="198"/>
      <c r="K52" s="198"/>
      <c r="L52" s="193"/>
    </row>
    <row r="53" spans="1:12" s="172" customFormat="1" ht="22.5" customHeight="1" thickBot="1">
      <c r="A53" s="264" t="s">
        <v>276</v>
      </c>
      <c r="B53" s="264"/>
      <c r="C53" s="264"/>
      <c r="D53" s="264"/>
      <c r="E53" s="264"/>
      <c r="F53" s="169">
        <f>SUM(F52)</f>
        <v>23000</v>
      </c>
      <c r="G53" s="169">
        <f>SUM(G52)</f>
        <v>23000</v>
      </c>
      <c r="H53" s="169"/>
      <c r="I53" s="170"/>
      <c r="J53" s="170"/>
      <c r="K53" s="170"/>
      <c r="L53" s="171"/>
    </row>
    <row r="54" spans="1:12" s="199" customFormat="1" ht="51" customHeight="1" thickBot="1">
      <c r="A54" s="193" t="s">
        <v>287</v>
      </c>
      <c r="B54" s="194">
        <v>710</v>
      </c>
      <c r="C54" s="194">
        <v>71095</v>
      </c>
      <c r="D54" s="194">
        <v>6639</v>
      </c>
      <c r="E54" s="195" t="s">
        <v>114</v>
      </c>
      <c r="F54" s="196">
        <f>SUM(G54:H54)</f>
        <v>61236</v>
      </c>
      <c r="G54" s="197">
        <v>61236</v>
      </c>
      <c r="H54" s="197"/>
      <c r="I54" s="198"/>
      <c r="J54" s="198"/>
      <c r="K54" s="198"/>
      <c r="L54" s="229" t="s">
        <v>201</v>
      </c>
    </row>
    <row r="55" spans="1:12" s="172" customFormat="1" ht="22.5" customHeight="1" thickBot="1">
      <c r="A55" s="264" t="s">
        <v>278</v>
      </c>
      <c r="B55" s="264"/>
      <c r="C55" s="264"/>
      <c r="D55" s="264"/>
      <c r="E55" s="264"/>
      <c r="F55" s="169">
        <f>SUM(F54)</f>
        <v>61236</v>
      </c>
      <c r="G55" s="169">
        <f>SUM(G54)</f>
        <v>61236</v>
      </c>
      <c r="H55" s="169"/>
      <c r="I55" s="170"/>
      <c r="J55" s="170"/>
      <c r="K55" s="170"/>
      <c r="L55" s="171"/>
    </row>
    <row r="56" spans="1:12" s="158" customFormat="1" ht="22.5" customHeight="1" thickBot="1">
      <c r="A56" s="168" t="s">
        <v>290</v>
      </c>
      <c r="B56" s="173">
        <v>750</v>
      </c>
      <c r="C56" s="165">
        <v>75011</v>
      </c>
      <c r="D56" s="165">
        <v>6060</v>
      </c>
      <c r="E56" s="191" t="s">
        <v>280</v>
      </c>
      <c r="F56" s="166">
        <f>SUM(G56:H56)</f>
        <v>4600</v>
      </c>
      <c r="G56" s="166">
        <v>4600</v>
      </c>
      <c r="H56" s="166"/>
      <c r="I56" s="167"/>
      <c r="J56" s="167"/>
      <c r="K56" s="153"/>
      <c r="L56" s="168"/>
    </row>
    <row r="57" spans="1:12" s="172" customFormat="1" ht="22.5" customHeight="1" thickBot="1">
      <c r="A57" s="264" t="s">
        <v>281</v>
      </c>
      <c r="B57" s="264"/>
      <c r="C57" s="264"/>
      <c r="D57" s="264"/>
      <c r="E57" s="264"/>
      <c r="F57" s="169">
        <f>SUM(F56:F56)</f>
        <v>4600</v>
      </c>
      <c r="G57" s="169">
        <f>SUM(G56:G56)</f>
        <v>4600</v>
      </c>
      <c r="H57" s="169"/>
      <c r="I57" s="170"/>
      <c r="J57" s="170"/>
      <c r="K57" s="170"/>
      <c r="L57" s="171"/>
    </row>
    <row r="58" spans="1:12" s="158" customFormat="1" ht="49.5" customHeight="1" thickBot="1">
      <c r="A58" s="168" t="s">
        <v>293</v>
      </c>
      <c r="B58" s="173">
        <v>750</v>
      </c>
      <c r="C58" s="165">
        <v>75020</v>
      </c>
      <c r="D58" s="165">
        <v>6050</v>
      </c>
      <c r="E58" s="176" t="s">
        <v>283</v>
      </c>
      <c r="F58" s="177">
        <f>SUM(G58:H58)</f>
        <v>300000</v>
      </c>
      <c r="G58" s="177">
        <v>300000</v>
      </c>
      <c r="H58" s="177"/>
      <c r="I58" s="178"/>
      <c r="J58" s="178"/>
      <c r="K58" s="167"/>
      <c r="L58" s="160" t="s">
        <v>201</v>
      </c>
    </row>
    <row r="59" spans="1:12" s="158" customFormat="1" ht="22.5" customHeight="1" thickBot="1">
      <c r="A59" s="168" t="s">
        <v>297</v>
      </c>
      <c r="B59" s="173">
        <v>750</v>
      </c>
      <c r="C59" s="165">
        <v>75020</v>
      </c>
      <c r="D59" s="192">
        <v>6060</v>
      </c>
      <c r="E59" s="191" t="s">
        <v>285</v>
      </c>
      <c r="F59" s="177">
        <f>SUM(G59:H59)</f>
        <v>51400</v>
      </c>
      <c r="G59" s="177">
        <v>51400</v>
      </c>
      <c r="H59" s="177"/>
      <c r="I59" s="178"/>
      <c r="J59" s="178"/>
      <c r="K59" s="167"/>
      <c r="L59" s="151"/>
    </row>
    <row r="60" spans="1:12" s="172" customFormat="1" ht="22.5" customHeight="1" thickBot="1">
      <c r="A60" s="268" t="s">
        <v>286</v>
      </c>
      <c r="B60" s="268"/>
      <c r="C60" s="268"/>
      <c r="D60" s="269"/>
      <c r="E60" s="269"/>
      <c r="F60" s="179">
        <f>SUM(F58:F59)</f>
        <v>351400</v>
      </c>
      <c r="G60" s="179">
        <f>SUM(G58:G59)</f>
        <v>351400</v>
      </c>
      <c r="H60" s="179"/>
      <c r="I60" s="180"/>
      <c r="J60" s="180"/>
      <c r="K60" s="170"/>
      <c r="L60" s="171"/>
    </row>
    <row r="61" spans="1:12" s="158" customFormat="1" ht="36" customHeight="1" thickBot="1">
      <c r="A61" s="168" t="s">
        <v>300</v>
      </c>
      <c r="B61" s="181">
        <v>754</v>
      </c>
      <c r="C61" s="181">
        <v>75404</v>
      </c>
      <c r="D61" s="181">
        <v>6170</v>
      </c>
      <c r="E61" s="182" t="s">
        <v>288</v>
      </c>
      <c r="F61" s="183">
        <f>SUM(G61:H61)</f>
        <v>70000</v>
      </c>
      <c r="G61" s="166">
        <v>70000</v>
      </c>
      <c r="H61" s="166"/>
      <c r="I61" s="167"/>
      <c r="J61" s="167"/>
      <c r="K61" s="167"/>
      <c r="L61" s="168"/>
    </row>
    <row r="62" spans="1:12" s="172" customFormat="1" ht="22.5" customHeight="1" thickBot="1">
      <c r="A62" s="264" t="s">
        <v>289</v>
      </c>
      <c r="B62" s="264"/>
      <c r="C62" s="264"/>
      <c r="D62" s="264"/>
      <c r="E62" s="264"/>
      <c r="F62" s="169">
        <f>SUM(F61)</f>
        <v>70000</v>
      </c>
      <c r="G62" s="169">
        <f>SUM(G61)</f>
        <v>70000</v>
      </c>
      <c r="H62" s="169"/>
      <c r="I62" s="170"/>
      <c r="J62" s="170"/>
      <c r="K62" s="170"/>
      <c r="L62" s="171"/>
    </row>
    <row r="63" spans="1:12" s="158" customFormat="1" ht="36" customHeight="1" thickBot="1">
      <c r="A63" s="168" t="s">
        <v>303</v>
      </c>
      <c r="B63" s="173">
        <v>754</v>
      </c>
      <c r="C63" s="173">
        <v>75410</v>
      </c>
      <c r="D63" s="173">
        <v>6170</v>
      </c>
      <c r="E63" s="174" t="s">
        <v>291</v>
      </c>
      <c r="F63" s="175">
        <f>SUM(G63:H63)</f>
        <v>60000</v>
      </c>
      <c r="G63" s="166">
        <v>60000</v>
      </c>
      <c r="H63" s="166"/>
      <c r="I63" s="167"/>
      <c r="J63" s="167"/>
      <c r="K63" s="167"/>
      <c r="L63" s="168"/>
    </row>
    <row r="64" spans="1:12" s="172" customFormat="1" ht="22.5" customHeight="1" thickBot="1">
      <c r="A64" s="264" t="s">
        <v>292</v>
      </c>
      <c r="B64" s="264"/>
      <c r="C64" s="264"/>
      <c r="D64" s="264"/>
      <c r="E64" s="264"/>
      <c r="F64" s="169">
        <f>SUM(F63)</f>
        <v>60000</v>
      </c>
      <c r="G64" s="169">
        <f>SUM(G63)</f>
        <v>60000</v>
      </c>
      <c r="H64" s="169"/>
      <c r="I64" s="170"/>
      <c r="J64" s="170"/>
      <c r="K64" s="170"/>
      <c r="L64" s="171"/>
    </row>
    <row r="65" spans="1:12" s="184" customFormat="1" ht="21.75" customHeight="1" thickBot="1">
      <c r="A65" s="270" t="s">
        <v>305</v>
      </c>
      <c r="B65" s="272">
        <v>754</v>
      </c>
      <c r="C65" s="272">
        <v>75421</v>
      </c>
      <c r="D65" s="152">
        <v>6057</v>
      </c>
      <c r="E65" s="274" t="s">
        <v>294</v>
      </c>
      <c r="F65" s="175">
        <f>SUM(G65:J65)</f>
        <v>675561</v>
      </c>
      <c r="G65" s="154"/>
      <c r="H65" s="154"/>
      <c r="I65" s="154">
        <v>675561</v>
      </c>
      <c r="J65" s="154"/>
      <c r="K65" s="153"/>
      <c r="L65" s="262" t="s">
        <v>201</v>
      </c>
    </row>
    <row r="66" spans="1:12" s="158" customFormat="1" ht="21.75" customHeight="1" thickBot="1">
      <c r="A66" s="271"/>
      <c r="B66" s="273"/>
      <c r="C66" s="273"/>
      <c r="D66" s="173">
        <v>6059</v>
      </c>
      <c r="E66" s="275"/>
      <c r="F66" s="175">
        <v>303200</v>
      </c>
      <c r="G66" s="166">
        <v>39520</v>
      </c>
      <c r="H66" s="166"/>
      <c r="I66" s="167"/>
      <c r="J66" s="185" t="s">
        <v>295</v>
      </c>
      <c r="K66" s="167"/>
      <c r="L66" s="263"/>
    </row>
    <row r="67" spans="1:12" s="199" customFormat="1" ht="21.75" customHeight="1" thickBot="1">
      <c r="A67" s="200" t="s">
        <v>307</v>
      </c>
      <c r="B67" s="201">
        <v>754</v>
      </c>
      <c r="C67" s="201">
        <v>75421</v>
      </c>
      <c r="D67" s="194">
        <v>6060</v>
      </c>
      <c r="E67" s="202" t="s">
        <v>317</v>
      </c>
      <c r="F67" s="196">
        <f>SUM(G67:J67)</f>
        <v>9000</v>
      </c>
      <c r="G67" s="197">
        <v>9000</v>
      </c>
      <c r="H67" s="197"/>
      <c r="I67" s="198"/>
      <c r="J67" s="203"/>
      <c r="K67" s="198"/>
      <c r="L67" s="260"/>
    </row>
    <row r="68" spans="1:12" s="172" customFormat="1" ht="22.5" customHeight="1" thickBot="1">
      <c r="A68" s="264" t="s">
        <v>296</v>
      </c>
      <c r="B68" s="264"/>
      <c r="C68" s="264"/>
      <c r="D68" s="264"/>
      <c r="E68" s="264"/>
      <c r="F68" s="169">
        <f>SUM(F65:F67)</f>
        <v>987761</v>
      </c>
      <c r="G68" s="169">
        <f t="shared" ref="G68:I68" si="3">SUM(G65:G67)</f>
        <v>48520</v>
      </c>
      <c r="H68" s="169"/>
      <c r="I68" s="169">
        <f t="shared" si="3"/>
        <v>675561</v>
      </c>
      <c r="J68" s="169">
        <v>263680</v>
      </c>
      <c r="K68" s="170"/>
      <c r="L68" s="171"/>
    </row>
    <row r="69" spans="1:12" s="158" customFormat="1" ht="22.5" customHeight="1" thickBot="1">
      <c r="A69" s="168" t="s">
        <v>316</v>
      </c>
      <c r="B69" s="173">
        <v>801</v>
      </c>
      <c r="C69" s="173">
        <v>80120</v>
      </c>
      <c r="D69" s="173">
        <v>6050</v>
      </c>
      <c r="E69" s="174" t="s">
        <v>298</v>
      </c>
      <c r="F69" s="175">
        <f>SUM(G69:H69)</f>
        <v>270000</v>
      </c>
      <c r="G69" s="166">
        <v>270000</v>
      </c>
      <c r="H69" s="166"/>
      <c r="I69" s="167"/>
      <c r="J69" s="167"/>
      <c r="K69" s="167"/>
      <c r="L69" s="168"/>
    </row>
    <row r="70" spans="1:12" s="172" customFormat="1" ht="22.5" customHeight="1" thickBot="1">
      <c r="A70" s="264" t="s">
        <v>299</v>
      </c>
      <c r="B70" s="264"/>
      <c r="C70" s="264"/>
      <c r="D70" s="264"/>
      <c r="E70" s="264"/>
      <c r="F70" s="169">
        <f>SUM(F69)</f>
        <v>270000</v>
      </c>
      <c r="G70" s="169">
        <f>SUM(G69)</f>
        <v>270000</v>
      </c>
      <c r="H70" s="169"/>
      <c r="I70" s="170"/>
      <c r="J70" s="170"/>
      <c r="K70" s="170"/>
      <c r="L70" s="171"/>
    </row>
    <row r="71" spans="1:12" s="199" customFormat="1" ht="40.5" customHeight="1" thickBot="1">
      <c r="A71" s="193" t="s">
        <v>318</v>
      </c>
      <c r="B71" s="194">
        <v>851</v>
      </c>
      <c r="C71" s="194">
        <v>85111</v>
      </c>
      <c r="D71" s="194">
        <v>6010</v>
      </c>
      <c r="E71" s="195" t="s">
        <v>301</v>
      </c>
      <c r="F71" s="196">
        <f>SUM(G71:H71)</f>
        <v>1990450</v>
      </c>
      <c r="G71" s="197">
        <v>1990450</v>
      </c>
      <c r="H71" s="197"/>
      <c r="I71" s="198"/>
      <c r="J71" s="198"/>
      <c r="K71" s="198"/>
      <c r="L71" s="193"/>
    </row>
    <row r="72" spans="1:12" s="199" customFormat="1" ht="40.5" customHeight="1" thickBot="1">
      <c r="A72" s="193" t="s">
        <v>322</v>
      </c>
      <c r="B72" s="194">
        <v>851</v>
      </c>
      <c r="C72" s="194">
        <v>85111</v>
      </c>
      <c r="D72" s="194">
        <v>6230</v>
      </c>
      <c r="E72" s="195" t="s">
        <v>336</v>
      </c>
      <c r="F72" s="196">
        <f>SUM(G72:H72)</f>
        <v>39114</v>
      </c>
      <c r="G72" s="197">
        <v>39114</v>
      </c>
      <c r="H72" s="197"/>
      <c r="I72" s="198"/>
      <c r="J72" s="198"/>
      <c r="K72" s="198"/>
      <c r="L72" s="193"/>
    </row>
    <row r="73" spans="1:12" s="172" customFormat="1" ht="22.5" customHeight="1" thickBot="1">
      <c r="A73" s="264" t="s">
        <v>302</v>
      </c>
      <c r="B73" s="264"/>
      <c r="C73" s="264"/>
      <c r="D73" s="264"/>
      <c r="E73" s="264"/>
      <c r="F73" s="169">
        <f>SUM(F71:F72)</f>
        <v>2029564</v>
      </c>
      <c r="G73" s="169">
        <f>SUM(G71:G72)</f>
        <v>2029564</v>
      </c>
      <c r="H73" s="169"/>
      <c r="I73" s="170"/>
      <c r="J73" s="170"/>
      <c r="K73" s="170"/>
      <c r="L73" s="171"/>
    </row>
    <row r="74" spans="1:12" s="158" customFormat="1" ht="41.25" customHeight="1" thickBot="1">
      <c r="A74" s="168" t="s">
        <v>329</v>
      </c>
      <c r="B74" s="173">
        <v>852</v>
      </c>
      <c r="C74" s="173">
        <v>85202</v>
      </c>
      <c r="D74" s="173">
        <v>6050</v>
      </c>
      <c r="E74" s="174" t="s">
        <v>304</v>
      </c>
      <c r="F74" s="175">
        <f>SUM(G74:H74)</f>
        <v>30000</v>
      </c>
      <c r="G74" s="166">
        <v>30000</v>
      </c>
      <c r="H74" s="166"/>
      <c r="I74" s="167"/>
      <c r="J74" s="167"/>
      <c r="K74" s="167"/>
      <c r="L74" s="151"/>
    </row>
    <row r="75" spans="1:12" s="158" customFormat="1" ht="41.25" customHeight="1" thickBot="1">
      <c r="A75" s="168" t="s">
        <v>332</v>
      </c>
      <c r="B75" s="173">
        <v>852</v>
      </c>
      <c r="C75" s="173">
        <v>85202</v>
      </c>
      <c r="D75" s="173">
        <v>6050</v>
      </c>
      <c r="E75" s="174" t="s">
        <v>306</v>
      </c>
      <c r="F75" s="175">
        <f>SUM(G75:H75)</f>
        <v>68500</v>
      </c>
      <c r="G75" s="166">
        <v>68500</v>
      </c>
      <c r="H75" s="166"/>
      <c r="I75" s="167"/>
      <c r="J75" s="167"/>
      <c r="K75" s="167"/>
      <c r="L75" s="151"/>
    </row>
    <row r="76" spans="1:12" s="158" customFormat="1" ht="34.5" customHeight="1" thickBot="1">
      <c r="A76" s="168" t="s">
        <v>338</v>
      </c>
      <c r="B76" s="173">
        <v>852</v>
      </c>
      <c r="C76" s="173">
        <v>85202</v>
      </c>
      <c r="D76" s="173">
        <v>6060</v>
      </c>
      <c r="E76" s="174" t="s">
        <v>308</v>
      </c>
      <c r="F76" s="175">
        <f>SUM(G76:H76)</f>
        <v>4000</v>
      </c>
      <c r="G76" s="166">
        <v>4000</v>
      </c>
      <c r="H76" s="166"/>
      <c r="I76" s="167"/>
      <c r="J76" s="167"/>
      <c r="K76" s="167"/>
      <c r="L76" s="151"/>
    </row>
    <row r="77" spans="1:12" s="172" customFormat="1" ht="22.5" customHeight="1" thickBot="1">
      <c r="A77" s="264" t="s">
        <v>309</v>
      </c>
      <c r="B77" s="264"/>
      <c r="C77" s="264"/>
      <c r="D77" s="264"/>
      <c r="E77" s="264"/>
      <c r="F77" s="169">
        <f>SUM(F74:F76)</f>
        <v>102500</v>
      </c>
      <c r="G77" s="169">
        <f>SUM(G74:G76)</f>
        <v>102500</v>
      </c>
      <c r="H77" s="169"/>
      <c r="I77" s="170"/>
      <c r="J77" s="170"/>
      <c r="K77" s="170"/>
      <c r="L77" s="171"/>
    </row>
    <row r="78" spans="1:12" s="158" customFormat="1" ht="24.75" customHeight="1" thickBot="1">
      <c r="A78" s="265" t="s">
        <v>310</v>
      </c>
      <c r="B78" s="266"/>
      <c r="C78" s="266"/>
      <c r="D78" s="266"/>
      <c r="E78" s="267"/>
      <c r="F78" s="186">
        <f>SUM(F45,F47,F51,F53,F55,F57,F60,F62,F64,F68,F70,F73,F77)</f>
        <v>19453145</v>
      </c>
      <c r="G78" s="186">
        <f>SUM(G45,G47,G51,G53,G55,G57,G60,G62,G64,G68,G70,G73,G77)</f>
        <v>13225717</v>
      </c>
      <c r="H78" s="186">
        <f>SUM(H45,H47,H51,H53,H55,H57,H60,H62,H64,H68,H70,H73,H77)</f>
        <v>1047592</v>
      </c>
      <c r="I78" s="186">
        <f>SUM(I45,I47,I51,I53,I55,I57,I60,I62,I64,I68,I70,I73,I77)</f>
        <v>675561</v>
      </c>
      <c r="J78" s="186">
        <f>SUM(J45,J47,J51,J53,J55,J57,J60,J62,J64,J68,J70,J73,J77)</f>
        <v>4504275</v>
      </c>
      <c r="K78" s="186"/>
      <c r="L78" s="168"/>
    </row>
    <row r="79" spans="1:12" ht="12.75" customHeight="1">
      <c r="F79" s="187" t="s">
        <v>311</v>
      </c>
    </row>
    <row r="80" spans="1:12" s="189" customFormat="1" ht="12.75" customHeight="1">
      <c r="A80" s="188" t="s">
        <v>312</v>
      </c>
      <c r="L80" s="190"/>
    </row>
    <row r="81" spans="1:12" s="189" customFormat="1" ht="12.75" customHeight="1">
      <c r="A81" s="188" t="s">
        <v>313</v>
      </c>
      <c r="L81" s="190"/>
    </row>
    <row r="82" spans="1:12" s="189" customFormat="1" ht="12.75" customHeight="1">
      <c r="A82" s="188" t="s">
        <v>314</v>
      </c>
      <c r="F82" s="189" t="s">
        <v>311</v>
      </c>
      <c r="L82" s="190"/>
    </row>
  </sheetData>
  <sheetProtection algorithmName="SHA-512" hashValue="rZZ9iQFtw1LWmYrarlzaUeMfJMRG4kQzwPADOaOWkIOnXi131M+RgYyxvDHU1V4dRz6Z1RE7tSGLgiznAVBrsg==" saltValue="dSHh7m5SzYNjRhjwRPg1EA==" spinCount="100000" sheet="1" objects="1" scenarios="1" formatColumns="0" formatRows="0"/>
  <mergeCells count="29">
    <mergeCell ref="A55:E55"/>
    <mergeCell ref="A2:K2"/>
    <mergeCell ref="A4:A5"/>
    <mergeCell ref="B4:B5"/>
    <mergeCell ref="C4:C5"/>
    <mergeCell ref="D4:D5"/>
    <mergeCell ref="E4:E5"/>
    <mergeCell ref="F4:F5"/>
    <mergeCell ref="G4:J4"/>
    <mergeCell ref="K4:K5"/>
    <mergeCell ref="L4:L5"/>
    <mergeCell ref="A45:E45"/>
    <mergeCell ref="A47:E47"/>
    <mergeCell ref="A51:E51"/>
    <mergeCell ref="A53:E53"/>
    <mergeCell ref="A78:E78"/>
    <mergeCell ref="A57:E57"/>
    <mergeCell ref="A60:E60"/>
    <mergeCell ref="A62:E62"/>
    <mergeCell ref="A64:E64"/>
    <mergeCell ref="A65:A66"/>
    <mergeCell ref="B65:B66"/>
    <mergeCell ref="C65:C66"/>
    <mergeCell ref="E65:E66"/>
    <mergeCell ref="L65:L66"/>
    <mergeCell ref="A68:E68"/>
    <mergeCell ref="A70:E70"/>
    <mergeCell ref="A73:E73"/>
    <mergeCell ref="A77:E77"/>
  </mergeCells>
  <pageMargins left="0.45" right="0.23622047244094491" top="1.31" bottom="0.87" header="0.62" footer="0.27559055118110237"/>
  <pageSetup paperSize="9" scale="80" firstPageNumber="0" fitToWidth="0" fitToHeight="2" orientation="landscape" horizontalDpi="4294967295" verticalDpi="300" r:id="rId1"/>
  <headerFooter differentOddEven="1" differentFirst="1" scaleWithDoc="0" alignWithMargins="0">
    <oddFooter>&amp;C&amp;P</oddFooter>
    <evenHeader>&amp;C&amp;P</evenHeader>
    <firstHeader>&amp;R&amp;9Tabela Nr 2a
do uchwały Nr ..............
Rady Powiatu w Otwocku
z dnia ...........................</firstHead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6"/>
  <sheetViews>
    <sheetView showGridLines="0" workbookViewId="0">
      <selection activeCell="K15" sqref="K15"/>
    </sheetView>
  </sheetViews>
  <sheetFormatPr defaultRowHeight="12.75"/>
  <cols>
    <col min="1" max="1" width="5.83203125" style="3" customWidth="1"/>
    <col min="2" max="2" width="62.83203125" style="3" customWidth="1"/>
    <col min="3" max="3" width="15.33203125" style="3" customWidth="1"/>
    <col min="4" max="4" width="18" style="3" customWidth="1"/>
    <col min="5" max="16384" width="9.33203125" style="3"/>
  </cols>
  <sheetData>
    <row r="3" spans="1:4" s="2" customFormat="1" ht="15" customHeight="1">
      <c r="A3" s="285" t="s">
        <v>162</v>
      </c>
      <c r="B3" s="285"/>
      <c r="C3" s="285"/>
      <c r="D3" s="285"/>
    </row>
    <row r="4" spans="1:4">
      <c r="D4" s="4"/>
    </row>
    <row r="5" spans="1:4" ht="54" customHeight="1">
      <c r="A5" s="5" t="s">
        <v>72</v>
      </c>
      <c r="B5" s="5" t="s">
        <v>79</v>
      </c>
      <c r="C5" s="6" t="s">
        <v>80</v>
      </c>
      <c r="D5" s="6" t="s">
        <v>81</v>
      </c>
    </row>
    <row r="6" spans="1:4" s="37" customFormat="1" ht="16.5" customHeight="1">
      <c r="A6" s="66">
        <v>1</v>
      </c>
      <c r="B6" s="66">
        <v>2</v>
      </c>
      <c r="C6" s="66">
        <v>3</v>
      </c>
      <c r="D6" s="67">
        <v>4</v>
      </c>
    </row>
    <row r="7" spans="1:4" s="10" customFormat="1" ht="24.75" customHeight="1">
      <c r="A7" s="7" t="s">
        <v>73</v>
      </c>
      <c r="B7" s="8" t="s">
        <v>82</v>
      </c>
      <c r="C7" s="7"/>
      <c r="D7" s="9">
        <f>SUM(D8:D9)</f>
        <v>125738081</v>
      </c>
    </row>
    <row r="8" spans="1:4" s="14" customFormat="1" ht="24.75" customHeight="1">
      <c r="A8" s="11"/>
      <c r="B8" s="12" t="s">
        <v>83</v>
      </c>
      <c r="C8" s="11"/>
      <c r="D8" s="13">
        <v>114548125</v>
      </c>
    </row>
    <row r="9" spans="1:4" s="14" customFormat="1" ht="24.75" customHeight="1">
      <c r="A9" s="11"/>
      <c r="B9" s="12" t="s">
        <v>84</v>
      </c>
      <c r="C9" s="11"/>
      <c r="D9" s="15">
        <v>11189956</v>
      </c>
    </row>
    <row r="10" spans="1:4" s="10" customFormat="1" ht="24.75" customHeight="1">
      <c r="A10" s="7" t="s">
        <v>74</v>
      </c>
      <c r="B10" s="8" t="s">
        <v>85</v>
      </c>
      <c r="C10" s="7"/>
      <c r="D10" s="16">
        <f>SUM(D11,D12)</f>
        <v>126785673</v>
      </c>
    </row>
    <row r="11" spans="1:4" s="14" customFormat="1" ht="24.75" customHeight="1">
      <c r="A11" s="11"/>
      <c r="B11" s="12" t="s">
        <v>121</v>
      </c>
      <c r="C11" s="11"/>
      <c r="D11" s="17">
        <v>107332528</v>
      </c>
    </row>
    <row r="12" spans="1:4" s="14" customFormat="1" ht="24.75" customHeight="1">
      <c r="A12" s="11"/>
      <c r="B12" s="12" t="s">
        <v>86</v>
      </c>
      <c r="C12" s="11"/>
      <c r="D12" s="18">
        <v>19453145</v>
      </c>
    </row>
    <row r="13" spans="1:4" s="10" customFormat="1" ht="24.75" customHeight="1">
      <c r="A13" s="7" t="s">
        <v>75</v>
      </c>
      <c r="B13" s="8" t="s">
        <v>87</v>
      </c>
      <c r="C13" s="19"/>
      <c r="D13" s="9">
        <f>D7-D10</f>
        <v>-1047592</v>
      </c>
    </row>
    <row r="14" spans="1:4" ht="24.75" customHeight="1">
      <c r="A14" s="286" t="s">
        <v>88</v>
      </c>
      <c r="B14" s="287"/>
      <c r="C14" s="20"/>
      <c r="D14" s="21">
        <f>SUM(D15:D18)</f>
        <v>8224868</v>
      </c>
    </row>
    <row r="15" spans="1:4" ht="24.75" customHeight="1">
      <c r="A15" s="22" t="s">
        <v>73</v>
      </c>
      <c r="B15" s="27" t="s">
        <v>118</v>
      </c>
      <c r="C15" s="22" t="s">
        <v>90</v>
      </c>
      <c r="D15" s="24">
        <f>2858156+666712</f>
        <v>3524868</v>
      </c>
    </row>
    <row r="16" spans="1:4" ht="32.25" customHeight="1">
      <c r="A16" s="22" t="s">
        <v>74</v>
      </c>
      <c r="B16" s="112" t="s">
        <v>151</v>
      </c>
      <c r="C16" s="22" t="s">
        <v>152</v>
      </c>
      <c r="D16" s="24">
        <v>500000</v>
      </c>
    </row>
    <row r="17" spans="1:4" ht="24.75" customHeight="1">
      <c r="A17" s="22" t="s">
        <v>75</v>
      </c>
      <c r="B17" s="23" t="s">
        <v>116</v>
      </c>
      <c r="C17" s="22" t="s">
        <v>89</v>
      </c>
      <c r="D17" s="24">
        <v>4200000</v>
      </c>
    </row>
    <row r="18" spans="1:4" ht="24.75" customHeight="1">
      <c r="A18" s="22" t="s">
        <v>76</v>
      </c>
      <c r="B18" s="25" t="s">
        <v>117</v>
      </c>
      <c r="C18" s="22" t="s">
        <v>89</v>
      </c>
      <c r="D18" s="26">
        <v>0</v>
      </c>
    </row>
    <row r="19" spans="1:4" ht="24.75" customHeight="1">
      <c r="A19" s="286" t="s">
        <v>91</v>
      </c>
      <c r="B19" s="287"/>
      <c r="C19" s="28"/>
      <c r="D19" s="21">
        <f>SUM(D20:D22)</f>
        <v>7177276</v>
      </c>
    </row>
    <row r="20" spans="1:4" s="113" customFormat="1" ht="24.75" customHeight="1">
      <c r="A20" s="22" t="s">
        <v>73</v>
      </c>
      <c r="B20" s="25" t="s">
        <v>154</v>
      </c>
      <c r="C20" s="22" t="s">
        <v>153</v>
      </c>
      <c r="D20" s="24">
        <v>500000</v>
      </c>
    </row>
    <row r="21" spans="1:4" ht="24.75" customHeight="1">
      <c r="A21" s="22" t="s">
        <v>74</v>
      </c>
      <c r="B21" s="25" t="s">
        <v>119</v>
      </c>
      <c r="C21" s="22" t="s">
        <v>92</v>
      </c>
      <c r="D21" s="24">
        <v>6677276</v>
      </c>
    </row>
    <row r="22" spans="1:4" ht="24.75" customHeight="1">
      <c r="A22" s="22" t="s">
        <v>75</v>
      </c>
      <c r="B22" s="25" t="s">
        <v>120</v>
      </c>
      <c r="C22" s="22" t="s">
        <v>92</v>
      </c>
      <c r="D22" s="24">
        <v>0</v>
      </c>
    </row>
    <row r="23" spans="1:4" ht="21.75" customHeight="1">
      <c r="A23" s="29"/>
      <c r="B23" s="30"/>
      <c r="C23" s="29"/>
      <c r="D23" s="31"/>
    </row>
    <row r="24" spans="1:4" ht="24.75" customHeight="1"/>
    <row r="25" spans="1:4" ht="24.75" customHeight="1"/>
    <row r="26" spans="1:4" ht="24.75" customHeight="1"/>
  </sheetData>
  <sheetProtection algorithmName="SHA-512" hashValue="wFAXXfz1lO79/tWByV5daxFmOyS4DiPhWLXUrtHbwgqtWZ93npGrRwMV8ntpOKItQfLkBd8ZzfDkUFJpsFxeZg==" saltValue="KIGW4K82FwR06T0u+2jwhg==" spinCount="100000" sheet="1" objects="1" scenarios="1" formatColumns="0" formatRows="0"/>
  <mergeCells count="3">
    <mergeCell ref="A3:D3"/>
    <mergeCell ref="A14:B14"/>
    <mergeCell ref="A19:B19"/>
  </mergeCells>
  <printOptions horizontalCentered="1"/>
  <pageMargins left="0.27559055118110237" right="0.42" top="1.66" bottom="0.59055118110236227" header="0.87" footer="0.51181102362204722"/>
  <pageSetup paperSize="9" orientation="portrait" horizontalDpi="4294967295" verticalDpi="300" r:id="rId1"/>
  <headerFooter alignWithMargins="0">
    <oddHeader>&amp;R&amp;10Tabela Nr 3 
do uchwały Nr ...............
Rady Powiatu w Otwocku
z dnia 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K82"/>
  <sheetViews>
    <sheetView zoomScaleNormal="100" workbookViewId="0">
      <pane ySplit="5" topLeftCell="A6" activePane="bottomLeft" state="frozen"/>
      <selection pane="bottomLeft" activeCell="Q18" sqref="Q18"/>
    </sheetView>
  </sheetViews>
  <sheetFormatPr defaultRowHeight="12"/>
  <cols>
    <col min="1" max="1" width="4.1640625" style="32" customWidth="1"/>
    <col min="2" max="2" width="38" style="32" customWidth="1"/>
    <col min="3" max="3" width="15" style="33" customWidth="1"/>
    <col min="4" max="4" width="13.6640625" style="32" customWidth="1"/>
    <col min="5" max="5" width="13" style="32" customWidth="1"/>
    <col min="6" max="6" width="11.1640625" style="32" customWidth="1"/>
    <col min="7" max="7" width="12.5" style="32" customWidth="1"/>
    <col min="8" max="8" width="11.6640625" style="32" customWidth="1"/>
    <col min="9" max="9" width="13.6640625" style="32" customWidth="1"/>
    <col min="10" max="243" width="9.33203125" style="32"/>
    <col min="244" max="244" width="4.83203125" style="32" customWidth="1"/>
    <col min="245" max="245" width="27.33203125" style="32" customWidth="1"/>
    <col min="246" max="247" width="15.5" style="32" customWidth="1"/>
    <col min="248" max="248" width="13.6640625" style="32" customWidth="1"/>
    <col min="249" max="249" width="12.33203125" style="32" customWidth="1"/>
    <col min="250" max="250" width="13" style="32" bestFit="1" customWidth="1"/>
    <col min="251" max="251" width="11.33203125" style="32" customWidth="1"/>
    <col min="252" max="252" width="12.33203125" style="32" customWidth="1"/>
    <col min="253" max="253" width="10.33203125" style="32" customWidth="1"/>
    <col min="254" max="254" width="10.1640625" style="32" customWidth="1"/>
    <col min="255" max="255" width="13" style="32" customWidth="1"/>
    <col min="256" max="256" width="12.5" style="32" customWidth="1"/>
    <col min="257" max="257" width="11.6640625" style="32" customWidth="1"/>
    <col min="258" max="258" width="11.33203125" style="32" customWidth="1"/>
    <col min="259" max="259" width="10.33203125" style="32" customWidth="1"/>
    <col min="260" max="260" width="12" style="32" customWidth="1"/>
    <col min="261" max="499" width="9.33203125" style="32"/>
    <col min="500" max="500" width="4.83203125" style="32" customWidth="1"/>
    <col min="501" max="501" width="27.33203125" style="32" customWidth="1"/>
    <col min="502" max="503" width="15.5" style="32" customWidth="1"/>
    <col min="504" max="504" width="13.6640625" style="32" customWidth="1"/>
    <col min="505" max="505" width="12.33203125" style="32" customWidth="1"/>
    <col min="506" max="506" width="13" style="32" bestFit="1" customWidth="1"/>
    <col min="507" max="507" width="11.33203125" style="32" customWidth="1"/>
    <col min="508" max="508" width="12.33203125" style="32" customWidth="1"/>
    <col min="509" max="509" width="10.33203125" style="32" customWidth="1"/>
    <col min="510" max="510" width="10.1640625" style="32" customWidth="1"/>
    <col min="511" max="511" width="13" style="32" customWidth="1"/>
    <col min="512" max="512" width="12.5" style="32" customWidth="1"/>
    <col min="513" max="513" width="11.6640625" style="32" customWidth="1"/>
    <col min="514" max="514" width="11.33203125" style="32" customWidth="1"/>
    <col min="515" max="515" width="10.33203125" style="32" customWidth="1"/>
    <col min="516" max="516" width="12" style="32" customWidth="1"/>
    <col min="517" max="755" width="9.33203125" style="32"/>
    <col min="756" max="756" width="4.83203125" style="32" customWidth="1"/>
    <col min="757" max="757" width="27.33203125" style="32" customWidth="1"/>
    <col min="758" max="759" width="15.5" style="32" customWidth="1"/>
    <col min="760" max="760" width="13.6640625" style="32" customWidth="1"/>
    <col min="761" max="761" width="12.33203125" style="32" customWidth="1"/>
    <col min="762" max="762" width="13" style="32" bestFit="1" customWidth="1"/>
    <col min="763" max="763" width="11.33203125" style="32" customWidth="1"/>
    <col min="764" max="764" width="12.33203125" style="32" customWidth="1"/>
    <col min="765" max="765" width="10.33203125" style="32" customWidth="1"/>
    <col min="766" max="766" width="10.1640625" style="32" customWidth="1"/>
    <col min="767" max="767" width="13" style="32" customWidth="1"/>
    <col min="768" max="768" width="12.5" style="32" customWidth="1"/>
    <col min="769" max="769" width="11.6640625" style="32" customWidth="1"/>
    <col min="770" max="770" width="11.33203125" style="32" customWidth="1"/>
    <col min="771" max="771" width="10.33203125" style="32" customWidth="1"/>
    <col min="772" max="772" width="12" style="32" customWidth="1"/>
    <col min="773" max="1011" width="9.33203125" style="32"/>
    <col min="1012" max="1012" width="4.83203125" style="32" customWidth="1"/>
    <col min="1013" max="1013" width="27.33203125" style="32" customWidth="1"/>
    <col min="1014" max="1015" width="15.5" style="32" customWidth="1"/>
    <col min="1016" max="1016" width="13.6640625" style="32" customWidth="1"/>
    <col min="1017" max="1017" width="12.33203125" style="32" customWidth="1"/>
    <col min="1018" max="1018" width="13" style="32" bestFit="1" customWidth="1"/>
    <col min="1019" max="1019" width="11.33203125" style="32" customWidth="1"/>
    <col min="1020" max="1020" width="12.33203125" style="32" customWidth="1"/>
    <col min="1021" max="1021" width="10.33203125" style="32" customWidth="1"/>
    <col min="1022" max="1022" width="10.1640625" style="32" customWidth="1"/>
    <col min="1023" max="1023" width="13" style="32" customWidth="1"/>
    <col min="1024" max="1024" width="12.5" style="32" customWidth="1"/>
    <col min="1025" max="1025" width="11.6640625" style="32" customWidth="1"/>
    <col min="1026" max="1026" width="11.33203125" style="32" customWidth="1"/>
    <col min="1027" max="1027" width="10.33203125" style="32" customWidth="1"/>
    <col min="1028" max="1028" width="12" style="32" customWidth="1"/>
    <col min="1029" max="1267" width="9.33203125" style="32"/>
    <col min="1268" max="1268" width="4.83203125" style="32" customWidth="1"/>
    <col min="1269" max="1269" width="27.33203125" style="32" customWidth="1"/>
    <col min="1270" max="1271" width="15.5" style="32" customWidth="1"/>
    <col min="1272" max="1272" width="13.6640625" style="32" customWidth="1"/>
    <col min="1273" max="1273" width="12.33203125" style="32" customWidth="1"/>
    <col min="1274" max="1274" width="13" style="32" bestFit="1" customWidth="1"/>
    <col min="1275" max="1275" width="11.33203125" style="32" customWidth="1"/>
    <col min="1276" max="1276" width="12.33203125" style="32" customWidth="1"/>
    <col min="1277" max="1277" width="10.33203125" style="32" customWidth="1"/>
    <col min="1278" max="1278" width="10.1640625" style="32" customWidth="1"/>
    <col min="1279" max="1279" width="13" style="32" customWidth="1"/>
    <col min="1280" max="1280" width="12.5" style="32" customWidth="1"/>
    <col min="1281" max="1281" width="11.6640625" style="32" customWidth="1"/>
    <col min="1282" max="1282" width="11.33203125" style="32" customWidth="1"/>
    <col min="1283" max="1283" width="10.33203125" style="32" customWidth="1"/>
    <col min="1284" max="1284" width="12" style="32" customWidth="1"/>
    <col min="1285" max="1523" width="9.33203125" style="32"/>
    <col min="1524" max="1524" width="4.83203125" style="32" customWidth="1"/>
    <col min="1525" max="1525" width="27.33203125" style="32" customWidth="1"/>
    <col min="1526" max="1527" width="15.5" style="32" customWidth="1"/>
    <col min="1528" max="1528" width="13.6640625" style="32" customWidth="1"/>
    <col min="1529" max="1529" width="12.33203125" style="32" customWidth="1"/>
    <col min="1530" max="1530" width="13" style="32" bestFit="1" customWidth="1"/>
    <col min="1531" max="1531" width="11.33203125" style="32" customWidth="1"/>
    <col min="1532" max="1532" width="12.33203125" style="32" customWidth="1"/>
    <col min="1533" max="1533" width="10.33203125" style="32" customWidth="1"/>
    <col min="1534" max="1534" width="10.1640625" style="32" customWidth="1"/>
    <col min="1535" max="1535" width="13" style="32" customWidth="1"/>
    <col min="1536" max="1536" width="12.5" style="32" customWidth="1"/>
    <col min="1537" max="1537" width="11.6640625" style="32" customWidth="1"/>
    <col min="1538" max="1538" width="11.33203125" style="32" customWidth="1"/>
    <col min="1539" max="1539" width="10.33203125" style="32" customWidth="1"/>
    <col min="1540" max="1540" width="12" style="32" customWidth="1"/>
    <col min="1541" max="1779" width="9.33203125" style="32"/>
    <col min="1780" max="1780" width="4.83203125" style="32" customWidth="1"/>
    <col min="1781" max="1781" width="27.33203125" style="32" customWidth="1"/>
    <col min="1782" max="1783" width="15.5" style="32" customWidth="1"/>
    <col min="1784" max="1784" width="13.6640625" style="32" customWidth="1"/>
    <col min="1785" max="1785" width="12.33203125" style="32" customWidth="1"/>
    <col min="1786" max="1786" width="13" style="32" bestFit="1" customWidth="1"/>
    <col min="1787" max="1787" width="11.33203125" style="32" customWidth="1"/>
    <col min="1788" max="1788" width="12.33203125" style="32" customWidth="1"/>
    <col min="1789" max="1789" width="10.33203125" style="32" customWidth="1"/>
    <col min="1790" max="1790" width="10.1640625" style="32" customWidth="1"/>
    <col min="1791" max="1791" width="13" style="32" customWidth="1"/>
    <col min="1792" max="1792" width="12.5" style="32" customWidth="1"/>
    <col min="1793" max="1793" width="11.6640625" style="32" customWidth="1"/>
    <col min="1794" max="1794" width="11.33203125" style="32" customWidth="1"/>
    <col min="1795" max="1795" width="10.33203125" style="32" customWidth="1"/>
    <col min="1796" max="1796" width="12" style="32" customWidth="1"/>
    <col min="1797" max="2035" width="9.33203125" style="32"/>
    <col min="2036" max="2036" width="4.83203125" style="32" customWidth="1"/>
    <col min="2037" max="2037" width="27.33203125" style="32" customWidth="1"/>
    <col min="2038" max="2039" width="15.5" style="32" customWidth="1"/>
    <col min="2040" max="2040" width="13.6640625" style="32" customWidth="1"/>
    <col min="2041" max="2041" width="12.33203125" style="32" customWidth="1"/>
    <col min="2042" max="2042" width="13" style="32" bestFit="1" customWidth="1"/>
    <col min="2043" max="2043" width="11.33203125" style="32" customWidth="1"/>
    <col min="2044" max="2044" width="12.33203125" style="32" customWidth="1"/>
    <col min="2045" max="2045" width="10.33203125" style="32" customWidth="1"/>
    <col min="2046" max="2046" width="10.1640625" style="32" customWidth="1"/>
    <col min="2047" max="2047" width="13" style="32" customWidth="1"/>
    <col min="2048" max="2048" width="12.5" style="32" customWidth="1"/>
    <col min="2049" max="2049" width="11.6640625" style="32" customWidth="1"/>
    <col min="2050" max="2050" width="11.33203125" style="32" customWidth="1"/>
    <col min="2051" max="2051" width="10.33203125" style="32" customWidth="1"/>
    <col min="2052" max="2052" width="12" style="32" customWidth="1"/>
    <col min="2053" max="2291" width="9.33203125" style="32"/>
    <col min="2292" max="2292" width="4.83203125" style="32" customWidth="1"/>
    <col min="2293" max="2293" width="27.33203125" style="32" customWidth="1"/>
    <col min="2294" max="2295" width="15.5" style="32" customWidth="1"/>
    <col min="2296" max="2296" width="13.6640625" style="32" customWidth="1"/>
    <col min="2297" max="2297" width="12.33203125" style="32" customWidth="1"/>
    <col min="2298" max="2298" width="13" style="32" bestFit="1" customWidth="1"/>
    <col min="2299" max="2299" width="11.33203125" style="32" customWidth="1"/>
    <col min="2300" max="2300" width="12.33203125" style="32" customWidth="1"/>
    <col min="2301" max="2301" width="10.33203125" style="32" customWidth="1"/>
    <col min="2302" max="2302" width="10.1640625" style="32" customWidth="1"/>
    <col min="2303" max="2303" width="13" style="32" customWidth="1"/>
    <col min="2304" max="2304" width="12.5" style="32" customWidth="1"/>
    <col min="2305" max="2305" width="11.6640625" style="32" customWidth="1"/>
    <col min="2306" max="2306" width="11.33203125" style="32" customWidth="1"/>
    <col min="2307" max="2307" width="10.33203125" style="32" customWidth="1"/>
    <col min="2308" max="2308" width="12" style="32" customWidth="1"/>
    <col min="2309" max="2547" width="9.33203125" style="32"/>
    <col min="2548" max="2548" width="4.83203125" style="32" customWidth="1"/>
    <col min="2549" max="2549" width="27.33203125" style="32" customWidth="1"/>
    <col min="2550" max="2551" width="15.5" style="32" customWidth="1"/>
    <col min="2552" max="2552" width="13.6640625" style="32" customWidth="1"/>
    <col min="2553" max="2553" width="12.33203125" style="32" customWidth="1"/>
    <col min="2554" max="2554" width="13" style="32" bestFit="1" customWidth="1"/>
    <col min="2555" max="2555" width="11.33203125" style="32" customWidth="1"/>
    <col min="2556" max="2556" width="12.33203125" style="32" customWidth="1"/>
    <col min="2557" max="2557" width="10.33203125" style="32" customWidth="1"/>
    <col min="2558" max="2558" width="10.1640625" style="32" customWidth="1"/>
    <col min="2559" max="2559" width="13" style="32" customWidth="1"/>
    <col min="2560" max="2560" width="12.5" style="32" customWidth="1"/>
    <col min="2561" max="2561" width="11.6640625" style="32" customWidth="1"/>
    <col min="2562" max="2562" width="11.33203125" style="32" customWidth="1"/>
    <col min="2563" max="2563" width="10.33203125" style="32" customWidth="1"/>
    <col min="2564" max="2564" width="12" style="32" customWidth="1"/>
    <col min="2565" max="2803" width="9.33203125" style="32"/>
    <col min="2804" max="2804" width="4.83203125" style="32" customWidth="1"/>
    <col min="2805" max="2805" width="27.33203125" style="32" customWidth="1"/>
    <col min="2806" max="2807" width="15.5" style="32" customWidth="1"/>
    <col min="2808" max="2808" width="13.6640625" style="32" customWidth="1"/>
    <col min="2809" max="2809" width="12.33203125" style="32" customWidth="1"/>
    <col min="2810" max="2810" width="13" style="32" bestFit="1" customWidth="1"/>
    <col min="2811" max="2811" width="11.33203125" style="32" customWidth="1"/>
    <col min="2812" max="2812" width="12.33203125" style="32" customWidth="1"/>
    <col min="2813" max="2813" width="10.33203125" style="32" customWidth="1"/>
    <col min="2814" max="2814" width="10.1640625" style="32" customWidth="1"/>
    <col min="2815" max="2815" width="13" style="32" customWidth="1"/>
    <col min="2816" max="2816" width="12.5" style="32" customWidth="1"/>
    <col min="2817" max="2817" width="11.6640625" style="32" customWidth="1"/>
    <col min="2818" max="2818" width="11.33203125" style="32" customWidth="1"/>
    <col min="2819" max="2819" width="10.33203125" style="32" customWidth="1"/>
    <col min="2820" max="2820" width="12" style="32" customWidth="1"/>
    <col min="2821" max="3059" width="9.33203125" style="32"/>
    <col min="3060" max="3060" width="4.83203125" style="32" customWidth="1"/>
    <col min="3061" max="3061" width="27.33203125" style="32" customWidth="1"/>
    <col min="3062" max="3063" width="15.5" style="32" customWidth="1"/>
    <col min="3064" max="3064" width="13.6640625" style="32" customWidth="1"/>
    <col min="3065" max="3065" width="12.33203125" style="32" customWidth="1"/>
    <col min="3066" max="3066" width="13" style="32" bestFit="1" customWidth="1"/>
    <col min="3067" max="3067" width="11.33203125" style="32" customWidth="1"/>
    <col min="3068" max="3068" width="12.33203125" style="32" customWidth="1"/>
    <col min="3069" max="3069" width="10.33203125" style="32" customWidth="1"/>
    <col min="3070" max="3070" width="10.1640625" style="32" customWidth="1"/>
    <col min="3071" max="3071" width="13" style="32" customWidth="1"/>
    <col min="3072" max="3072" width="12.5" style="32" customWidth="1"/>
    <col min="3073" max="3073" width="11.6640625" style="32" customWidth="1"/>
    <col min="3074" max="3074" width="11.33203125" style="32" customWidth="1"/>
    <col min="3075" max="3075" width="10.33203125" style="32" customWidth="1"/>
    <col min="3076" max="3076" width="12" style="32" customWidth="1"/>
    <col min="3077" max="3315" width="9.33203125" style="32"/>
    <col min="3316" max="3316" width="4.83203125" style="32" customWidth="1"/>
    <col min="3317" max="3317" width="27.33203125" style="32" customWidth="1"/>
    <col min="3318" max="3319" width="15.5" style="32" customWidth="1"/>
    <col min="3320" max="3320" width="13.6640625" style="32" customWidth="1"/>
    <col min="3321" max="3321" width="12.33203125" style="32" customWidth="1"/>
    <col min="3322" max="3322" width="13" style="32" bestFit="1" customWidth="1"/>
    <col min="3323" max="3323" width="11.33203125" style="32" customWidth="1"/>
    <col min="3324" max="3324" width="12.33203125" style="32" customWidth="1"/>
    <col min="3325" max="3325" width="10.33203125" style="32" customWidth="1"/>
    <col min="3326" max="3326" width="10.1640625" style="32" customWidth="1"/>
    <col min="3327" max="3327" width="13" style="32" customWidth="1"/>
    <col min="3328" max="3328" width="12.5" style="32" customWidth="1"/>
    <col min="3329" max="3329" width="11.6640625" style="32" customWidth="1"/>
    <col min="3330" max="3330" width="11.33203125" style="32" customWidth="1"/>
    <col min="3331" max="3331" width="10.33203125" style="32" customWidth="1"/>
    <col min="3332" max="3332" width="12" style="32" customWidth="1"/>
    <col min="3333" max="3571" width="9.33203125" style="32"/>
    <col min="3572" max="3572" width="4.83203125" style="32" customWidth="1"/>
    <col min="3573" max="3573" width="27.33203125" style="32" customWidth="1"/>
    <col min="3574" max="3575" width="15.5" style="32" customWidth="1"/>
    <col min="3576" max="3576" width="13.6640625" style="32" customWidth="1"/>
    <col min="3577" max="3577" width="12.33203125" style="32" customWidth="1"/>
    <col min="3578" max="3578" width="13" style="32" bestFit="1" customWidth="1"/>
    <col min="3579" max="3579" width="11.33203125" style="32" customWidth="1"/>
    <col min="3580" max="3580" width="12.33203125" style="32" customWidth="1"/>
    <col min="3581" max="3581" width="10.33203125" style="32" customWidth="1"/>
    <col min="3582" max="3582" width="10.1640625" style="32" customWidth="1"/>
    <col min="3583" max="3583" width="13" style="32" customWidth="1"/>
    <col min="3584" max="3584" width="12.5" style="32" customWidth="1"/>
    <col min="3585" max="3585" width="11.6640625" style="32" customWidth="1"/>
    <col min="3586" max="3586" width="11.33203125" style="32" customWidth="1"/>
    <col min="3587" max="3587" width="10.33203125" style="32" customWidth="1"/>
    <col min="3588" max="3588" width="12" style="32" customWidth="1"/>
    <col min="3589" max="3827" width="9.33203125" style="32"/>
    <col min="3828" max="3828" width="4.83203125" style="32" customWidth="1"/>
    <col min="3829" max="3829" width="27.33203125" style="32" customWidth="1"/>
    <col min="3830" max="3831" width="15.5" style="32" customWidth="1"/>
    <col min="3832" max="3832" width="13.6640625" style="32" customWidth="1"/>
    <col min="3833" max="3833" width="12.33203125" style="32" customWidth="1"/>
    <col min="3834" max="3834" width="13" style="32" bestFit="1" customWidth="1"/>
    <col min="3835" max="3835" width="11.33203125" style="32" customWidth="1"/>
    <col min="3836" max="3836" width="12.33203125" style="32" customWidth="1"/>
    <col min="3837" max="3837" width="10.33203125" style="32" customWidth="1"/>
    <col min="3838" max="3838" width="10.1640625" style="32" customWidth="1"/>
    <col min="3839" max="3839" width="13" style="32" customWidth="1"/>
    <col min="3840" max="3840" width="12.5" style="32" customWidth="1"/>
    <col min="3841" max="3841" width="11.6640625" style="32" customWidth="1"/>
    <col min="3842" max="3842" width="11.33203125" style="32" customWidth="1"/>
    <col min="3843" max="3843" width="10.33203125" style="32" customWidth="1"/>
    <col min="3844" max="3844" width="12" style="32" customWidth="1"/>
    <col min="3845" max="4083" width="9.33203125" style="32"/>
    <col min="4084" max="4084" width="4.83203125" style="32" customWidth="1"/>
    <col min="4085" max="4085" width="27.33203125" style="32" customWidth="1"/>
    <col min="4086" max="4087" width="15.5" style="32" customWidth="1"/>
    <col min="4088" max="4088" width="13.6640625" style="32" customWidth="1"/>
    <col min="4089" max="4089" width="12.33203125" style="32" customWidth="1"/>
    <col min="4090" max="4090" width="13" style="32" bestFit="1" customWidth="1"/>
    <col min="4091" max="4091" width="11.33203125" style="32" customWidth="1"/>
    <col min="4092" max="4092" width="12.33203125" style="32" customWidth="1"/>
    <col min="4093" max="4093" width="10.33203125" style="32" customWidth="1"/>
    <col min="4094" max="4094" width="10.1640625" style="32" customWidth="1"/>
    <col min="4095" max="4095" width="13" style="32" customWidth="1"/>
    <col min="4096" max="4096" width="12.5" style="32" customWidth="1"/>
    <col min="4097" max="4097" width="11.6640625" style="32" customWidth="1"/>
    <col min="4098" max="4098" width="11.33203125" style="32" customWidth="1"/>
    <col min="4099" max="4099" width="10.33203125" style="32" customWidth="1"/>
    <col min="4100" max="4100" width="12" style="32" customWidth="1"/>
    <col min="4101" max="4339" width="9.33203125" style="32"/>
    <col min="4340" max="4340" width="4.83203125" style="32" customWidth="1"/>
    <col min="4341" max="4341" width="27.33203125" style="32" customWidth="1"/>
    <col min="4342" max="4343" width="15.5" style="32" customWidth="1"/>
    <col min="4344" max="4344" width="13.6640625" style="32" customWidth="1"/>
    <col min="4345" max="4345" width="12.33203125" style="32" customWidth="1"/>
    <col min="4346" max="4346" width="13" style="32" bestFit="1" customWidth="1"/>
    <col min="4347" max="4347" width="11.33203125" style="32" customWidth="1"/>
    <col min="4348" max="4348" width="12.33203125" style="32" customWidth="1"/>
    <col min="4349" max="4349" width="10.33203125" style="32" customWidth="1"/>
    <col min="4350" max="4350" width="10.1640625" style="32" customWidth="1"/>
    <col min="4351" max="4351" width="13" style="32" customWidth="1"/>
    <col min="4352" max="4352" width="12.5" style="32" customWidth="1"/>
    <col min="4353" max="4353" width="11.6640625" style="32" customWidth="1"/>
    <col min="4354" max="4354" width="11.33203125" style="32" customWidth="1"/>
    <col min="4355" max="4355" width="10.33203125" style="32" customWidth="1"/>
    <col min="4356" max="4356" width="12" style="32" customWidth="1"/>
    <col min="4357" max="4595" width="9.33203125" style="32"/>
    <col min="4596" max="4596" width="4.83203125" style="32" customWidth="1"/>
    <col min="4597" max="4597" width="27.33203125" style="32" customWidth="1"/>
    <col min="4598" max="4599" width="15.5" style="32" customWidth="1"/>
    <col min="4600" max="4600" width="13.6640625" style="32" customWidth="1"/>
    <col min="4601" max="4601" width="12.33203125" style="32" customWidth="1"/>
    <col min="4602" max="4602" width="13" style="32" bestFit="1" customWidth="1"/>
    <col min="4603" max="4603" width="11.33203125" style="32" customWidth="1"/>
    <col min="4604" max="4604" width="12.33203125" style="32" customWidth="1"/>
    <col min="4605" max="4605" width="10.33203125" style="32" customWidth="1"/>
    <col min="4606" max="4606" width="10.1640625" style="32" customWidth="1"/>
    <col min="4607" max="4607" width="13" style="32" customWidth="1"/>
    <col min="4608" max="4608" width="12.5" style="32" customWidth="1"/>
    <col min="4609" max="4609" width="11.6640625" style="32" customWidth="1"/>
    <col min="4610" max="4610" width="11.33203125" style="32" customWidth="1"/>
    <col min="4611" max="4611" width="10.33203125" style="32" customWidth="1"/>
    <col min="4612" max="4612" width="12" style="32" customWidth="1"/>
    <col min="4613" max="4851" width="9.33203125" style="32"/>
    <col min="4852" max="4852" width="4.83203125" style="32" customWidth="1"/>
    <col min="4853" max="4853" width="27.33203125" style="32" customWidth="1"/>
    <col min="4854" max="4855" width="15.5" style="32" customWidth="1"/>
    <col min="4856" max="4856" width="13.6640625" style="32" customWidth="1"/>
    <col min="4857" max="4857" width="12.33203125" style="32" customWidth="1"/>
    <col min="4858" max="4858" width="13" style="32" bestFit="1" customWidth="1"/>
    <col min="4859" max="4859" width="11.33203125" style="32" customWidth="1"/>
    <col min="4860" max="4860" width="12.33203125" style="32" customWidth="1"/>
    <col min="4861" max="4861" width="10.33203125" style="32" customWidth="1"/>
    <col min="4862" max="4862" width="10.1640625" style="32" customWidth="1"/>
    <col min="4863" max="4863" width="13" style="32" customWidth="1"/>
    <col min="4864" max="4864" width="12.5" style="32" customWidth="1"/>
    <col min="4865" max="4865" width="11.6640625" style="32" customWidth="1"/>
    <col min="4866" max="4866" width="11.33203125" style="32" customWidth="1"/>
    <col min="4867" max="4867" width="10.33203125" style="32" customWidth="1"/>
    <col min="4868" max="4868" width="12" style="32" customWidth="1"/>
    <col min="4869" max="5107" width="9.33203125" style="32"/>
    <col min="5108" max="5108" width="4.83203125" style="32" customWidth="1"/>
    <col min="5109" max="5109" width="27.33203125" style="32" customWidth="1"/>
    <col min="5110" max="5111" width="15.5" style="32" customWidth="1"/>
    <col min="5112" max="5112" width="13.6640625" style="32" customWidth="1"/>
    <col min="5113" max="5113" width="12.33203125" style="32" customWidth="1"/>
    <col min="5114" max="5114" width="13" style="32" bestFit="1" customWidth="1"/>
    <col min="5115" max="5115" width="11.33203125" style="32" customWidth="1"/>
    <col min="5116" max="5116" width="12.33203125" style="32" customWidth="1"/>
    <col min="5117" max="5117" width="10.33203125" style="32" customWidth="1"/>
    <col min="5118" max="5118" width="10.1640625" style="32" customWidth="1"/>
    <col min="5119" max="5119" width="13" style="32" customWidth="1"/>
    <col min="5120" max="5120" width="12.5" style="32" customWidth="1"/>
    <col min="5121" max="5121" width="11.6640625" style="32" customWidth="1"/>
    <col min="5122" max="5122" width="11.33203125" style="32" customWidth="1"/>
    <col min="5123" max="5123" width="10.33203125" style="32" customWidth="1"/>
    <col min="5124" max="5124" width="12" style="32" customWidth="1"/>
    <col min="5125" max="5363" width="9.33203125" style="32"/>
    <col min="5364" max="5364" width="4.83203125" style="32" customWidth="1"/>
    <col min="5365" max="5365" width="27.33203125" style="32" customWidth="1"/>
    <col min="5366" max="5367" width="15.5" style="32" customWidth="1"/>
    <col min="5368" max="5368" width="13.6640625" style="32" customWidth="1"/>
    <col min="5369" max="5369" width="12.33203125" style="32" customWidth="1"/>
    <col min="5370" max="5370" width="13" style="32" bestFit="1" customWidth="1"/>
    <col min="5371" max="5371" width="11.33203125" style="32" customWidth="1"/>
    <col min="5372" max="5372" width="12.33203125" style="32" customWidth="1"/>
    <col min="5373" max="5373" width="10.33203125" style="32" customWidth="1"/>
    <col min="5374" max="5374" width="10.1640625" style="32" customWidth="1"/>
    <col min="5375" max="5375" width="13" style="32" customWidth="1"/>
    <col min="5376" max="5376" width="12.5" style="32" customWidth="1"/>
    <col min="5377" max="5377" width="11.6640625" style="32" customWidth="1"/>
    <col min="5378" max="5378" width="11.33203125" style="32" customWidth="1"/>
    <col min="5379" max="5379" width="10.33203125" style="32" customWidth="1"/>
    <col min="5380" max="5380" width="12" style="32" customWidth="1"/>
    <col min="5381" max="5619" width="9.33203125" style="32"/>
    <col min="5620" max="5620" width="4.83203125" style="32" customWidth="1"/>
    <col min="5621" max="5621" width="27.33203125" style="32" customWidth="1"/>
    <col min="5622" max="5623" width="15.5" style="32" customWidth="1"/>
    <col min="5624" max="5624" width="13.6640625" style="32" customWidth="1"/>
    <col min="5625" max="5625" width="12.33203125" style="32" customWidth="1"/>
    <col min="5626" max="5626" width="13" style="32" bestFit="1" customWidth="1"/>
    <col min="5627" max="5627" width="11.33203125" style="32" customWidth="1"/>
    <col min="5628" max="5628" width="12.33203125" style="32" customWidth="1"/>
    <col min="5629" max="5629" width="10.33203125" style="32" customWidth="1"/>
    <col min="5630" max="5630" width="10.1640625" style="32" customWidth="1"/>
    <col min="5631" max="5631" width="13" style="32" customWidth="1"/>
    <col min="5632" max="5632" width="12.5" style="32" customWidth="1"/>
    <col min="5633" max="5633" width="11.6640625" style="32" customWidth="1"/>
    <col min="5634" max="5634" width="11.33203125" style="32" customWidth="1"/>
    <col min="5635" max="5635" width="10.33203125" style="32" customWidth="1"/>
    <col min="5636" max="5636" width="12" style="32" customWidth="1"/>
    <col min="5637" max="5875" width="9.33203125" style="32"/>
    <col min="5876" max="5876" width="4.83203125" style="32" customWidth="1"/>
    <col min="5877" max="5877" width="27.33203125" style="32" customWidth="1"/>
    <col min="5878" max="5879" width="15.5" style="32" customWidth="1"/>
    <col min="5880" max="5880" width="13.6640625" style="32" customWidth="1"/>
    <col min="5881" max="5881" width="12.33203125" style="32" customWidth="1"/>
    <col min="5882" max="5882" width="13" style="32" bestFit="1" customWidth="1"/>
    <col min="5883" max="5883" width="11.33203125" style="32" customWidth="1"/>
    <col min="5884" max="5884" width="12.33203125" style="32" customWidth="1"/>
    <col min="5885" max="5885" width="10.33203125" style="32" customWidth="1"/>
    <col min="5886" max="5886" width="10.1640625" style="32" customWidth="1"/>
    <col min="5887" max="5887" width="13" style="32" customWidth="1"/>
    <col min="5888" max="5888" width="12.5" style="32" customWidth="1"/>
    <col min="5889" max="5889" width="11.6640625" style="32" customWidth="1"/>
    <col min="5890" max="5890" width="11.33203125" style="32" customWidth="1"/>
    <col min="5891" max="5891" width="10.33203125" style="32" customWidth="1"/>
    <col min="5892" max="5892" width="12" style="32" customWidth="1"/>
    <col min="5893" max="6131" width="9.33203125" style="32"/>
    <col min="6132" max="6132" width="4.83203125" style="32" customWidth="1"/>
    <col min="6133" max="6133" width="27.33203125" style="32" customWidth="1"/>
    <col min="6134" max="6135" width="15.5" style="32" customWidth="1"/>
    <col min="6136" max="6136" width="13.6640625" style="32" customWidth="1"/>
    <col min="6137" max="6137" width="12.33203125" style="32" customWidth="1"/>
    <col min="6138" max="6138" width="13" style="32" bestFit="1" customWidth="1"/>
    <col min="6139" max="6139" width="11.33203125" style="32" customWidth="1"/>
    <col min="6140" max="6140" width="12.33203125" style="32" customWidth="1"/>
    <col min="6141" max="6141" width="10.33203125" style="32" customWidth="1"/>
    <col min="6142" max="6142" width="10.1640625" style="32" customWidth="1"/>
    <col min="6143" max="6143" width="13" style="32" customWidth="1"/>
    <col min="6144" max="6144" width="12.5" style="32" customWidth="1"/>
    <col min="6145" max="6145" width="11.6640625" style="32" customWidth="1"/>
    <col min="6146" max="6146" width="11.33203125" style="32" customWidth="1"/>
    <col min="6147" max="6147" width="10.33203125" style="32" customWidth="1"/>
    <col min="6148" max="6148" width="12" style="32" customWidth="1"/>
    <col min="6149" max="6387" width="9.33203125" style="32"/>
    <col min="6388" max="6388" width="4.83203125" style="32" customWidth="1"/>
    <col min="6389" max="6389" width="27.33203125" style="32" customWidth="1"/>
    <col min="6390" max="6391" width="15.5" style="32" customWidth="1"/>
    <col min="6392" max="6392" width="13.6640625" style="32" customWidth="1"/>
    <col min="6393" max="6393" width="12.33203125" style="32" customWidth="1"/>
    <col min="6394" max="6394" width="13" style="32" bestFit="1" customWidth="1"/>
    <col min="6395" max="6395" width="11.33203125" style="32" customWidth="1"/>
    <col min="6396" max="6396" width="12.33203125" style="32" customWidth="1"/>
    <col min="6397" max="6397" width="10.33203125" style="32" customWidth="1"/>
    <col min="6398" max="6398" width="10.1640625" style="32" customWidth="1"/>
    <col min="6399" max="6399" width="13" style="32" customWidth="1"/>
    <col min="6400" max="6400" width="12.5" style="32" customWidth="1"/>
    <col min="6401" max="6401" width="11.6640625" style="32" customWidth="1"/>
    <col min="6402" max="6402" width="11.33203125" style="32" customWidth="1"/>
    <col min="6403" max="6403" width="10.33203125" style="32" customWidth="1"/>
    <col min="6404" max="6404" width="12" style="32" customWidth="1"/>
    <col min="6405" max="6643" width="9.33203125" style="32"/>
    <col min="6644" max="6644" width="4.83203125" style="32" customWidth="1"/>
    <col min="6645" max="6645" width="27.33203125" style="32" customWidth="1"/>
    <col min="6646" max="6647" width="15.5" style="32" customWidth="1"/>
    <col min="6648" max="6648" width="13.6640625" style="32" customWidth="1"/>
    <col min="6649" max="6649" width="12.33203125" style="32" customWidth="1"/>
    <col min="6650" max="6650" width="13" style="32" bestFit="1" customWidth="1"/>
    <col min="6651" max="6651" width="11.33203125" style="32" customWidth="1"/>
    <col min="6652" max="6652" width="12.33203125" style="32" customWidth="1"/>
    <col min="6653" max="6653" width="10.33203125" style="32" customWidth="1"/>
    <col min="6654" max="6654" width="10.1640625" style="32" customWidth="1"/>
    <col min="6655" max="6655" width="13" style="32" customWidth="1"/>
    <col min="6656" max="6656" width="12.5" style="32" customWidth="1"/>
    <col min="6657" max="6657" width="11.6640625" style="32" customWidth="1"/>
    <col min="6658" max="6658" width="11.33203125" style="32" customWidth="1"/>
    <col min="6659" max="6659" width="10.33203125" style="32" customWidth="1"/>
    <col min="6660" max="6660" width="12" style="32" customWidth="1"/>
    <col min="6661" max="6899" width="9.33203125" style="32"/>
    <col min="6900" max="6900" width="4.83203125" style="32" customWidth="1"/>
    <col min="6901" max="6901" width="27.33203125" style="32" customWidth="1"/>
    <col min="6902" max="6903" width="15.5" style="32" customWidth="1"/>
    <col min="6904" max="6904" width="13.6640625" style="32" customWidth="1"/>
    <col min="6905" max="6905" width="12.33203125" style="32" customWidth="1"/>
    <col min="6906" max="6906" width="13" style="32" bestFit="1" customWidth="1"/>
    <col min="6907" max="6907" width="11.33203125" style="32" customWidth="1"/>
    <col min="6908" max="6908" width="12.33203125" style="32" customWidth="1"/>
    <col min="6909" max="6909" width="10.33203125" style="32" customWidth="1"/>
    <col min="6910" max="6910" width="10.1640625" style="32" customWidth="1"/>
    <col min="6911" max="6911" width="13" style="32" customWidth="1"/>
    <col min="6912" max="6912" width="12.5" style="32" customWidth="1"/>
    <col min="6913" max="6913" width="11.6640625" style="32" customWidth="1"/>
    <col min="6914" max="6914" width="11.33203125" style="32" customWidth="1"/>
    <col min="6915" max="6915" width="10.33203125" style="32" customWidth="1"/>
    <col min="6916" max="6916" width="12" style="32" customWidth="1"/>
    <col min="6917" max="7155" width="9.33203125" style="32"/>
    <col min="7156" max="7156" width="4.83203125" style="32" customWidth="1"/>
    <col min="7157" max="7157" width="27.33203125" style="32" customWidth="1"/>
    <col min="7158" max="7159" width="15.5" style="32" customWidth="1"/>
    <col min="7160" max="7160" width="13.6640625" style="32" customWidth="1"/>
    <col min="7161" max="7161" width="12.33203125" style="32" customWidth="1"/>
    <col min="7162" max="7162" width="13" style="32" bestFit="1" customWidth="1"/>
    <col min="7163" max="7163" width="11.33203125" style="32" customWidth="1"/>
    <col min="7164" max="7164" width="12.33203125" style="32" customWidth="1"/>
    <col min="7165" max="7165" width="10.33203125" style="32" customWidth="1"/>
    <col min="7166" max="7166" width="10.1640625" style="32" customWidth="1"/>
    <col min="7167" max="7167" width="13" style="32" customWidth="1"/>
    <col min="7168" max="7168" width="12.5" style="32" customWidth="1"/>
    <col min="7169" max="7169" width="11.6640625" style="32" customWidth="1"/>
    <col min="7170" max="7170" width="11.33203125" style="32" customWidth="1"/>
    <col min="7171" max="7171" width="10.33203125" style="32" customWidth="1"/>
    <col min="7172" max="7172" width="12" style="32" customWidth="1"/>
    <col min="7173" max="7411" width="9.33203125" style="32"/>
    <col min="7412" max="7412" width="4.83203125" style="32" customWidth="1"/>
    <col min="7413" max="7413" width="27.33203125" style="32" customWidth="1"/>
    <col min="7414" max="7415" width="15.5" style="32" customWidth="1"/>
    <col min="7416" max="7416" width="13.6640625" style="32" customWidth="1"/>
    <col min="7417" max="7417" width="12.33203125" style="32" customWidth="1"/>
    <col min="7418" max="7418" width="13" style="32" bestFit="1" customWidth="1"/>
    <col min="7419" max="7419" width="11.33203125" style="32" customWidth="1"/>
    <col min="7420" max="7420" width="12.33203125" style="32" customWidth="1"/>
    <col min="7421" max="7421" width="10.33203125" style="32" customWidth="1"/>
    <col min="7422" max="7422" width="10.1640625" style="32" customWidth="1"/>
    <col min="7423" max="7423" width="13" style="32" customWidth="1"/>
    <col min="7424" max="7424" width="12.5" style="32" customWidth="1"/>
    <col min="7425" max="7425" width="11.6640625" style="32" customWidth="1"/>
    <col min="7426" max="7426" width="11.33203125" style="32" customWidth="1"/>
    <col min="7427" max="7427" width="10.33203125" style="32" customWidth="1"/>
    <col min="7428" max="7428" width="12" style="32" customWidth="1"/>
    <col min="7429" max="7667" width="9.33203125" style="32"/>
    <col min="7668" max="7668" width="4.83203125" style="32" customWidth="1"/>
    <col min="7669" max="7669" width="27.33203125" style="32" customWidth="1"/>
    <col min="7670" max="7671" width="15.5" style="32" customWidth="1"/>
    <col min="7672" max="7672" width="13.6640625" style="32" customWidth="1"/>
    <col min="7673" max="7673" width="12.33203125" style="32" customWidth="1"/>
    <col min="7674" max="7674" width="13" style="32" bestFit="1" customWidth="1"/>
    <col min="7675" max="7675" width="11.33203125" style="32" customWidth="1"/>
    <col min="7676" max="7676" width="12.33203125" style="32" customWidth="1"/>
    <col min="7677" max="7677" width="10.33203125" style="32" customWidth="1"/>
    <col min="7678" max="7678" width="10.1640625" style="32" customWidth="1"/>
    <col min="7679" max="7679" width="13" style="32" customWidth="1"/>
    <col min="7680" max="7680" width="12.5" style="32" customWidth="1"/>
    <col min="7681" max="7681" width="11.6640625" style="32" customWidth="1"/>
    <col min="7682" max="7682" width="11.33203125" style="32" customWidth="1"/>
    <col min="7683" max="7683" width="10.33203125" style="32" customWidth="1"/>
    <col min="7684" max="7684" width="12" style="32" customWidth="1"/>
    <col min="7685" max="7923" width="9.33203125" style="32"/>
    <col min="7924" max="7924" width="4.83203125" style="32" customWidth="1"/>
    <col min="7925" max="7925" width="27.33203125" style="32" customWidth="1"/>
    <col min="7926" max="7927" width="15.5" style="32" customWidth="1"/>
    <col min="7928" max="7928" width="13.6640625" style="32" customWidth="1"/>
    <col min="7929" max="7929" width="12.33203125" style="32" customWidth="1"/>
    <col min="7930" max="7930" width="13" style="32" bestFit="1" customWidth="1"/>
    <col min="7931" max="7931" width="11.33203125" style="32" customWidth="1"/>
    <col min="7932" max="7932" width="12.33203125" style="32" customWidth="1"/>
    <col min="7933" max="7933" width="10.33203125" style="32" customWidth="1"/>
    <col min="7934" max="7934" width="10.1640625" style="32" customWidth="1"/>
    <col min="7935" max="7935" width="13" style="32" customWidth="1"/>
    <col min="7936" max="7936" width="12.5" style="32" customWidth="1"/>
    <col min="7937" max="7937" width="11.6640625" style="32" customWidth="1"/>
    <col min="7938" max="7938" width="11.33203125" style="32" customWidth="1"/>
    <col min="7939" max="7939" width="10.33203125" style="32" customWidth="1"/>
    <col min="7940" max="7940" width="12" style="32" customWidth="1"/>
    <col min="7941" max="8179" width="9.33203125" style="32"/>
    <col min="8180" max="8180" width="4.83203125" style="32" customWidth="1"/>
    <col min="8181" max="8181" width="27.33203125" style="32" customWidth="1"/>
    <col min="8182" max="8183" width="15.5" style="32" customWidth="1"/>
    <col min="8184" max="8184" width="13.6640625" style="32" customWidth="1"/>
    <col min="8185" max="8185" width="12.33203125" style="32" customWidth="1"/>
    <col min="8186" max="8186" width="13" style="32" bestFit="1" customWidth="1"/>
    <col min="8187" max="8187" width="11.33203125" style="32" customWidth="1"/>
    <col min="8188" max="8188" width="12.33203125" style="32" customWidth="1"/>
    <col min="8189" max="8189" width="10.33203125" style="32" customWidth="1"/>
    <col min="8190" max="8190" width="10.1640625" style="32" customWidth="1"/>
    <col min="8191" max="8191" width="13" style="32" customWidth="1"/>
    <col min="8192" max="8192" width="12.5" style="32" customWidth="1"/>
    <col min="8193" max="8193" width="11.6640625" style="32" customWidth="1"/>
    <col min="8194" max="8194" width="11.33203125" style="32" customWidth="1"/>
    <col min="8195" max="8195" width="10.33203125" style="32" customWidth="1"/>
    <col min="8196" max="8196" width="12" style="32" customWidth="1"/>
    <col min="8197" max="8435" width="9.33203125" style="32"/>
    <col min="8436" max="8436" width="4.83203125" style="32" customWidth="1"/>
    <col min="8437" max="8437" width="27.33203125" style="32" customWidth="1"/>
    <col min="8438" max="8439" width="15.5" style="32" customWidth="1"/>
    <col min="8440" max="8440" width="13.6640625" style="32" customWidth="1"/>
    <col min="8441" max="8441" width="12.33203125" style="32" customWidth="1"/>
    <col min="8442" max="8442" width="13" style="32" bestFit="1" customWidth="1"/>
    <col min="8443" max="8443" width="11.33203125" style="32" customWidth="1"/>
    <col min="8444" max="8444" width="12.33203125" style="32" customWidth="1"/>
    <col min="8445" max="8445" width="10.33203125" style="32" customWidth="1"/>
    <col min="8446" max="8446" width="10.1640625" style="32" customWidth="1"/>
    <col min="8447" max="8447" width="13" style="32" customWidth="1"/>
    <col min="8448" max="8448" width="12.5" style="32" customWidth="1"/>
    <col min="8449" max="8449" width="11.6640625" style="32" customWidth="1"/>
    <col min="8450" max="8450" width="11.33203125" style="32" customWidth="1"/>
    <col min="8451" max="8451" width="10.33203125" style="32" customWidth="1"/>
    <col min="8452" max="8452" width="12" style="32" customWidth="1"/>
    <col min="8453" max="8691" width="9.33203125" style="32"/>
    <col min="8692" max="8692" width="4.83203125" style="32" customWidth="1"/>
    <col min="8693" max="8693" width="27.33203125" style="32" customWidth="1"/>
    <col min="8694" max="8695" width="15.5" style="32" customWidth="1"/>
    <col min="8696" max="8696" width="13.6640625" style="32" customWidth="1"/>
    <col min="8697" max="8697" width="12.33203125" style="32" customWidth="1"/>
    <col min="8698" max="8698" width="13" style="32" bestFit="1" customWidth="1"/>
    <col min="8699" max="8699" width="11.33203125" style="32" customWidth="1"/>
    <col min="8700" max="8700" width="12.33203125" style="32" customWidth="1"/>
    <col min="8701" max="8701" width="10.33203125" style="32" customWidth="1"/>
    <col min="8702" max="8702" width="10.1640625" style="32" customWidth="1"/>
    <col min="8703" max="8703" width="13" style="32" customWidth="1"/>
    <col min="8704" max="8704" width="12.5" style="32" customWidth="1"/>
    <col min="8705" max="8705" width="11.6640625" style="32" customWidth="1"/>
    <col min="8706" max="8706" width="11.33203125" style="32" customWidth="1"/>
    <col min="8707" max="8707" width="10.33203125" style="32" customWidth="1"/>
    <col min="8708" max="8708" width="12" style="32" customWidth="1"/>
    <col min="8709" max="8947" width="9.33203125" style="32"/>
    <col min="8948" max="8948" width="4.83203125" style="32" customWidth="1"/>
    <col min="8949" max="8949" width="27.33203125" style="32" customWidth="1"/>
    <col min="8950" max="8951" width="15.5" style="32" customWidth="1"/>
    <col min="8952" max="8952" width="13.6640625" style="32" customWidth="1"/>
    <col min="8953" max="8953" width="12.33203125" style="32" customWidth="1"/>
    <col min="8954" max="8954" width="13" style="32" bestFit="1" customWidth="1"/>
    <col min="8955" max="8955" width="11.33203125" style="32" customWidth="1"/>
    <col min="8956" max="8956" width="12.33203125" style="32" customWidth="1"/>
    <col min="8957" max="8957" width="10.33203125" style="32" customWidth="1"/>
    <col min="8958" max="8958" width="10.1640625" style="32" customWidth="1"/>
    <col min="8959" max="8959" width="13" style="32" customWidth="1"/>
    <col min="8960" max="8960" width="12.5" style="32" customWidth="1"/>
    <col min="8961" max="8961" width="11.6640625" style="32" customWidth="1"/>
    <col min="8962" max="8962" width="11.33203125" style="32" customWidth="1"/>
    <col min="8963" max="8963" width="10.33203125" style="32" customWidth="1"/>
    <col min="8964" max="8964" width="12" style="32" customWidth="1"/>
    <col min="8965" max="9203" width="9.33203125" style="32"/>
    <col min="9204" max="9204" width="4.83203125" style="32" customWidth="1"/>
    <col min="9205" max="9205" width="27.33203125" style="32" customWidth="1"/>
    <col min="9206" max="9207" width="15.5" style="32" customWidth="1"/>
    <col min="9208" max="9208" width="13.6640625" style="32" customWidth="1"/>
    <col min="9209" max="9209" width="12.33203125" style="32" customWidth="1"/>
    <col min="9210" max="9210" width="13" style="32" bestFit="1" customWidth="1"/>
    <col min="9211" max="9211" width="11.33203125" style="32" customWidth="1"/>
    <col min="9212" max="9212" width="12.33203125" style="32" customWidth="1"/>
    <col min="9213" max="9213" width="10.33203125" style="32" customWidth="1"/>
    <col min="9214" max="9214" width="10.1640625" style="32" customWidth="1"/>
    <col min="9215" max="9215" width="13" style="32" customWidth="1"/>
    <col min="9216" max="9216" width="12.5" style="32" customWidth="1"/>
    <col min="9217" max="9217" width="11.6640625" style="32" customWidth="1"/>
    <col min="9218" max="9218" width="11.33203125" style="32" customWidth="1"/>
    <col min="9219" max="9219" width="10.33203125" style="32" customWidth="1"/>
    <col min="9220" max="9220" width="12" style="32" customWidth="1"/>
    <col min="9221" max="9459" width="9.33203125" style="32"/>
    <col min="9460" max="9460" width="4.83203125" style="32" customWidth="1"/>
    <col min="9461" max="9461" width="27.33203125" style="32" customWidth="1"/>
    <col min="9462" max="9463" width="15.5" style="32" customWidth="1"/>
    <col min="9464" max="9464" width="13.6640625" style="32" customWidth="1"/>
    <col min="9465" max="9465" width="12.33203125" style="32" customWidth="1"/>
    <col min="9466" max="9466" width="13" style="32" bestFit="1" customWidth="1"/>
    <col min="9467" max="9467" width="11.33203125" style="32" customWidth="1"/>
    <col min="9468" max="9468" width="12.33203125" style="32" customWidth="1"/>
    <col min="9469" max="9469" width="10.33203125" style="32" customWidth="1"/>
    <col min="9470" max="9470" width="10.1640625" style="32" customWidth="1"/>
    <col min="9471" max="9471" width="13" style="32" customWidth="1"/>
    <col min="9472" max="9472" width="12.5" style="32" customWidth="1"/>
    <col min="9473" max="9473" width="11.6640625" style="32" customWidth="1"/>
    <col min="9474" max="9474" width="11.33203125" style="32" customWidth="1"/>
    <col min="9475" max="9475" width="10.33203125" style="32" customWidth="1"/>
    <col min="9476" max="9476" width="12" style="32" customWidth="1"/>
    <col min="9477" max="9715" width="9.33203125" style="32"/>
    <col min="9716" max="9716" width="4.83203125" style="32" customWidth="1"/>
    <col min="9717" max="9717" width="27.33203125" style="32" customWidth="1"/>
    <col min="9718" max="9719" width="15.5" style="32" customWidth="1"/>
    <col min="9720" max="9720" width="13.6640625" style="32" customWidth="1"/>
    <col min="9721" max="9721" width="12.33203125" style="32" customWidth="1"/>
    <col min="9722" max="9722" width="13" style="32" bestFit="1" customWidth="1"/>
    <col min="9723" max="9723" width="11.33203125" style="32" customWidth="1"/>
    <col min="9724" max="9724" width="12.33203125" style="32" customWidth="1"/>
    <col min="9725" max="9725" width="10.33203125" style="32" customWidth="1"/>
    <col min="9726" max="9726" width="10.1640625" style="32" customWidth="1"/>
    <col min="9727" max="9727" width="13" style="32" customWidth="1"/>
    <col min="9728" max="9728" width="12.5" style="32" customWidth="1"/>
    <col min="9729" max="9729" width="11.6640625" style="32" customWidth="1"/>
    <col min="9730" max="9730" width="11.33203125" style="32" customWidth="1"/>
    <col min="9731" max="9731" width="10.33203125" style="32" customWidth="1"/>
    <col min="9732" max="9732" width="12" style="32" customWidth="1"/>
    <col min="9733" max="9971" width="9.33203125" style="32"/>
    <col min="9972" max="9972" width="4.83203125" style="32" customWidth="1"/>
    <col min="9973" max="9973" width="27.33203125" style="32" customWidth="1"/>
    <col min="9974" max="9975" width="15.5" style="32" customWidth="1"/>
    <col min="9976" max="9976" width="13.6640625" style="32" customWidth="1"/>
    <col min="9977" max="9977" width="12.33203125" style="32" customWidth="1"/>
    <col min="9978" max="9978" width="13" style="32" bestFit="1" customWidth="1"/>
    <col min="9979" max="9979" width="11.33203125" style="32" customWidth="1"/>
    <col min="9980" max="9980" width="12.33203125" style="32" customWidth="1"/>
    <col min="9981" max="9981" width="10.33203125" style="32" customWidth="1"/>
    <col min="9982" max="9982" width="10.1640625" style="32" customWidth="1"/>
    <col min="9983" max="9983" width="13" style="32" customWidth="1"/>
    <col min="9984" max="9984" width="12.5" style="32" customWidth="1"/>
    <col min="9985" max="9985" width="11.6640625" style="32" customWidth="1"/>
    <col min="9986" max="9986" width="11.33203125" style="32" customWidth="1"/>
    <col min="9987" max="9987" width="10.33203125" style="32" customWidth="1"/>
    <col min="9988" max="9988" width="12" style="32" customWidth="1"/>
    <col min="9989" max="10227" width="9.33203125" style="32"/>
    <col min="10228" max="10228" width="4.83203125" style="32" customWidth="1"/>
    <col min="10229" max="10229" width="27.33203125" style="32" customWidth="1"/>
    <col min="10230" max="10231" width="15.5" style="32" customWidth="1"/>
    <col min="10232" max="10232" width="13.6640625" style="32" customWidth="1"/>
    <col min="10233" max="10233" width="12.33203125" style="32" customWidth="1"/>
    <col min="10234" max="10234" width="13" style="32" bestFit="1" customWidth="1"/>
    <col min="10235" max="10235" width="11.33203125" style="32" customWidth="1"/>
    <col min="10236" max="10236" width="12.33203125" style="32" customWidth="1"/>
    <col min="10237" max="10237" width="10.33203125" style="32" customWidth="1"/>
    <col min="10238" max="10238" width="10.1640625" style="32" customWidth="1"/>
    <col min="10239" max="10239" width="13" style="32" customWidth="1"/>
    <col min="10240" max="10240" width="12.5" style="32" customWidth="1"/>
    <col min="10241" max="10241" width="11.6640625" style="32" customWidth="1"/>
    <col min="10242" max="10242" width="11.33203125" style="32" customWidth="1"/>
    <col min="10243" max="10243" width="10.33203125" style="32" customWidth="1"/>
    <col min="10244" max="10244" width="12" style="32" customWidth="1"/>
    <col min="10245" max="10483" width="9.33203125" style="32"/>
    <col min="10484" max="10484" width="4.83203125" style="32" customWidth="1"/>
    <col min="10485" max="10485" width="27.33203125" style="32" customWidth="1"/>
    <col min="10486" max="10487" width="15.5" style="32" customWidth="1"/>
    <col min="10488" max="10488" width="13.6640625" style="32" customWidth="1"/>
    <col min="10489" max="10489" width="12.33203125" style="32" customWidth="1"/>
    <col min="10490" max="10490" width="13" style="32" bestFit="1" customWidth="1"/>
    <col min="10491" max="10491" width="11.33203125" style="32" customWidth="1"/>
    <col min="10492" max="10492" width="12.33203125" style="32" customWidth="1"/>
    <col min="10493" max="10493" width="10.33203125" style="32" customWidth="1"/>
    <col min="10494" max="10494" width="10.1640625" style="32" customWidth="1"/>
    <col min="10495" max="10495" width="13" style="32" customWidth="1"/>
    <col min="10496" max="10496" width="12.5" style="32" customWidth="1"/>
    <col min="10497" max="10497" width="11.6640625" style="32" customWidth="1"/>
    <col min="10498" max="10498" width="11.33203125" style="32" customWidth="1"/>
    <col min="10499" max="10499" width="10.33203125" style="32" customWidth="1"/>
    <col min="10500" max="10500" width="12" style="32" customWidth="1"/>
    <col min="10501" max="10739" width="9.33203125" style="32"/>
    <col min="10740" max="10740" width="4.83203125" style="32" customWidth="1"/>
    <col min="10741" max="10741" width="27.33203125" style="32" customWidth="1"/>
    <col min="10742" max="10743" width="15.5" style="32" customWidth="1"/>
    <col min="10744" max="10744" width="13.6640625" style="32" customWidth="1"/>
    <col min="10745" max="10745" width="12.33203125" style="32" customWidth="1"/>
    <col min="10746" max="10746" width="13" style="32" bestFit="1" customWidth="1"/>
    <col min="10747" max="10747" width="11.33203125" style="32" customWidth="1"/>
    <col min="10748" max="10748" width="12.33203125" style="32" customWidth="1"/>
    <col min="10749" max="10749" width="10.33203125" style="32" customWidth="1"/>
    <col min="10750" max="10750" width="10.1640625" style="32" customWidth="1"/>
    <col min="10751" max="10751" width="13" style="32" customWidth="1"/>
    <col min="10752" max="10752" width="12.5" style="32" customWidth="1"/>
    <col min="10753" max="10753" width="11.6640625" style="32" customWidth="1"/>
    <col min="10754" max="10754" width="11.33203125" style="32" customWidth="1"/>
    <col min="10755" max="10755" width="10.33203125" style="32" customWidth="1"/>
    <col min="10756" max="10756" width="12" style="32" customWidth="1"/>
    <col min="10757" max="10995" width="9.33203125" style="32"/>
    <col min="10996" max="10996" width="4.83203125" style="32" customWidth="1"/>
    <col min="10997" max="10997" width="27.33203125" style="32" customWidth="1"/>
    <col min="10998" max="10999" width="15.5" style="32" customWidth="1"/>
    <col min="11000" max="11000" width="13.6640625" style="32" customWidth="1"/>
    <col min="11001" max="11001" width="12.33203125" style="32" customWidth="1"/>
    <col min="11002" max="11002" width="13" style="32" bestFit="1" customWidth="1"/>
    <col min="11003" max="11003" width="11.33203125" style="32" customWidth="1"/>
    <col min="11004" max="11004" width="12.33203125" style="32" customWidth="1"/>
    <col min="11005" max="11005" width="10.33203125" style="32" customWidth="1"/>
    <col min="11006" max="11006" width="10.1640625" style="32" customWidth="1"/>
    <col min="11007" max="11007" width="13" style="32" customWidth="1"/>
    <col min="11008" max="11008" width="12.5" style="32" customWidth="1"/>
    <col min="11009" max="11009" width="11.6640625" style="32" customWidth="1"/>
    <col min="11010" max="11010" width="11.33203125" style="32" customWidth="1"/>
    <col min="11011" max="11011" width="10.33203125" style="32" customWidth="1"/>
    <col min="11012" max="11012" width="12" style="32" customWidth="1"/>
    <col min="11013" max="11251" width="9.33203125" style="32"/>
    <col min="11252" max="11252" width="4.83203125" style="32" customWidth="1"/>
    <col min="11253" max="11253" width="27.33203125" style="32" customWidth="1"/>
    <col min="11254" max="11255" width="15.5" style="32" customWidth="1"/>
    <col min="11256" max="11256" width="13.6640625" style="32" customWidth="1"/>
    <col min="11257" max="11257" width="12.33203125" style="32" customWidth="1"/>
    <col min="11258" max="11258" width="13" style="32" bestFit="1" customWidth="1"/>
    <col min="11259" max="11259" width="11.33203125" style="32" customWidth="1"/>
    <col min="11260" max="11260" width="12.33203125" style="32" customWidth="1"/>
    <col min="11261" max="11261" width="10.33203125" style="32" customWidth="1"/>
    <col min="11262" max="11262" width="10.1640625" style="32" customWidth="1"/>
    <col min="11263" max="11263" width="13" style="32" customWidth="1"/>
    <col min="11264" max="11264" width="12.5" style="32" customWidth="1"/>
    <col min="11265" max="11265" width="11.6640625" style="32" customWidth="1"/>
    <col min="11266" max="11266" width="11.33203125" style="32" customWidth="1"/>
    <col min="11267" max="11267" width="10.33203125" style="32" customWidth="1"/>
    <col min="11268" max="11268" width="12" style="32" customWidth="1"/>
    <col min="11269" max="11507" width="9.33203125" style="32"/>
    <col min="11508" max="11508" width="4.83203125" style="32" customWidth="1"/>
    <col min="11509" max="11509" width="27.33203125" style="32" customWidth="1"/>
    <col min="11510" max="11511" width="15.5" style="32" customWidth="1"/>
    <col min="11512" max="11512" width="13.6640625" style="32" customWidth="1"/>
    <col min="11513" max="11513" width="12.33203125" style="32" customWidth="1"/>
    <col min="11514" max="11514" width="13" style="32" bestFit="1" customWidth="1"/>
    <col min="11515" max="11515" width="11.33203125" style="32" customWidth="1"/>
    <col min="11516" max="11516" width="12.33203125" style="32" customWidth="1"/>
    <col min="11517" max="11517" width="10.33203125" style="32" customWidth="1"/>
    <col min="11518" max="11518" width="10.1640625" style="32" customWidth="1"/>
    <col min="11519" max="11519" width="13" style="32" customWidth="1"/>
    <col min="11520" max="11520" width="12.5" style="32" customWidth="1"/>
    <col min="11521" max="11521" width="11.6640625" style="32" customWidth="1"/>
    <col min="11522" max="11522" width="11.33203125" style="32" customWidth="1"/>
    <col min="11523" max="11523" width="10.33203125" style="32" customWidth="1"/>
    <col min="11524" max="11524" width="12" style="32" customWidth="1"/>
    <col min="11525" max="11763" width="9.33203125" style="32"/>
    <col min="11764" max="11764" width="4.83203125" style="32" customWidth="1"/>
    <col min="11765" max="11765" width="27.33203125" style="32" customWidth="1"/>
    <col min="11766" max="11767" width="15.5" style="32" customWidth="1"/>
    <col min="11768" max="11768" width="13.6640625" style="32" customWidth="1"/>
    <col min="11769" max="11769" width="12.33203125" style="32" customWidth="1"/>
    <col min="11770" max="11770" width="13" style="32" bestFit="1" customWidth="1"/>
    <col min="11771" max="11771" width="11.33203125" style="32" customWidth="1"/>
    <col min="11772" max="11772" width="12.33203125" style="32" customWidth="1"/>
    <col min="11773" max="11773" width="10.33203125" style="32" customWidth="1"/>
    <col min="11774" max="11774" width="10.1640625" style="32" customWidth="1"/>
    <col min="11775" max="11775" width="13" style="32" customWidth="1"/>
    <col min="11776" max="11776" width="12.5" style="32" customWidth="1"/>
    <col min="11777" max="11777" width="11.6640625" style="32" customWidth="1"/>
    <col min="11778" max="11778" width="11.33203125" style="32" customWidth="1"/>
    <col min="11779" max="11779" width="10.33203125" style="32" customWidth="1"/>
    <col min="11780" max="11780" width="12" style="32" customWidth="1"/>
    <col min="11781" max="12019" width="9.33203125" style="32"/>
    <col min="12020" max="12020" width="4.83203125" style="32" customWidth="1"/>
    <col min="12021" max="12021" width="27.33203125" style="32" customWidth="1"/>
    <col min="12022" max="12023" width="15.5" style="32" customWidth="1"/>
    <col min="12024" max="12024" width="13.6640625" style="32" customWidth="1"/>
    <col min="12025" max="12025" width="12.33203125" style="32" customWidth="1"/>
    <col min="12026" max="12026" width="13" style="32" bestFit="1" customWidth="1"/>
    <col min="12027" max="12027" width="11.33203125" style="32" customWidth="1"/>
    <col min="12028" max="12028" width="12.33203125" style="32" customWidth="1"/>
    <col min="12029" max="12029" width="10.33203125" style="32" customWidth="1"/>
    <col min="12030" max="12030" width="10.1640625" style="32" customWidth="1"/>
    <col min="12031" max="12031" width="13" style="32" customWidth="1"/>
    <col min="12032" max="12032" width="12.5" style="32" customWidth="1"/>
    <col min="12033" max="12033" width="11.6640625" style="32" customWidth="1"/>
    <col min="12034" max="12034" width="11.33203125" style="32" customWidth="1"/>
    <col min="12035" max="12035" width="10.33203125" style="32" customWidth="1"/>
    <col min="12036" max="12036" width="12" style="32" customWidth="1"/>
    <col min="12037" max="12275" width="9.33203125" style="32"/>
    <col min="12276" max="12276" width="4.83203125" style="32" customWidth="1"/>
    <col min="12277" max="12277" width="27.33203125" style="32" customWidth="1"/>
    <col min="12278" max="12279" width="15.5" style="32" customWidth="1"/>
    <col min="12280" max="12280" width="13.6640625" style="32" customWidth="1"/>
    <col min="12281" max="12281" width="12.33203125" style="32" customWidth="1"/>
    <col min="12282" max="12282" width="13" style="32" bestFit="1" customWidth="1"/>
    <col min="12283" max="12283" width="11.33203125" style="32" customWidth="1"/>
    <col min="12284" max="12284" width="12.33203125" style="32" customWidth="1"/>
    <col min="12285" max="12285" width="10.33203125" style="32" customWidth="1"/>
    <col min="12286" max="12286" width="10.1640625" style="32" customWidth="1"/>
    <col min="12287" max="12287" width="13" style="32" customWidth="1"/>
    <col min="12288" max="12288" width="12.5" style="32" customWidth="1"/>
    <col min="12289" max="12289" width="11.6640625" style="32" customWidth="1"/>
    <col min="12290" max="12290" width="11.33203125" style="32" customWidth="1"/>
    <col min="12291" max="12291" width="10.33203125" style="32" customWidth="1"/>
    <col min="12292" max="12292" width="12" style="32" customWidth="1"/>
    <col min="12293" max="12531" width="9.33203125" style="32"/>
    <col min="12532" max="12532" width="4.83203125" style="32" customWidth="1"/>
    <col min="12533" max="12533" width="27.33203125" style="32" customWidth="1"/>
    <col min="12534" max="12535" width="15.5" style="32" customWidth="1"/>
    <col min="12536" max="12536" width="13.6640625" style="32" customWidth="1"/>
    <col min="12537" max="12537" width="12.33203125" style="32" customWidth="1"/>
    <col min="12538" max="12538" width="13" style="32" bestFit="1" customWidth="1"/>
    <col min="12539" max="12539" width="11.33203125" style="32" customWidth="1"/>
    <col min="12540" max="12540" width="12.33203125" style="32" customWidth="1"/>
    <col min="12541" max="12541" width="10.33203125" style="32" customWidth="1"/>
    <col min="12542" max="12542" width="10.1640625" style="32" customWidth="1"/>
    <col min="12543" max="12543" width="13" style="32" customWidth="1"/>
    <col min="12544" max="12544" width="12.5" style="32" customWidth="1"/>
    <col min="12545" max="12545" width="11.6640625" style="32" customWidth="1"/>
    <col min="12546" max="12546" width="11.33203125" style="32" customWidth="1"/>
    <col min="12547" max="12547" width="10.33203125" style="32" customWidth="1"/>
    <col min="12548" max="12548" width="12" style="32" customWidth="1"/>
    <col min="12549" max="12787" width="9.33203125" style="32"/>
    <col min="12788" max="12788" width="4.83203125" style="32" customWidth="1"/>
    <col min="12789" max="12789" width="27.33203125" style="32" customWidth="1"/>
    <col min="12790" max="12791" width="15.5" style="32" customWidth="1"/>
    <col min="12792" max="12792" width="13.6640625" style="32" customWidth="1"/>
    <col min="12793" max="12793" width="12.33203125" style="32" customWidth="1"/>
    <col min="12794" max="12794" width="13" style="32" bestFit="1" customWidth="1"/>
    <col min="12795" max="12795" width="11.33203125" style="32" customWidth="1"/>
    <col min="12796" max="12796" width="12.33203125" style="32" customWidth="1"/>
    <col min="12797" max="12797" width="10.33203125" style="32" customWidth="1"/>
    <col min="12798" max="12798" width="10.1640625" style="32" customWidth="1"/>
    <col min="12799" max="12799" width="13" style="32" customWidth="1"/>
    <col min="12800" max="12800" width="12.5" style="32" customWidth="1"/>
    <col min="12801" max="12801" width="11.6640625" style="32" customWidth="1"/>
    <col min="12802" max="12802" width="11.33203125" style="32" customWidth="1"/>
    <col min="12803" max="12803" width="10.33203125" style="32" customWidth="1"/>
    <col min="12804" max="12804" width="12" style="32" customWidth="1"/>
    <col min="12805" max="13043" width="9.33203125" style="32"/>
    <col min="13044" max="13044" width="4.83203125" style="32" customWidth="1"/>
    <col min="13045" max="13045" width="27.33203125" style="32" customWidth="1"/>
    <col min="13046" max="13047" width="15.5" style="32" customWidth="1"/>
    <col min="13048" max="13048" width="13.6640625" style="32" customWidth="1"/>
    <col min="13049" max="13049" width="12.33203125" style="32" customWidth="1"/>
    <col min="13050" max="13050" width="13" style="32" bestFit="1" customWidth="1"/>
    <col min="13051" max="13051" width="11.33203125" style="32" customWidth="1"/>
    <col min="13052" max="13052" width="12.33203125" style="32" customWidth="1"/>
    <col min="13053" max="13053" width="10.33203125" style="32" customWidth="1"/>
    <col min="13054" max="13054" width="10.1640625" style="32" customWidth="1"/>
    <col min="13055" max="13055" width="13" style="32" customWidth="1"/>
    <col min="13056" max="13056" width="12.5" style="32" customWidth="1"/>
    <col min="13057" max="13057" width="11.6640625" style="32" customWidth="1"/>
    <col min="13058" max="13058" width="11.33203125" style="32" customWidth="1"/>
    <col min="13059" max="13059" width="10.33203125" style="32" customWidth="1"/>
    <col min="13060" max="13060" width="12" style="32" customWidth="1"/>
    <col min="13061" max="13299" width="9.33203125" style="32"/>
    <col min="13300" max="13300" width="4.83203125" style="32" customWidth="1"/>
    <col min="13301" max="13301" width="27.33203125" style="32" customWidth="1"/>
    <col min="13302" max="13303" width="15.5" style="32" customWidth="1"/>
    <col min="13304" max="13304" width="13.6640625" style="32" customWidth="1"/>
    <col min="13305" max="13305" width="12.33203125" style="32" customWidth="1"/>
    <col min="13306" max="13306" width="13" style="32" bestFit="1" customWidth="1"/>
    <col min="13307" max="13307" width="11.33203125" style="32" customWidth="1"/>
    <col min="13308" max="13308" width="12.33203125" style="32" customWidth="1"/>
    <col min="13309" max="13309" width="10.33203125" style="32" customWidth="1"/>
    <col min="13310" max="13310" width="10.1640625" style="32" customWidth="1"/>
    <col min="13311" max="13311" width="13" style="32" customWidth="1"/>
    <col min="13312" max="13312" width="12.5" style="32" customWidth="1"/>
    <col min="13313" max="13313" width="11.6640625" style="32" customWidth="1"/>
    <col min="13314" max="13314" width="11.33203125" style="32" customWidth="1"/>
    <col min="13315" max="13315" width="10.33203125" style="32" customWidth="1"/>
    <col min="13316" max="13316" width="12" style="32" customWidth="1"/>
    <col min="13317" max="13555" width="9.33203125" style="32"/>
    <col min="13556" max="13556" width="4.83203125" style="32" customWidth="1"/>
    <col min="13557" max="13557" width="27.33203125" style="32" customWidth="1"/>
    <col min="13558" max="13559" width="15.5" style="32" customWidth="1"/>
    <col min="13560" max="13560" width="13.6640625" style="32" customWidth="1"/>
    <col min="13561" max="13561" width="12.33203125" style="32" customWidth="1"/>
    <col min="13562" max="13562" width="13" style="32" bestFit="1" customWidth="1"/>
    <col min="13563" max="13563" width="11.33203125" style="32" customWidth="1"/>
    <col min="13564" max="13564" width="12.33203125" style="32" customWidth="1"/>
    <col min="13565" max="13565" width="10.33203125" style="32" customWidth="1"/>
    <col min="13566" max="13566" width="10.1640625" style="32" customWidth="1"/>
    <col min="13567" max="13567" width="13" style="32" customWidth="1"/>
    <col min="13568" max="13568" width="12.5" style="32" customWidth="1"/>
    <col min="13569" max="13569" width="11.6640625" style="32" customWidth="1"/>
    <col min="13570" max="13570" width="11.33203125" style="32" customWidth="1"/>
    <col min="13571" max="13571" width="10.33203125" style="32" customWidth="1"/>
    <col min="13572" max="13572" width="12" style="32" customWidth="1"/>
    <col min="13573" max="13811" width="9.33203125" style="32"/>
    <col min="13812" max="13812" width="4.83203125" style="32" customWidth="1"/>
    <col min="13813" max="13813" width="27.33203125" style="32" customWidth="1"/>
    <col min="13814" max="13815" width="15.5" style="32" customWidth="1"/>
    <col min="13816" max="13816" width="13.6640625" style="32" customWidth="1"/>
    <col min="13817" max="13817" width="12.33203125" style="32" customWidth="1"/>
    <col min="13818" max="13818" width="13" style="32" bestFit="1" customWidth="1"/>
    <col min="13819" max="13819" width="11.33203125" style="32" customWidth="1"/>
    <col min="13820" max="13820" width="12.33203125" style="32" customWidth="1"/>
    <col min="13821" max="13821" width="10.33203125" style="32" customWidth="1"/>
    <col min="13822" max="13822" width="10.1640625" style="32" customWidth="1"/>
    <col min="13823" max="13823" width="13" style="32" customWidth="1"/>
    <col min="13824" max="13824" width="12.5" style="32" customWidth="1"/>
    <col min="13825" max="13825" width="11.6640625" style="32" customWidth="1"/>
    <col min="13826" max="13826" width="11.33203125" style="32" customWidth="1"/>
    <col min="13827" max="13827" width="10.33203125" style="32" customWidth="1"/>
    <col min="13828" max="13828" width="12" style="32" customWidth="1"/>
    <col min="13829" max="14067" width="9.33203125" style="32"/>
    <col min="14068" max="14068" width="4.83203125" style="32" customWidth="1"/>
    <col min="14069" max="14069" width="27.33203125" style="32" customWidth="1"/>
    <col min="14070" max="14071" width="15.5" style="32" customWidth="1"/>
    <col min="14072" max="14072" width="13.6640625" style="32" customWidth="1"/>
    <col min="14073" max="14073" width="12.33203125" style="32" customWidth="1"/>
    <col min="14074" max="14074" width="13" style="32" bestFit="1" customWidth="1"/>
    <col min="14075" max="14075" width="11.33203125" style="32" customWidth="1"/>
    <col min="14076" max="14076" width="12.33203125" style="32" customWidth="1"/>
    <col min="14077" max="14077" width="10.33203125" style="32" customWidth="1"/>
    <col min="14078" max="14078" width="10.1640625" style="32" customWidth="1"/>
    <col min="14079" max="14079" width="13" style="32" customWidth="1"/>
    <col min="14080" max="14080" width="12.5" style="32" customWidth="1"/>
    <col min="14081" max="14081" width="11.6640625" style="32" customWidth="1"/>
    <col min="14082" max="14082" width="11.33203125" style="32" customWidth="1"/>
    <col min="14083" max="14083" width="10.33203125" style="32" customWidth="1"/>
    <col min="14084" max="14084" width="12" style="32" customWidth="1"/>
    <col min="14085" max="14323" width="9.33203125" style="32"/>
    <col min="14324" max="14324" width="4.83203125" style="32" customWidth="1"/>
    <col min="14325" max="14325" width="27.33203125" style="32" customWidth="1"/>
    <col min="14326" max="14327" width="15.5" style="32" customWidth="1"/>
    <col min="14328" max="14328" width="13.6640625" style="32" customWidth="1"/>
    <col min="14329" max="14329" width="12.33203125" style="32" customWidth="1"/>
    <col min="14330" max="14330" width="13" style="32" bestFit="1" customWidth="1"/>
    <col min="14331" max="14331" width="11.33203125" style="32" customWidth="1"/>
    <col min="14332" max="14332" width="12.33203125" style="32" customWidth="1"/>
    <col min="14333" max="14333" width="10.33203125" style="32" customWidth="1"/>
    <col min="14334" max="14334" width="10.1640625" style="32" customWidth="1"/>
    <col min="14335" max="14335" width="13" style="32" customWidth="1"/>
    <col min="14336" max="14336" width="12.5" style="32" customWidth="1"/>
    <col min="14337" max="14337" width="11.6640625" style="32" customWidth="1"/>
    <col min="14338" max="14338" width="11.33203125" style="32" customWidth="1"/>
    <col min="14339" max="14339" width="10.33203125" style="32" customWidth="1"/>
    <col min="14340" max="14340" width="12" style="32" customWidth="1"/>
    <col min="14341" max="14579" width="9.33203125" style="32"/>
    <col min="14580" max="14580" width="4.83203125" style="32" customWidth="1"/>
    <col min="14581" max="14581" width="27.33203125" style="32" customWidth="1"/>
    <col min="14582" max="14583" width="15.5" style="32" customWidth="1"/>
    <col min="14584" max="14584" width="13.6640625" style="32" customWidth="1"/>
    <col min="14585" max="14585" width="12.33203125" style="32" customWidth="1"/>
    <col min="14586" max="14586" width="13" style="32" bestFit="1" customWidth="1"/>
    <col min="14587" max="14587" width="11.33203125" style="32" customWidth="1"/>
    <col min="14588" max="14588" width="12.33203125" style="32" customWidth="1"/>
    <col min="14589" max="14589" width="10.33203125" style="32" customWidth="1"/>
    <col min="14590" max="14590" width="10.1640625" style="32" customWidth="1"/>
    <col min="14591" max="14591" width="13" style="32" customWidth="1"/>
    <col min="14592" max="14592" width="12.5" style="32" customWidth="1"/>
    <col min="14593" max="14593" width="11.6640625" style="32" customWidth="1"/>
    <col min="14594" max="14594" width="11.33203125" style="32" customWidth="1"/>
    <col min="14595" max="14595" width="10.33203125" style="32" customWidth="1"/>
    <col min="14596" max="14596" width="12" style="32" customWidth="1"/>
    <col min="14597" max="14835" width="9.33203125" style="32"/>
    <col min="14836" max="14836" width="4.83203125" style="32" customWidth="1"/>
    <col min="14837" max="14837" width="27.33203125" style="32" customWidth="1"/>
    <col min="14838" max="14839" width="15.5" style="32" customWidth="1"/>
    <col min="14840" max="14840" width="13.6640625" style="32" customWidth="1"/>
    <col min="14841" max="14841" width="12.33203125" style="32" customWidth="1"/>
    <col min="14842" max="14842" width="13" style="32" bestFit="1" customWidth="1"/>
    <col min="14843" max="14843" width="11.33203125" style="32" customWidth="1"/>
    <col min="14844" max="14844" width="12.33203125" style="32" customWidth="1"/>
    <col min="14845" max="14845" width="10.33203125" style="32" customWidth="1"/>
    <col min="14846" max="14846" width="10.1640625" style="32" customWidth="1"/>
    <col min="14847" max="14847" width="13" style="32" customWidth="1"/>
    <col min="14848" max="14848" width="12.5" style="32" customWidth="1"/>
    <col min="14849" max="14849" width="11.6640625" style="32" customWidth="1"/>
    <col min="14850" max="14850" width="11.33203125" style="32" customWidth="1"/>
    <col min="14851" max="14851" width="10.33203125" style="32" customWidth="1"/>
    <col min="14852" max="14852" width="12" style="32" customWidth="1"/>
    <col min="14853" max="15091" width="9.33203125" style="32"/>
    <col min="15092" max="15092" width="4.83203125" style="32" customWidth="1"/>
    <col min="15093" max="15093" width="27.33203125" style="32" customWidth="1"/>
    <col min="15094" max="15095" width="15.5" style="32" customWidth="1"/>
    <col min="15096" max="15096" width="13.6640625" style="32" customWidth="1"/>
    <col min="15097" max="15097" width="12.33203125" style="32" customWidth="1"/>
    <col min="15098" max="15098" width="13" style="32" bestFit="1" customWidth="1"/>
    <col min="15099" max="15099" width="11.33203125" style="32" customWidth="1"/>
    <col min="15100" max="15100" width="12.33203125" style="32" customWidth="1"/>
    <col min="15101" max="15101" width="10.33203125" style="32" customWidth="1"/>
    <col min="15102" max="15102" width="10.1640625" style="32" customWidth="1"/>
    <col min="15103" max="15103" width="13" style="32" customWidth="1"/>
    <col min="15104" max="15104" width="12.5" style="32" customWidth="1"/>
    <col min="15105" max="15105" width="11.6640625" style="32" customWidth="1"/>
    <col min="15106" max="15106" width="11.33203125" style="32" customWidth="1"/>
    <col min="15107" max="15107" width="10.33203125" style="32" customWidth="1"/>
    <col min="15108" max="15108" width="12" style="32" customWidth="1"/>
    <col min="15109" max="15347" width="9.33203125" style="32"/>
    <col min="15348" max="15348" width="4.83203125" style="32" customWidth="1"/>
    <col min="15349" max="15349" width="27.33203125" style="32" customWidth="1"/>
    <col min="15350" max="15351" width="15.5" style="32" customWidth="1"/>
    <col min="15352" max="15352" width="13.6640625" style="32" customWidth="1"/>
    <col min="15353" max="15353" width="12.33203125" style="32" customWidth="1"/>
    <col min="15354" max="15354" width="13" style="32" bestFit="1" customWidth="1"/>
    <col min="15355" max="15355" width="11.33203125" style="32" customWidth="1"/>
    <col min="15356" max="15356" width="12.33203125" style="32" customWidth="1"/>
    <col min="15357" max="15357" width="10.33203125" style="32" customWidth="1"/>
    <col min="15358" max="15358" width="10.1640625" style="32" customWidth="1"/>
    <col min="15359" max="15359" width="13" style="32" customWidth="1"/>
    <col min="15360" max="15360" width="12.5" style="32" customWidth="1"/>
    <col min="15361" max="15361" width="11.6640625" style="32" customWidth="1"/>
    <col min="15362" max="15362" width="11.33203125" style="32" customWidth="1"/>
    <col min="15363" max="15363" width="10.33203125" style="32" customWidth="1"/>
    <col min="15364" max="15364" width="12" style="32" customWidth="1"/>
    <col min="15365" max="15603" width="9.33203125" style="32"/>
    <col min="15604" max="15604" width="4.83203125" style="32" customWidth="1"/>
    <col min="15605" max="15605" width="27.33203125" style="32" customWidth="1"/>
    <col min="15606" max="15607" width="15.5" style="32" customWidth="1"/>
    <col min="15608" max="15608" width="13.6640625" style="32" customWidth="1"/>
    <col min="15609" max="15609" width="12.33203125" style="32" customWidth="1"/>
    <col min="15610" max="15610" width="13" style="32" bestFit="1" customWidth="1"/>
    <col min="15611" max="15611" width="11.33203125" style="32" customWidth="1"/>
    <col min="15612" max="15612" width="12.33203125" style="32" customWidth="1"/>
    <col min="15613" max="15613" width="10.33203125" style="32" customWidth="1"/>
    <col min="15614" max="15614" width="10.1640625" style="32" customWidth="1"/>
    <col min="15615" max="15615" width="13" style="32" customWidth="1"/>
    <col min="15616" max="15616" width="12.5" style="32" customWidth="1"/>
    <col min="15617" max="15617" width="11.6640625" style="32" customWidth="1"/>
    <col min="15618" max="15618" width="11.33203125" style="32" customWidth="1"/>
    <col min="15619" max="15619" width="10.33203125" style="32" customWidth="1"/>
    <col min="15620" max="15620" width="12" style="32" customWidth="1"/>
    <col min="15621" max="15859" width="9.33203125" style="32"/>
    <col min="15860" max="15860" width="4.83203125" style="32" customWidth="1"/>
    <col min="15861" max="15861" width="27.33203125" style="32" customWidth="1"/>
    <col min="15862" max="15863" width="15.5" style="32" customWidth="1"/>
    <col min="15864" max="15864" width="13.6640625" style="32" customWidth="1"/>
    <col min="15865" max="15865" width="12.33203125" style="32" customWidth="1"/>
    <col min="15866" max="15866" width="13" style="32" bestFit="1" customWidth="1"/>
    <col min="15867" max="15867" width="11.33203125" style="32" customWidth="1"/>
    <col min="15868" max="15868" width="12.33203125" style="32" customWidth="1"/>
    <col min="15869" max="15869" width="10.33203125" style="32" customWidth="1"/>
    <col min="15870" max="15870" width="10.1640625" style="32" customWidth="1"/>
    <col min="15871" max="15871" width="13" style="32" customWidth="1"/>
    <col min="15872" max="15872" width="12.5" style="32" customWidth="1"/>
    <col min="15873" max="15873" width="11.6640625" style="32" customWidth="1"/>
    <col min="15874" max="15874" width="11.33203125" style="32" customWidth="1"/>
    <col min="15875" max="15875" width="10.33203125" style="32" customWidth="1"/>
    <col min="15876" max="15876" width="12" style="32" customWidth="1"/>
    <col min="15877" max="16115" width="9.33203125" style="32"/>
    <col min="16116" max="16116" width="4.83203125" style="32" customWidth="1"/>
    <col min="16117" max="16117" width="27.33203125" style="32" customWidth="1"/>
    <col min="16118" max="16119" width="15.5" style="32" customWidth="1"/>
    <col min="16120" max="16120" width="13.6640625" style="32" customWidth="1"/>
    <col min="16121" max="16121" width="12.33203125" style="32" customWidth="1"/>
    <col min="16122" max="16122" width="13" style="32" bestFit="1" customWidth="1"/>
    <col min="16123" max="16123" width="11.33203125" style="32" customWidth="1"/>
    <col min="16124" max="16124" width="12.33203125" style="32" customWidth="1"/>
    <col min="16125" max="16125" width="10.33203125" style="32" customWidth="1"/>
    <col min="16126" max="16126" width="10.1640625" style="32" customWidth="1"/>
    <col min="16127" max="16127" width="13" style="32" customWidth="1"/>
    <col min="16128" max="16128" width="12.5" style="32" customWidth="1"/>
    <col min="16129" max="16129" width="11.6640625" style="32" customWidth="1"/>
    <col min="16130" max="16130" width="11.33203125" style="32" customWidth="1"/>
    <col min="16131" max="16131" width="10.33203125" style="32" customWidth="1"/>
    <col min="16132" max="16132" width="12" style="32" customWidth="1"/>
    <col min="16133" max="16384" width="9.33203125" style="32"/>
  </cols>
  <sheetData>
    <row r="1" spans="1:11" ht="15" customHeight="1"/>
    <row r="2" spans="1:11" ht="35.25" customHeight="1">
      <c r="A2" s="288" t="s">
        <v>158</v>
      </c>
      <c r="B2" s="288"/>
      <c r="C2" s="288"/>
      <c r="D2" s="288"/>
      <c r="E2" s="288"/>
      <c r="F2" s="288"/>
      <c r="G2" s="288"/>
      <c r="H2" s="288"/>
      <c r="I2" s="288"/>
      <c r="K2" s="243"/>
    </row>
    <row r="3" spans="1:11" ht="14.25" customHeight="1">
      <c r="A3" s="34"/>
      <c r="B3" s="34"/>
      <c r="C3" s="34"/>
      <c r="D3" s="34"/>
      <c r="E3" s="34"/>
      <c r="F3" s="34"/>
      <c r="G3" s="34"/>
      <c r="H3" s="34"/>
    </row>
    <row r="4" spans="1:11" s="35" customFormat="1" ht="21.75" customHeight="1">
      <c r="A4" s="289" t="s">
        <v>72</v>
      </c>
      <c r="B4" s="291" t="s">
        <v>93</v>
      </c>
      <c r="C4" s="291" t="s">
        <v>94</v>
      </c>
      <c r="D4" s="291" t="s">
        <v>95</v>
      </c>
      <c r="E4" s="292" t="s">
        <v>96</v>
      </c>
      <c r="F4" s="292"/>
      <c r="G4" s="292"/>
      <c r="H4" s="291" t="s">
        <v>97</v>
      </c>
      <c r="I4" s="291" t="s">
        <v>98</v>
      </c>
    </row>
    <row r="5" spans="1:11" ht="57.75" customHeight="1">
      <c r="A5" s="290"/>
      <c r="B5" s="291"/>
      <c r="C5" s="291"/>
      <c r="D5" s="291"/>
      <c r="E5" s="87" t="s">
        <v>99</v>
      </c>
      <c r="F5" s="87" t="s">
        <v>100</v>
      </c>
      <c r="G5" s="110" t="s">
        <v>144</v>
      </c>
      <c r="H5" s="291"/>
      <c r="I5" s="291"/>
    </row>
    <row r="6" spans="1:11" s="37" customFormat="1" ht="14.25" customHeight="1">
      <c r="A6" s="36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</row>
    <row r="7" spans="1:11" s="235" customFormat="1" ht="48" customHeight="1">
      <c r="A7" s="296" t="s">
        <v>73</v>
      </c>
      <c r="B7" s="234" t="s">
        <v>101</v>
      </c>
      <c r="C7" s="298" t="s">
        <v>102</v>
      </c>
      <c r="D7" s="298"/>
      <c r="E7" s="298"/>
      <c r="F7" s="298"/>
      <c r="G7" s="298"/>
      <c r="H7" s="298"/>
      <c r="I7" s="298"/>
    </row>
    <row r="8" spans="1:11" s="235" customFormat="1" ht="67.5" customHeight="1">
      <c r="A8" s="297"/>
      <c r="B8" s="234" t="s">
        <v>114</v>
      </c>
      <c r="C8" s="298"/>
      <c r="D8" s="298"/>
      <c r="E8" s="298"/>
      <c r="F8" s="298"/>
      <c r="G8" s="298"/>
      <c r="H8" s="298"/>
      <c r="I8" s="298"/>
    </row>
    <row r="9" spans="1:11" s="235" customFormat="1" ht="21.75" customHeight="1">
      <c r="A9" s="297"/>
      <c r="B9" s="236" t="s">
        <v>323</v>
      </c>
      <c r="C9" s="299" t="s">
        <v>131</v>
      </c>
      <c r="D9" s="237">
        <f t="shared" ref="D9" si="0">SUM(E9:I9)</f>
        <v>0</v>
      </c>
      <c r="E9" s="238">
        <v>0</v>
      </c>
      <c r="F9" s="238">
        <v>0</v>
      </c>
      <c r="G9" s="238">
        <v>0</v>
      </c>
      <c r="H9" s="238">
        <v>0</v>
      </c>
      <c r="I9" s="238">
        <v>0</v>
      </c>
    </row>
    <row r="10" spans="1:11" s="242" customFormat="1" ht="21.75" customHeight="1">
      <c r="A10" s="297"/>
      <c r="B10" s="239" t="s">
        <v>143</v>
      </c>
      <c r="C10" s="300"/>
      <c r="D10" s="240">
        <f t="shared" ref="D10" si="1">SUM(E10:I10)</f>
        <v>61236</v>
      </c>
      <c r="E10" s="241">
        <v>61236</v>
      </c>
      <c r="F10" s="241">
        <v>0</v>
      </c>
      <c r="G10" s="241">
        <v>0</v>
      </c>
      <c r="H10" s="241">
        <v>0</v>
      </c>
      <c r="I10" s="241">
        <v>0</v>
      </c>
    </row>
    <row r="11" spans="1:11" s="35" customFormat="1" ht="21.75" customHeight="1">
      <c r="A11" s="293" t="s">
        <v>74</v>
      </c>
      <c r="B11" s="38" t="s">
        <v>132</v>
      </c>
      <c r="C11" s="295" t="s">
        <v>103</v>
      </c>
      <c r="D11" s="295"/>
      <c r="E11" s="295"/>
      <c r="F11" s="295"/>
      <c r="G11" s="295"/>
      <c r="H11" s="295"/>
      <c r="I11" s="295"/>
    </row>
    <row r="12" spans="1:11" s="35" customFormat="1" ht="33" customHeight="1">
      <c r="A12" s="294"/>
      <c r="B12" s="38" t="s">
        <v>133</v>
      </c>
      <c r="C12" s="295"/>
      <c r="D12" s="295"/>
      <c r="E12" s="295"/>
      <c r="F12" s="295"/>
      <c r="G12" s="295"/>
      <c r="H12" s="295"/>
      <c r="I12" s="295"/>
    </row>
    <row r="13" spans="1:11" s="35" customFormat="1" ht="31.5" customHeight="1">
      <c r="A13" s="294"/>
      <c r="B13" s="38" t="s">
        <v>134</v>
      </c>
      <c r="C13" s="295"/>
      <c r="D13" s="295"/>
      <c r="E13" s="295"/>
      <c r="F13" s="295"/>
      <c r="G13" s="295"/>
      <c r="H13" s="295"/>
      <c r="I13" s="295"/>
    </row>
    <row r="14" spans="1:11" s="105" customFormat="1" ht="21.75" customHeight="1">
      <c r="A14" s="294"/>
      <c r="B14" s="102" t="s">
        <v>323</v>
      </c>
      <c r="C14" s="301" t="s">
        <v>135</v>
      </c>
      <c r="D14" s="103">
        <f t="shared" ref="D14" si="2">SUM(E14:I14)</f>
        <v>625843.22</v>
      </c>
      <c r="E14" s="104">
        <v>0</v>
      </c>
      <c r="F14" s="104">
        <v>0</v>
      </c>
      <c r="G14" s="104">
        <v>0</v>
      </c>
      <c r="H14" s="104">
        <v>0</v>
      </c>
      <c r="I14" s="104">
        <v>625843.22</v>
      </c>
    </row>
    <row r="15" spans="1:11" s="39" customFormat="1" ht="21.75" customHeight="1">
      <c r="A15" s="294"/>
      <c r="B15" s="72" t="s">
        <v>143</v>
      </c>
      <c r="C15" s="302"/>
      <c r="D15" s="73">
        <f t="shared" ref="D15" si="3">SUM(E15:I15)</f>
        <v>156464</v>
      </c>
      <c r="E15" s="74">
        <v>0</v>
      </c>
      <c r="F15" s="74">
        <v>0</v>
      </c>
      <c r="G15" s="74">
        <v>0</v>
      </c>
      <c r="H15" s="74">
        <v>0</v>
      </c>
      <c r="I15" s="74">
        <v>156464</v>
      </c>
    </row>
    <row r="16" spans="1:11" s="35" customFormat="1" ht="33.75" customHeight="1">
      <c r="A16" s="293" t="s">
        <v>75</v>
      </c>
      <c r="B16" s="38" t="s">
        <v>136</v>
      </c>
      <c r="C16" s="295" t="s">
        <v>102</v>
      </c>
      <c r="D16" s="295"/>
      <c r="E16" s="295"/>
      <c r="F16" s="295"/>
      <c r="G16" s="295"/>
      <c r="H16" s="295"/>
      <c r="I16" s="295"/>
    </row>
    <row r="17" spans="1:9" s="35" customFormat="1" ht="45.75" customHeight="1">
      <c r="A17" s="294"/>
      <c r="B17" s="38" t="s">
        <v>137</v>
      </c>
      <c r="C17" s="295"/>
      <c r="D17" s="295"/>
      <c r="E17" s="295"/>
      <c r="F17" s="295"/>
      <c r="G17" s="295"/>
      <c r="H17" s="295"/>
      <c r="I17" s="295"/>
    </row>
    <row r="18" spans="1:9" s="35" customFormat="1" ht="66" customHeight="1">
      <c r="A18" s="294"/>
      <c r="B18" s="38" t="s">
        <v>138</v>
      </c>
      <c r="C18" s="295"/>
      <c r="D18" s="295"/>
      <c r="E18" s="295"/>
      <c r="F18" s="295"/>
      <c r="G18" s="295"/>
      <c r="H18" s="295"/>
      <c r="I18" s="295"/>
    </row>
    <row r="19" spans="1:9" s="105" customFormat="1" ht="21.75" customHeight="1">
      <c r="A19" s="294"/>
      <c r="B19" s="102" t="s">
        <v>323</v>
      </c>
      <c r="C19" s="301" t="s">
        <v>139</v>
      </c>
      <c r="D19" s="103">
        <f t="shared" ref="D19" si="4">SUM(E19:I19)</f>
        <v>11600</v>
      </c>
      <c r="E19" s="104">
        <v>10480</v>
      </c>
      <c r="F19" s="104">
        <v>0</v>
      </c>
      <c r="G19" s="104">
        <v>0</v>
      </c>
      <c r="H19" s="104">
        <v>0</v>
      </c>
      <c r="I19" s="104">
        <v>1120</v>
      </c>
    </row>
    <row r="20" spans="1:9" s="39" customFormat="1" ht="21.75" customHeight="1">
      <c r="A20" s="294"/>
      <c r="B20" s="72" t="s">
        <v>143</v>
      </c>
      <c r="C20" s="302"/>
      <c r="D20" s="73">
        <f t="shared" ref="D20" si="5">SUM(E20:I20)</f>
        <v>978761</v>
      </c>
      <c r="E20" s="74">
        <v>39520</v>
      </c>
      <c r="F20" s="74">
        <v>0</v>
      </c>
      <c r="G20" s="74">
        <v>263680</v>
      </c>
      <c r="H20" s="74">
        <v>0</v>
      </c>
      <c r="I20" s="74">
        <v>675561</v>
      </c>
    </row>
    <row r="21" spans="1:9" s="35" customFormat="1" ht="21.75" customHeight="1">
      <c r="A21" s="293" t="s">
        <v>76</v>
      </c>
      <c r="B21" s="38" t="s">
        <v>132</v>
      </c>
      <c r="C21" s="295" t="s">
        <v>150</v>
      </c>
      <c r="D21" s="295"/>
      <c r="E21" s="295"/>
      <c r="F21" s="295"/>
      <c r="G21" s="295"/>
      <c r="H21" s="295"/>
      <c r="I21" s="295"/>
    </row>
    <row r="22" spans="1:9" s="35" customFormat="1" ht="45.75" customHeight="1">
      <c r="A22" s="294"/>
      <c r="B22" s="38" t="s">
        <v>137</v>
      </c>
      <c r="C22" s="295"/>
      <c r="D22" s="295"/>
      <c r="E22" s="295"/>
      <c r="F22" s="295"/>
      <c r="G22" s="295"/>
      <c r="H22" s="295"/>
      <c r="I22" s="295"/>
    </row>
    <row r="23" spans="1:9" s="35" customFormat="1" ht="21.75" customHeight="1">
      <c r="A23" s="294"/>
      <c r="B23" s="38" t="s">
        <v>149</v>
      </c>
      <c r="C23" s="295"/>
      <c r="D23" s="295"/>
      <c r="E23" s="295"/>
      <c r="F23" s="295"/>
      <c r="G23" s="295"/>
      <c r="H23" s="295"/>
      <c r="I23" s="295"/>
    </row>
    <row r="24" spans="1:9" s="39" customFormat="1" ht="21.75" customHeight="1">
      <c r="A24" s="294"/>
      <c r="B24" s="72" t="s">
        <v>143</v>
      </c>
      <c r="C24" s="111" t="s">
        <v>326</v>
      </c>
      <c r="D24" s="73">
        <f t="shared" ref="D24" si="6">SUM(E24:I24)</f>
        <v>393486</v>
      </c>
      <c r="E24" s="74">
        <v>67229</v>
      </c>
      <c r="F24" s="74">
        <v>0</v>
      </c>
      <c r="G24" s="74">
        <v>0</v>
      </c>
      <c r="H24" s="74">
        <v>0</v>
      </c>
      <c r="I24" s="74">
        <v>326257</v>
      </c>
    </row>
    <row r="25" spans="1:9" s="35" customFormat="1" ht="21.75" customHeight="1">
      <c r="A25" s="295" t="s">
        <v>77</v>
      </c>
      <c r="B25" s="38" t="s">
        <v>132</v>
      </c>
      <c r="C25" s="295" t="s">
        <v>103</v>
      </c>
      <c r="D25" s="295"/>
      <c r="E25" s="295"/>
      <c r="F25" s="295"/>
      <c r="G25" s="295"/>
      <c r="H25" s="295"/>
      <c r="I25" s="295"/>
    </row>
    <row r="26" spans="1:9" s="35" customFormat="1" ht="36" customHeight="1">
      <c r="A26" s="295"/>
      <c r="B26" s="38" t="s">
        <v>133</v>
      </c>
      <c r="C26" s="295"/>
      <c r="D26" s="295"/>
      <c r="E26" s="295"/>
      <c r="F26" s="295"/>
      <c r="G26" s="295"/>
      <c r="H26" s="295"/>
      <c r="I26" s="295"/>
    </row>
    <row r="27" spans="1:9" s="35" customFormat="1" ht="21.75" customHeight="1">
      <c r="A27" s="295"/>
      <c r="B27" s="38" t="s">
        <v>156</v>
      </c>
      <c r="C27" s="295"/>
      <c r="D27" s="295"/>
      <c r="E27" s="295"/>
      <c r="F27" s="295"/>
      <c r="G27" s="295"/>
      <c r="H27" s="295"/>
      <c r="I27" s="295"/>
    </row>
    <row r="28" spans="1:9" s="39" customFormat="1" ht="21.75" customHeight="1">
      <c r="A28" s="295"/>
      <c r="B28" s="69" t="s">
        <v>143</v>
      </c>
      <c r="C28" s="118" t="s">
        <v>135</v>
      </c>
      <c r="D28" s="70">
        <f t="shared" ref="D28" si="7">SUM(E28:I28)</f>
        <v>670350</v>
      </c>
      <c r="E28" s="71">
        <v>0</v>
      </c>
      <c r="F28" s="71">
        <v>0</v>
      </c>
      <c r="G28" s="71">
        <v>0</v>
      </c>
      <c r="H28" s="71">
        <v>0</v>
      </c>
      <c r="I28" s="71">
        <v>670350</v>
      </c>
    </row>
    <row r="29" spans="1:9" s="35" customFormat="1" ht="21.75" customHeight="1">
      <c r="A29" s="295" t="s">
        <v>78</v>
      </c>
      <c r="B29" s="38" t="s">
        <v>132</v>
      </c>
      <c r="C29" s="295" t="s">
        <v>160</v>
      </c>
      <c r="D29" s="295"/>
      <c r="E29" s="295"/>
      <c r="F29" s="295"/>
      <c r="G29" s="295"/>
      <c r="H29" s="295"/>
      <c r="I29" s="295"/>
    </row>
    <row r="30" spans="1:9" s="35" customFormat="1" ht="33.75" customHeight="1">
      <c r="A30" s="295"/>
      <c r="B30" s="38" t="s">
        <v>133</v>
      </c>
      <c r="C30" s="295"/>
      <c r="D30" s="295"/>
      <c r="E30" s="295"/>
      <c r="F30" s="295"/>
      <c r="G30" s="295"/>
      <c r="H30" s="295"/>
      <c r="I30" s="295"/>
    </row>
    <row r="31" spans="1:9" s="35" customFormat="1" ht="35.25" customHeight="1">
      <c r="A31" s="295"/>
      <c r="B31" s="38" t="s">
        <v>159</v>
      </c>
      <c r="C31" s="295"/>
      <c r="D31" s="295"/>
      <c r="E31" s="295"/>
      <c r="F31" s="295"/>
      <c r="G31" s="295"/>
      <c r="H31" s="295"/>
      <c r="I31" s="295"/>
    </row>
    <row r="32" spans="1:9" s="39" customFormat="1" ht="21.75" customHeight="1">
      <c r="A32" s="295"/>
      <c r="B32" s="69" t="s">
        <v>143</v>
      </c>
      <c r="C32" s="118" t="s">
        <v>135</v>
      </c>
      <c r="D32" s="70">
        <f t="shared" ref="D32" si="8">SUM(E32:I32)</f>
        <v>26481</v>
      </c>
      <c r="E32" s="71">
        <v>0</v>
      </c>
      <c r="F32" s="71">
        <v>0</v>
      </c>
      <c r="G32" s="71">
        <v>0</v>
      </c>
      <c r="H32" s="71">
        <v>0</v>
      </c>
      <c r="I32" s="71">
        <v>26481</v>
      </c>
    </row>
    <row r="33" spans="1:9" s="40" customFormat="1" ht="27.75" customHeight="1">
      <c r="A33" s="292" t="s">
        <v>155</v>
      </c>
      <c r="B33" s="292"/>
      <c r="C33" s="292"/>
      <c r="D33" s="77">
        <f>SUM(D10,D15,D20,D24,D28,D32)</f>
        <v>2286778</v>
      </c>
      <c r="E33" s="77">
        <f t="shared" ref="E33:I33" si="9">SUM(E10,E15,E20,E24,E28,E32)</f>
        <v>167985</v>
      </c>
      <c r="F33" s="77">
        <f t="shared" si="9"/>
        <v>0</v>
      </c>
      <c r="G33" s="77">
        <f t="shared" si="9"/>
        <v>263680</v>
      </c>
      <c r="H33" s="77">
        <f t="shared" si="9"/>
        <v>0</v>
      </c>
      <c r="I33" s="77">
        <f t="shared" si="9"/>
        <v>1855113</v>
      </c>
    </row>
    <row r="34" spans="1:9" ht="15.75" customHeight="1"/>
    <row r="35" spans="1:9" ht="15.75" customHeight="1"/>
    <row r="36" spans="1:9" ht="15.75" customHeight="1"/>
    <row r="37" spans="1:9" ht="15.75" customHeight="1"/>
    <row r="38" spans="1:9" ht="15.75" customHeight="1"/>
    <row r="39" spans="1:9" ht="15.75" customHeight="1"/>
    <row r="40" spans="1:9" ht="15.75" customHeight="1"/>
    <row r="41" spans="1:9" ht="15.75" customHeight="1"/>
    <row r="42" spans="1:9" ht="15.75" customHeight="1"/>
    <row r="43" spans="1:9" ht="15.75" customHeight="1"/>
    <row r="44" spans="1:9" ht="15.75" customHeight="1"/>
    <row r="45" spans="1:9" ht="15.75" customHeight="1"/>
    <row r="46" spans="1:9" ht="15.75" customHeight="1"/>
    <row r="47" spans="1:9" ht="15.75" customHeight="1"/>
    <row r="48" spans="1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sheetProtection algorithmName="SHA-512" hashValue="WFxpKdDJI8G1IOJyayfK1NrBdt4LXTrrnIUCBiUtP7PGVphEWtYBioIwXBz04zPj6mA5G5s1vMlWC0h1Cmg1Dg==" saltValue="hHmt8AQj2A6SUmoTm2UOIw==" spinCount="100000" sheet="1" objects="1" scenarios="1" formatColumns="0" formatRows="0"/>
  <mergeCells count="24">
    <mergeCell ref="A16:A20"/>
    <mergeCell ref="C16:I18"/>
    <mergeCell ref="A33:C33"/>
    <mergeCell ref="A7:A10"/>
    <mergeCell ref="C7:I8"/>
    <mergeCell ref="A11:A15"/>
    <mergeCell ref="C11:I13"/>
    <mergeCell ref="C9:C10"/>
    <mergeCell ref="C14:C15"/>
    <mergeCell ref="C19:C20"/>
    <mergeCell ref="A21:A24"/>
    <mergeCell ref="C21:I23"/>
    <mergeCell ref="A25:A28"/>
    <mergeCell ref="C25:I27"/>
    <mergeCell ref="A29:A32"/>
    <mergeCell ref="C29:I31"/>
    <mergeCell ref="A2:I2"/>
    <mergeCell ref="A4:A5"/>
    <mergeCell ref="B4:B5"/>
    <mergeCell ref="C4:C5"/>
    <mergeCell ref="D4:D5"/>
    <mergeCell ref="E4:G4"/>
    <mergeCell ref="H4:H5"/>
    <mergeCell ref="I4:I5"/>
  </mergeCells>
  <pageMargins left="0.55000000000000004" right="0.15748031496062992" top="1.41" bottom="1.1299999999999999" header="0.59" footer="0.49"/>
  <pageSetup paperSize="9" scale="85" fitToHeight="0" orientation="portrait" horizontalDpi="4294967295" verticalDpi="300" r:id="rId1"/>
  <headerFooter differentFirst="1" alignWithMargins="0">
    <oddFooter>&amp;C&amp;P</oddFooter>
    <firstHeader>&amp;R&amp;10Tabela Nr 4
do uchwały  Nr ..............
Rady Powiatu w Otwocku
z dnia ............................</firstHead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F169"/>
  <sheetViews>
    <sheetView zoomScaleNormal="100" workbookViewId="0">
      <pane ySplit="4" topLeftCell="A5" activePane="bottomLeft" state="frozen"/>
      <selection activeCell="F21" sqref="F21"/>
      <selection pane="bottomLeft" activeCell="P75" sqref="P75"/>
    </sheetView>
  </sheetViews>
  <sheetFormatPr defaultRowHeight="12"/>
  <cols>
    <col min="1" max="1" width="6.33203125" style="41" customWidth="1"/>
    <col min="2" max="2" width="9.5" style="41" customWidth="1"/>
    <col min="3" max="3" width="10.1640625" style="42" customWidth="1"/>
    <col min="4" max="4" width="57.6640625" style="43" customWidth="1"/>
    <col min="5" max="6" width="17" style="44" customWidth="1"/>
    <col min="7" max="16384" width="9.33203125" style="45"/>
  </cols>
  <sheetData>
    <row r="1" spans="1:6" ht="12.75" customHeight="1"/>
    <row r="2" spans="1:6" ht="30.75" customHeight="1">
      <c r="A2" s="303" t="s">
        <v>161</v>
      </c>
      <c r="B2" s="303"/>
      <c r="C2" s="303"/>
      <c r="D2" s="303"/>
      <c r="E2" s="303"/>
      <c r="F2" s="303"/>
    </row>
    <row r="3" spans="1:6" ht="9.75" customHeight="1"/>
    <row r="4" spans="1:6" s="42" customFormat="1" ht="25.5" customHeight="1">
      <c r="A4" s="78" t="s">
        <v>0</v>
      </c>
      <c r="B4" s="78" t="s">
        <v>1</v>
      </c>
      <c r="C4" s="79" t="s">
        <v>104</v>
      </c>
      <c r="D4" s="80" t="s">
        <v>105</v>
      </c>
      <c r="E4" s="81" t="s">
        <v>106</v>
      </c>
      <c r="F4" s="81" t="s">
        <v>107</v>
      </c>
    </row>
    <row r="5" spans="1:6" s="46" customFormat="1" ht="17.25" customHeight="1">
      <c r="A5" s="83" t="s">
        <v>2</v>
      </c>
      <c r="B5" s="83"/>
      <c r="C5" s="84"/>
      <c r="D5" s="85" t="s">
        <v>24</v>
      </c>
      <c r="E5" s="86">
        <f>SUM(E6)</f>
        <v>10000</v>
      </c>
      <c r="F5" s="86">
        <f>SUM(F6)</f>
        <v>10000</v>
      </c>
    </row>
    <row r="6" spans="1:6" s="46" customFormat="1" ht="17.25" customHeight="1">
      <c r="A6" s="62"/>
      <c r="B6" s="62" t="s">
        <v>3</v>
      </c>
      <c r="C6" s="63"/>
      <c r="D6" s="64" t="s">
        <v>4</v>
      </c>
      <c r="E6" s="65">
        <f>SUM(E7)</f>
        <v>10000</v>
      </c>
      <c r="F6" s="65">
        <f>SUM(F8)</f>
        <v>10000</v>
      </c>
    </row>
    <row r="7" spans="1:6" s="46" customFormat="1" ht="42" customHeight="1">
      <c r="A7" s="47"/>
      <c r="B7" s="47"/>
      <c r="C7" s="48">
        <v>2110</v>
      </c>
      <c r="D7" s="49" t="s">
        <v>5</v>
      </c>
      <c r="E7" s="50">
        <v>10000</v>
      </c>
      <c r="F7" s="50"/>
    </row>
    <row r="8" spans="1:6" s="46" customFormat="1" ht="15.75" customHeight="1">
      <c r="A8" s="47"/>
      <c r="B8" s="47"/>
      <c r="C8" s="48">
        <v>4300</v>
      </c>
      <c r="D8" s="49" t="s">
        <v>25</v>
      </c>
      <c r="E8" s="50"/>
      <c r="F8" s="50">
        <v>10000</v>
      </c>
    </row>
    <row r="9" spans="1:6" s="46" customFormat="1" ht="17.25" customHeight="1">
      <c r="A9" s="83">
        <v>700</v>
      </c>
      <c r="B9" s="83"/>
      <c r="C9" s="84"/>
      <c r="D9" s="85" t="s">
        <v>44</v>
      </c>
      <c r="E9" s="86">
        <f>SUM(E10)</f>
        <v>280000</v>
      </c>
      <c r="F9" s="86">
        <f>SUM(F10)</f>
        <v>280000</v>
      </c>
    </row>
    <row r="10" spans="1:6" s="46" customFormat="1" ht="17.25" customHeight="1">
      <c r="A10" s="62"/>
      <c r="B10" s="62">
        <v>70005</v>
      </c>
      <c r="C10" s="63"/>
      <c r="D10" s="64" t="s">
        <v>45</v>
      </c>
      <c r="E10" s="65">
        <f>SUM(E11)</f>
        <v>280000</v>
      </c>
      <c r="F10" s="65">
        <f>SUM(F11:F27)</f>
        <v>280000</v>
      </c>
    </row>
    <row r="11" spans="1:6" s="46" customFormat="1" ht="42.75" customHeight="1">
      <c r="A11" s="47"/>
      <c r="B11" s="47"/>
      <c r="C11" s="48">
        <v>2110</v>
      </c>
      <c r="D11" s="49" t="s">
        <v>5</v>
      </c>
      <c r="E11" s="50">
        <v>280000</v>
      </c>
      <c r="F11" s="50"/>
    </row>
    <row r="12" spans="1:6" s="109" customFormat="1" ht="15.75" customHeight="1">
      <c r="A12" s="106"/>
      <c r="B12" s="106"/>
      <c r="C12" s="107">
        <v>4010</v>
      </c>
      <c r="D12" s="114" t="s">
        <v>32</v>
      </c>
      <c r="E12" s="108"/>
      <c r="F12" s="108">
        <v>41010</v>
      </c>
    </row>
    <row r="13" spans="1:6" s="109" customFormat="1" ht="15.75" customHeight="1">
      <c r="A13" s="106"/>
      <c r="B13" s="106"/>
      <c r="C13" s="107">
        <v>4040</v>
      </c>
      <c r="D13" s="114" t="s">
        <v>33</v>
      </c>
      <c r="E13" s="108"/>
      <c r="F13" s="108">
        <v>3300</v>
      </c>
    </row>
    <row r="14" spans="1:6" s="109" customFormat="1" ht="15.75" customHeight="1">
      <c r="A14" s="106"/>
      <c r="B14" s="106"/>
      <c r="C14" s="107">
        <v>4110</v>
      </c>
      <c r="D14" s="114" t="s">
        <v>34</v>
      </c>
      <c r="E14" s="108"/>
      <c r="F14" s="108">
        <v>7150</v>
      </c>
    </row>
    <row r="15" spans="1:6" s="109" customFormat="1" ht="15.75" customHeight="1">
      <c r="A15" s="106"/>
      <c r="B15" s="106"/>
      <c r="C15" s="107">
        <v>4120</v>
      </c>
      <c r="D15" s="114" t="s">
        <v>35</v>
      </c>
      <c r="E15" s="108"/>
      <c r="F15" s="108">
        <v>1050</v>
      </c>
    </row>
    <row r="16" spans="1:6" s="109" customFormat="1" ht="15.75" customHeight="1">
      <c r="A16" s="106"/>
      <c r="B16" s="106"/>
      <c r="C16" s="107">
        <v>4170</v>
      </c>
      <c r="D16" s="114" t="s">
        <v>36</v>
      </c>
      <c r="E16" s="108"/>
      <c r="F16" s="108">
        <v>2000</v>
      </c>
    </row>
    <row r="17" spans="1:6" s="109" customFormat="1" ht="15.75" customHeight="1">
      <c r="A17" s="106"/>
      <c r="B17" s="106"/>
      <c r="C17" s="107">
        <v>4210</v>
      </c>
      <c r="D17" s="114" t="s">
        <v>26</v>
      </c>
      <c r="E17" s="108"/>
      <c r="F17" s="108">
        <v>435</v>
      </c>
    </row>
    <row r="18" spans="1:6" s="109" customFormat="1" ht="15.75" customHeight="1">
      <c r="A18" s="106"/>
      <c r="B18" s="106"/>
      <c r="C18" s="107">
        <v>4260</v>
      </c>
      <c r="D18" s="114" t="s">
        <v>37</v>
      </c>
      <c r="E18" s="108"/>
      <c r="F18" s="108">
        <v>10000</v>
      </c>
    </row>
    <row r="19" spans="1:6" s="109" customFormat="1" ht="15.75" customHeight="1">
      <c r="A19" s="106"/>
      <c r="B19" s="106"/>
      <c r="C19" s="107">
        <v>4270</v>
      </c>
      <c r="D19" s="114" t="s">
        <v>38</v>
      </c>
      <c r="E19" s="108"/>
      <c r="F19" s="108">
        <v>25000</v>
      </c>
    </row>
    <row r="20" spans="1:6" s="109" customFormat="1" ht="15.75" customHeight="1">
      <c r="A20" s="106"/>
      <c r="B20" s="106"/>
      <c r="C20" s="107">
        <v>4300</v>
      </c>
      <c r="D20" s="114" t="s">
        <v>25</v>
      </c>
      <c r="E20" s="108"/>
      <c r="F20" s="108">
        <v>60000</v>
      </c>
    </row>
    <row r="21" spans="1:6" s="109" customFormat="1" ht="15.75" customHeight="1">
      <c r="A21" s="106"/>
      <c r="B21" s="106"/>
      <c r="C21" s="107">
        <v>4390</v>
      </c>
      <c r="D21" s="114" t="s">
        <v>46</v>
      </c>
      <c r="E21" s="108"/>
      <c r="F21" s="108">
        <v>40000</v>
      </c>
    </row>
    <row r="22" spans="1:6" s="109" customFormat="1" ht="15.75" customHeight="1">
      <c r="A22" s="106"/>
      <c r="B22" s="106"/>
      <c r="C22" s="107">
        <v>4430</v>
      </c>
      <c r="D22" s="114" t="s">
        <v>40</v>
      </c>
      <c r="E22" s="108"/>
      <c r="F22" s="108">
        <v>4100</v>
      </c>
    </row>
    <row r="23" spans="1:6" s="109" customFormat="1" ht="15.75" customHeight="1">
      <c r="A23" s="106"/>
      <c r="B23" s="106"/>
      <c r="C23" s="107">
        <v>4480</v>
      </c>
      <c r="D23" s="114" t="s">
        <v>42</v>
      </c>
      <c r="E23" s="108"/>
      <c r="F23" s="108">
        <v>30000</v>
      </c>
    </row>
    <row r="24" spans="1:6" s="109" customFormat="1" ht="15.75" customHeight="1">
      <c r="A24" s="106"/>
      <c r="B24" s="106"/>
      <c r="C24" s="107">
        <v>4520</v>
      </c>
      <c r="D24" s="114" t="s">
        <v>43</v>
      </c>
      <c r="E24" s="108"/>
      <c r="F24" s="108">
        <v>10000</v>
      </c>
    </row>
    <row r="25" spans="1:6" s="109" customFormat="1" ht="15.75" customHeight="1">
      <c r="A25" s="106"/>
      <c r="B25" s="106"/>
      <c r="C25" s="107">
        <v>4580</v>
      </c>
      <c r="D25" s="114" t="s">
        <v>47</v>
      </c>
      <c r="E25" s="108"/>
      <c r="F25" s="108">
        <v>3955</v>
      </c>
    </row>
    <row r="26" spans="1:6" s="109" customFormat="1" ht="15.75" customHeight="1">
      <c r="A26" s="106"/>
      <c r="B26" s="106"/>
      <c r="C26" s="107">
        <v>4590</v>
      </c>
      <c r="D26" s="114" t="s">
        <v>48</v>
      </c>
      <c r="E26" s="108"/>
      <c r="F26" s="108">
        <v>25000</v>
      </c>
    </row>
    <row r="27" spans="1:6" s="109" customFormat="1" ht="15.75" customHeight="1">
      <c r="A27" s="106"/>
      <c r="B27" s="106"/>
      <c r="C27" s="107">
        <v>4610</v>
      </c>
      <c r="D27" s="114" t="s">
        <v>49</v>
      </c>
      <c r="E27" s="108"/>
      <c r="F27" s="108">
        <v>17000</v>
      </c>
    </row>
    <row r="28" spans="1:6" s="46" customFormat="1" ht="17.25" customHeight="1">
      <c r="A28" s="83">
        <v>710</v>
      </c>
      <c r="B28" s="83"/>
      <c r="C28" s="84"/>
      <c r="D28" s="85" t="s">
        <v>50</v>
      </c>
      <c r="E28" s="86">
        <f>SUM(E29,E36)</f>
        <v>1106000</v>
      </c>
      <c r="F28" s="86">
        <f>SUM(F29,F36)</f>
        <v>1106000</v>
      </c>
    </row>
    <row r="29" spans="1:6" s="46" customFormat="1" ht="17.25" customHeight="1">
      <c r="A29" s="62"/>
      <c r="B29" s="62" t="s">
        <v>115</v>
      </c>
      <c r="C29" s="63"/>
      <c r="D29" s="1" t="s">
        <v>113</v>
      </c>
      <c r="E29" s="65">
        <f>SUM(E30)</f>
        <v>328000</v>
      </c>
      <c r="F29" s="65">
        <f>SUM(F31:F35)</f>
        <v>328000</v>
      </c>
    </row>
    <row r="30" spans="1:6" s="46" customFormat="1" ht="42.75" customHeight="1">
      <c r="A30" s="47"/>
      <c r="B30" s="47"/>
      <c r="C30" s="48">
        <v>2110</v>
      </c>
      <c r="D30" s="49" t="s">
        <v>5</v>
      </c>
      <c r="E30" s="50">
        <v>328000</v>
      </c>
      <c r="F30" s="50"/>
    </row>
    <row r="31" spans="1:6" s="109" customFormat="1" ht="15.75" customHeight="1">
      <c r="A31" s="106"/>
      <c r="B31" s="106"/>
      <c r="C31" s="107">
        <v>4010</v>
      </c>
      <c r="D31" s="114" t="s">
        <v>32</v>
      </c>
      <c r="E31" s="108"/>
      <c r="F31" s="108">
        <v>198071</v>
      </c>
    </row>
    <row r="32" spans="1:6" s="109" customFormat="1" ht="15.75" customHeight="1">
      <c r="A32" s="106"/>
      <c r="B32" s="106"/>
      <c r="C32" s="107">
        <v>4040</v>
      </c>
      <c r="D32" s="114" t="s">
        <v>33</v>
      </c>
      <c r="E32" s="108"/>
      <c r="F32" s="108">
        <v>16900</v>
      </c>
    </row>
    <row r="33" spans="1:6" s="109" customFormat="1" ht="15.75" customHeight="1">
      <c r="A33" s="106"/>
      <c r="B33" s="106"/>
      <c r="C33" s="107">
        <v>4110</v>
      </c>
      <c r="D33" s="114" t="s">
        <v>34</v>
      </c>
      <c r="E33" s="108"/>
      <c r="F33" s="108">
        <v>36760</v>
      </c>
    </row>
    <row r="34" spans="1:6" s="109" customFormat="1" ht="15.75" customHeight="1">
      <c r="A34" s="106"/>
      <c r="B34" s="106"/>
      <c r="C34" s="107">
        <v>4120</v>
      </c>
      <c r="D34" s="114" t="s">
        <v>35</v>
      </c>
      <c r="E34" s="108"/>
      <c r="F34" s="108">
        <v>5269</v>
      </c>
    </row>
    <row r="35" spans="1:6" s="109" customFormat="1" ht="15.75" customHeight="1">
      <c r="A35" s="106"/>
      <c r="B35" s="106"/>
      <c r="C35" s="107">
        <v>4300</v>
      </c>
      <c r="D35" s="114" t="s">
        <v>25</v>
      </c>
      <c r="E35" s="108"/>
      <c r="F35" s="108">
        <v>71000</v>
      </c>
    </row>
    <row r="36" spans="1:6" s="46" customFormat="1" ht="17.25" customHeight="1">
      <c r="A36" s="62"/>
      <c r="B36" s="62">
        <v>71015</v>
      </c>
      <c r="C36" s="63"/>
      <c r="D36" s="64" t="s">
        <v>52</v>
      </c>
      <c r="E36" s="65">
        <f>SUM(E37:E37)</f>
        <v>778000</v>
      </c>
      <c r="F36" s="65">
        <f>SUM(F38:F57)</f>
        <v>778000</v>
      </c>
    </row>
    <row r="37" spans="1:6" s="46" customFormat="1" ht="42.75" customHeight="1">
      <c r="A37" s="47"/>
      <c r="B37" s="47"/>
      <c r="C37" s="48">
        <v>2110</v>
      </c>
      <c r="D37" s="49" t="s">
        <v>5</v>
      </c>
      <c r="E37" s="50">
        <v>778000</v>
      </c>
      <c r="F37" s="50"/>
    </row>
    <row r="38" spans="1:6" s="46" customFormat="1" ht="15.75" customHeight="1">
      <c r="A38" s="47"/>
      <c r="B38" s="47"/>
      <c r="C38" s="48">
        <v>3020</v>
      </c>
      <c r="D38" s="49" t="s">
        <v>31</v>
      </c>
      <c r="E38" s="50"/>
      <c r="F38" s="50">
        <v>440</v>
      </c>
    </row>
    <row r="39" spans="1:6" s="46" customFormat="1" ht="15.75" customHeight="1">
      <c r="A39" s="47"/>
      <c r="B39" s="47"/>
      <c r="C39" s="48">
        <v>4010</v>
      </c>
      <c r="D39" s="49" t="s">
        <v>32</v>
      </c>
      <c r="E39" s="50"/>
      <c r="F39" s="50">
        <v>129159</v>
      </c>
    </row>
    <row r="40" spans="1:6" s="46" customFormat="1" ht="15.75" customHeight="1">
      <c r="A40" s="47"/>
      <c r="B40" s="47"/>
      <c r="C40" s="48">
        <v>4020</v>
      </c>
      <c r="D40" s="49" t="s">
        <v>53</v>
      </c>
      <c r="E40" s="50"/>
      <c r="F40" s="50">
        <v>379468</v>
      </c>
    </row>
    <row r="41" spans="1:6" s="46" customFormat="1" ht="15.75" customHeight="1">
      <c r="A41" s="47"/>
      <c r="B41" s="47"/>
      <c r="C41" s="48">
        <v>4040</v>
      </c>
      <c r="D41" s="49" t="s">
        <v>33</v>
      </c>
      <c r="E41" s="50"/>
      <c r="F41" s="50">
        <v>35227</v>
      </c>
    </row>
    <row r="42" spans="1:6" s="46" customFormat="1" ht="15.75" customHeight="1">
      <c r="A42" s="47"/>
      <c r="B42" s="47"/>
      <c r="C42" s="48">
        <v>4110</v>
      </c>
      <c r="D42" s="49" t="s">
        <v>34</v>
      </c>
      <c r="E42" s="50"/>
      <c r="F42" s="50">
        <v>92999</v>
      </c>
    </row>
    <row r="43" spans="1:6" s="46" customFormat="1" ht="15.75" customHeight="1">
      <c r="A43" s="47"/>
      <c r="B43" s="47"/>
      <c r="C43" s="48">
        <v>4120</v>
      </c>
      <c r="D43" s="49" t="s">
        <v>35</v>
      </c>
      <c r="E43" s="50"/>
      <c r="F43" s="50">
        <v>13325</v>
      </c>
    </row>
    <row r="44" spans="1:6" s="46" customFormat="1" ht="15.75" customHeight="1">
      <c r="A44" s="47"/>
      <c r="B44" s="47"/>
      <c r="C44" s="48">
        <v>4170</v>
      </c>
      <c r="D44" s="49" t="s">
        <v>36</v>
      </c>
      <c r="E44" s="50"/>
      <c r="F44" s="50">
        <v>2683</v>
      </c>
    </row>
    <row r="45" spans="1:6" s="46" customFormat="1" ht="15.75" customHeight="1">
      <c r="A45" s="47"/>
      <c r="B45" s="47"/>
      <c r="C45" s="48">
        <v>4210</v>
      </c>
      <c r="D45" s="49" t="s">
        <v>26</v>
      </c>
      <c r="E45" s="50"/>
      <c r="F45" s="50">
        <v>18104</v>
      </c>
    </row>
    <row r="46" spans="1:6" s="46" customFormat="1" ht="15.75" customHeight="1">
      <c r="A46" s="47"/>
      <c r="B46" s="47"/>
      <c r="C46" s="48">
        <v>4260</v>
      </c>
      <c r="D46" s="49" t="s">
        <v>37</v>
      </c>
      <c r="E46" s="50"/>
      <c r="F46" s="50">
        <v>15368</v>
      </c>
    </row>
    <row r="47" spans="1:6" s="46" customFormat="1" ht="15.75" customHeight="1">
      <c r="A47" s="47"/>
      <c r="B47" s="47"/>
      <c r="C47" s="48">
        <v>4270</v>
      </c>
      <c r="D47" s="49" t="s">
        <v>38</v>
      </c>
      <c r="E47" s="50"/>
      <c r="F47" s="50">
        <v>8387</v>
      </c>
    </row>
    <row r="48" spans="1:6" s="46" customFormat="1" ht="15.75" customHeight="1">
      <c r="A48" s="47"/>
      <c r="B48" s="47"/>
      <c r="C48" s="48">
        <v>4280</v>
      </c>
      <c r="D48" s="49" t="s">
        <v>51</v>
      </c>
      <c r="E48" s="50"/>
      <c r="F48" s="50">
        <v>866</v>
      </c>
    </row>
    <row r="49" spans="1:6" s="46" customFormat="1" ht="15.75" customHeight="1">
      <c r="A49" s="47"/>
      <c r="B49" s="47"/>
      <c r="C49" s="48">
        <v>4300</v>
      </c>
      <c r="D49" s="49" t="s">
        <v>25</v>
      </c>
      <c r="E49" s="50"/>
      <c r="F49" s="50">
        <v>51846</v>
      </c>
    </row>
    <row r="50" spans="1:6" s="46" customFormat="1" ht="15.75" customHeight="1">
      <c r="A50" s="47"/>
      <c r="B50" s="47"/>
      <c r="C50" s="48">
        <v>4360</v>
      </c>
      <c r="D50" s="49" t="s">
        <v>108</v>
      </c>
      <c r="E50" s="50"/>
      <c r="F50" s="50">
        <v>4059</v>
      </c>
    </row>
    <row r="51" spans="1:6" s="46" customFormat="1" ht="15.75" customHeight="1">
      <c r="A51" s="47"/>
      <c r="B51" s="47"/>
      <c r="C51" s="48">
        <v>4410</v>
      </c>
      <c r="D51" s="49" t="s">
        <v>39</v>
      </c>
      <c r="E51" s="50"/>
      <c r="F51" s="50">
        <v>3048</v>
      </c>
    </row>
    <row r="52" spans="1:6" s="46" customFormat="1" ht="15.75" customHeight="1">
      <c r="A52" s="47"/>
      <c r="B52" s="47"/>
      <c r="C52" s="48">
        <v>4430</v>
      </c>
      <c r="D52" s="49" t="s">
        <v>40</v>
      </c>
      <c r="E52" s="50"/>
      <c r="F52" s="50">
        <v>2343</v>
      </c>
    </row>
    <row r="53" spans="1:6" s="46" customFormat="1" ht="15.75" customHeight="1">
      <c r="A53" s="47"/>
      <c r="B53" s="47"/>
      <c r="C53" s="48">
        <v>4440</v>
      </c>
      <c r="D53" s="49" t="s">
        <v>41</v>
      </c>
      <c r="E53" s="50"/>
      <c r="F53" s="50">
        <v>13036</v>
      </c>
    </row>
    <row r="54" spans="1:6" s="46" customFormat="1" ht="15.75" customHeight="1">
      <c r="A54" s="47"/>
      <c r="B54" s="47"/>
      <c r="C54" s="48">
        <v>4480</v>
      </c>
      <c r="D54" s="49" t="s">
        <v>42</v>
      </c>
      <c r="E54" s="50"/>
      <c r="F54" s="50">
        <v>1203</v>
      </c>
    </row>
    <row r="55" spans="1:6" s="46" customFormat="1" ht="15.75" customHeight="1">
      <c r="A55" s="47"/>
      <c r="B55" s="47"/>
      <c r="C55" s="48">
        <v>4550</v>
      </c>
      <c r="D55" s="49" t="s">
        <v>54</v>
      </c>
      <c r="E55" s="50"/>
      <c r="F55" s="50">
        <v>2586</v>
      </c>
    </row>
    <row r="56" spans="1:6" s="46" customFormat="1" ht="15.75" customHeight="1">
      <c r="A56" s="47"/>
      <c r="B56" s="47"/>
      <c r="C56" s="48">
        <v>4610</v>
      </c>
      <c r="D56" s="49" t="s">
        <v>49</v>
      </c>
      <c r="E56" s="50"/>
      <c r="F56" s="50">
        <v>1267</v>
      </c>
    </row>
    <row r="57" spans="1:6" s="46" customFormat="1" ht="27.75" customHeight="1">
      <c r="A57" s="47"/>
      <c r="B57" s="47"/>
      <c r="C57" s="48">
        <v>4700</v>
      </c>
      <c r="D57" s="49" t="s">
        <v>109</v>
      </c>
      <c r="E57" s="50"/>
      <c r="F57" s="50">
        <v>2586</v>
      </c>
    </row>
    <row r="58" spans="1:6" s="46" customFormat="1" ht="16.5" customHeight="1">
      <c r="A58" s="83">
        <v>750</v>
      </c>
      <c r="B58" s="83"/>
      <c r="C58" s="84"/>
      <c r="D58" s="85" t="s">
        <v>55</v>
      </c>
      <c r="E58" s="86">
        <f>SUM(E59,E65)</f>
        <v>64841</v>
      </c>
      <c r="F58" s="86">
        <f>SUM(F59,F65)</f>
        <v>64841</v>
      </c>
    </row>
    <row r="59" spans="1:6" s="46" customFormat="1" ht="17.25" customHeight="1">
      <c r="A59" s="62"/>
      <c r="B59" s="62">
        <v>75011</v>
      </c>
      <c r="C59" s="63"/>
      <c r="D59" s="64" t="s">
        <v>56</v>
      </c>
      <c r="E59" s="65">
        <f>SUM(E60)</f>
        <v>39841</v>
      </c>
      <c r="F59" s="65">
        <f>SUM(F61:F64)</f>
        <v>39841</v>
      </c>
    </row>
    <row r="60" spans="1:6" s="46" customFormat="1" ht="42.75" customHeight="1">
      <c r="A60" s="47"/>
      <c r="B60" s="47"/>
      <c r="C60" s="48">
        <v>2110</v>
      </c>
      <c r="D60" s="49" t="s">
        <v>5</v>
      </c>
      <c r="E60" s="50">
        <v>39841</v>
      </c>
      <c r="F60" s="50"/>
    </row>
    <row r="61" spans="1:6" s="109" customFormat="1" ht="15.75" customHeight="1">
      <c r="A61" s="106"/>
      <c r="B61" s="106"/>
      <c r="C61" s="107">
        <v>4010</v>
      </c>
      <c r="D61" s="114" t="s">
        <v>32</v>
      </c>
      <c r="E61" s="108"/>
      <c r="F61" s="108">
        <v>30700</v>
      </c>
    </row>
    <row r="62" spans="1:6" s="109" customFormat="1" ht="15.75" customHeight="1">
      <c r="A62" s="106"/>
      <c r="B62" s="106"/>
      <c r="C62" s="107">
        <v>4040</v>
      </c>
      <c r="D62" s="114" t="s">
        <v>33</v>
      </c>
      <c r="E62" s="108"/>
      <c r="F62" s="108">
        <v>2650</v>
      </c>
    </row>
    <row r="63" spans="1:6" s="109" customFormat="1" ht="15.75" customHeight="1">
      <c r="A63" s="106"/>
      <c r="B63" s="106"/>
      <c r="C63" s="107">
        <v>4110</v>
      </c>
      <c r="D63" s="114" t="s">
        <v>34</v>
      </c>
      <c r="E63" s="108"/>
      <c r="F63" s="108">
        <v>5671</v>
      </c>
    </row>
    <row r="64" spans="1:6" s="109" customFormat="1" ht="15.75" customHeight="1">
      <c r="A64" s="106"/>
      <c r="B64" s="106"/>
      <c r="C64" s="107">
        <v>4120</v>
      </c>
      <c r="D64" s="114" t="s">
        <v>35</v>
      </c>
      <c r="E64" s="108"/>
      <c r="F64" s="108">
        <v>820</v>
      </c>
    </row>
    <row r="65" spans="1:6" s="46" customFormat="1" ht="17.25" customHeight="1">
      <c r="A65" s="62"/>
      <c r="B65" s="62">
        <v>75045</v>
      </c>
      <c r="C65" s="63"/>
      <c r="D65" s="64" t="s">
        <v>10</v>
      </c>
      <c r="E65" s="65">
        <f>SUM(E66)</f>
        <v>25000</v>
      </c>
      <c r="F65" s="65">
        <f>SUM(F67:F71)</f>
        <v>25000</v>
      </c>
    </row>
    <row r="66" spans="1:6" s="46" customFormat="1" ht="42.75" customHeight="1">
      <c r="A66" s="47"/>
      <c r="B66" s="47"/>
      <c r="C66" s="48">
        <v>2110</v>
      </c>
      <c r="D66" s="49" t="s">
        <v>5</v>
      </c>
      <c r="E66" s="50">
        <v>25000</v>
      </c>
      <c r="F66" s="50"/>
    </row>
    <row r="67" spans="1:6" s="109" customFormat="1" ht="15.75" customHeight="1">
      <c r="A67" s="106"/>
      <c r="B67" s="106"/>
      <c r="C67" s="107">
        <v>4110</v>
      </c>
      <c r="D67" s="114" t="s">
        <v>34</v>
      </c>
      <c r="E67" s="108"/>
      <c r="F67" s="108">
        <v>560</v>
      </c>
    </row>
    <row r="68" spans="1:6" s="109" customFormat="1" ht="15.75" customHeight="1">
      <c r="A68" s="106"/>
      <c r="B68" s="106"/>
      <c r="C68" s="107">
        <v>4120</v>
      </c>
      <c r="D68" s="114" t="s">
        <v>35</v>
      </c>
      <c r="E68" s="108"/>
      <c r="F68" s="108">
        <v>65</v>
      </c>
    </row>
    <row r="69" spans="1:6" s="109" customFormat="1" ht="15.75" customHeight="1">
      <c r="A69" s="106"/>
      <c r="B69" s="106"/>
      <c r="C69" s="107">
        <v>4170</v>
      </c>
      <c r="D69" s="114" t="s">
        <v>36</v>
      </c>
      <c r="E69" s="108"/>
      <c r="F69" s="108">
        <v>21200</v>
      </c>
    </row>
    <row r="70" spans="1:6" s="109" customFormat="1" ht="15.75" customHeight="1">
      <c r="A70" s="106"/>
      <c r="B70" s="106"/>
      <c r="C70" s="107">
        <v>4210</v>
      </c>
      <c r="D70" s="114" t="s">
        <v>26</v>
      </c>
      <c r="E70" s="108"/>
      <c r="F70" s="108">
        <v>3000</v>
      </c>
    </row>
    <row r="71" spans="1:6" s="109" customFormat="1" ht="15.75" customHeight="1">
      <c r="A71" s="106"/>
      <c r="B71" s="106"/>
      <c r="C71" s="107">
        <v>4300</v>
      </c>
      <c r="D71" s="114" t="s">
        <v>25</v>
      </c>
      <c r="E71" s="108"/>
      <c r="F71" s="108">
        <v>175</v>
      </c>
    </row>
    <row r="72" spans="1:6" s="46" customFormat="1" ht="18" customHeight="1">
      <c r="A72" s="83">
        <v>754</v>
      </c>
      <c r="B72" s="83"/>
      <c r="C72" s="84"/>
      <c r="D72" s="85" t="s">
        <v>11</v>
      </c>
      <c r="E72" s="86">
        <f>SUM(E73)</f>
        <v>6337226</v>
      </c>
      <c r="F72" s="86">
        <f>SUM(F73)</f>
        <v>6337226</v>
      </c>
    </row>
    <row r="73" spans="1:6" s="46" customFormat="1" ht="17.25" customHeight="1">
      <c r="A73" s="62"/>
      <c r="B73" s="62">
        <v>75411</v>
      </c>
      <c r="C73" s="63"/>
      <c r="D73" s="64" t="s">
        <v>12</v>
      </c>
      <c r="E73" s="65">
        <f>SUM(E74)</f>
        <v>6337226</v>
      </c>
      <c r="F73" s="65">
        <f>SUM(F75:F100)</f>
        <v>6337226</v>
      </c>
    </row>
    <row r="74" spans="1:6" s="46" customFormat="1" ht="42.75" customHeight="1">
      <c r="A74" s="47"/>
      <c r="B74" s="47"/>
      <c r="C74" s="48">
        <v>2110</v>
      </c>
      <c r="D74" s="49" t="s">
        <v>5</v>
      </c>
      <c r="E74" s="50">
        <v>6337226</v>
      </c>
      <c r="F74" s="50"/>
    </row>
    <row r="75" spans="1:6" s="46" customFormat="1" ht="28.5" customHeight="1">
      <c r="A75" s="47"/>
      <c r="B75" s="47"/>
      <c r="C75" s="48">
        <v>3070</v>
      </c>
      <c r="D75" s="49" t="s">
        <v>58</v>
      </c>
      <c r="E75" s="50"/>
      <c r="F75" s="50">
        <v>306333</v>
      </c>
    </row>
    <row r="76" spans="1:6" s="46" customFormat="1" ht="15.75" customHeight="1">
      <c r="A76" s="47"/>
      <c r="B76" s="47"/>
      <c r="C76" s="48">
        <v>4010</v>
      </c>
      <c r="D76" s="49" t="s">
        <v>32</v>
      </c>
      <c r="E76" s="50"/>
      <c r="F76" s="50">
        <v>25057</v>
      </c>
    </row>
    <row r="77" spans="1:6" s="46" customFormat="1" ht="15.75" customHeight="1">
      <c r="A77" s="47"/>
      <c r="B77" s="47"/>
      <c r="C77" s="48">
        <v>4020</v>
      </c>
      <c r="D77" s="49" t="s">
        <v>53</v>
      </c>
      <c r="E77" s="50"/>
      <c r="F77" s="50">
        <v>96788</v>
      </c>
    </row>
    <row r="78" spans="1:6" s="46" customFormat="1" ht="15.75" customHeight="1">
      <c r="A78" s="47"/>
      <c r="B78" s="47"/>
      <c r="C78" s="48">
        <v>4040</v>
      </c>
      <c r="D78" s="49" t="s">
        <v>33</v>
      </c>
      <c r="E78" s="50"/>
      <c r="F78" s="50">
        <v>9960</v>
      </c>
    </row>
    <row r="79" spans="1:6" s="46" customFormat="1" ht="15.75" customHeight="1">
      <c r="A79" s="47"/>
      <c r="B79" s="47"/>
      <c r="C79" s="48">
        <v>4050</v>
      </c>
      <c r="D79" s="49" t="s">
        <v>59</v>
      </c>
      <c r="E79" s="50"/>
      <c r="F79" s="50">
        <v>4451704</v>
      </c>
    </row>
    <row r="80" spans="1:6" s="46" customFormat="1" ht="29.25" customHeight="1">
      <c r="A80" s="47"/>
      <c r="B80" s="47"/>
      <c r="C80" s="48">
        <v>4060</v>
      </c>
      <c r="D80" s="49" t="s">
        <v>122</v>
      </c>
      <c r="E80" s="50"/>
      <c r="F80" s="50">
        <v>105441</v>
      </c>
    </row>
    <row r="81" spans="1:6" s="46" customFormat="1" ht="29.25" customHeight="1">
      <c r="A81" s="47"/>
      <c r="B81" s="47"/>
      <c r="C81" s="48">
        <v>4070</v>
      </c>
      <c r="D81" s="49" t="s">
        <v>60</v>
      </c>
      <c r="E81" s="50"/>
      <c r="F81" s="50">
        <v>366489</v>
      </c>
    </row>
    <row r="82" spans="1:6" s="46" customFormat="1" ht="15.75" customHeight="1">
      <c r="A82" s="47"/>
      <c r="B82" s="47"/>
      <c r="C82" s="48">
        <v>4110</v>
      </c>
      <c r="D82" s="49" t="s">
        <v>34</v>
      </c>
      <c r="E82" s="50"/>
      <c r="F82" s="50">
        <v>24717</v>
      </c>
    </row>
    <row r="83" spans="1:6" s="46" customFormat="1" ht="15.75" customHeight="1">
      <c r="A83" s="47"/>
      <c r="B83" s="47"/>
      <c r="C83" s="48">
        <v>4120</v>
      </c>
      <c r="D83" s="49" t="s">
        <v>35</v>
      </c>
      <c r="E83" s="50"/>
      <c r="F83" s="50">
        <v>3156</v>
      </c>
    </row>
    <row r="84" spans="1:6" s="46" customFormat="1" ht="15.75" customHeight="1">
      <c r="A84" s="47"/>
      <c r="B84" s="47"/>
      <c r="C84" s="48">
        <v>4170</v>
      </c>
      <c r="D84" s="49" t="s">
        <v>36</v>
      </c>
      <c r="E84" s="50"/>
      <c r="F84" s="50">
        <v>15000</v>
      </c>
    </row>
    <row r="85" spans="1:6" s="46" customFormat="1" ht="29.25" customHeight="1">
      <c r="A85" s="47"/>
      <c r="B85" s="47"/>
      <c r="C85" s="48">
        <v>4180</v>
      </c>
      <c r="D85" s="49" t="s">
        <v>123</v>
      </c>
      <c r="E85" s="50"/>
      <c r="F85" s="50">
        <v>478287</v>
      </c>
    </row>
    <row r="86" spans="1:6" s="46" customFormat="1" ht="15.75" customHeight="1">
      <c r="A86" s="47"/>
      <c r="B86" s="47"/>
      <c r="C86" s="48">
        <v>4210</v>
      </c>
      <c r="D86" s="49" t="s">
        <v>26</v>
      </c>
      <c r="E86" s="50"/>
      <c r="F86" s="50">
        <v>170672</v>
      </c>
    </row>
    <row r="87" spans="1:6" s="46" customFormat="1" ht="15.75" customHeight="1">
      <c r="A87" s="47"/>
      <c r="B87" s="47"/>
      <c r="C87" s="48">
        <v>4220</v>
      </c>
      <c r="D87" s="49" t="s">
        <v>61</v>
      </c>
      <c r="E87" s="50"/>
      <c r="F87" s="50">
        <v>9000</v>
      </c>
    </row>
    <row r="88" spans="1:6" s="46" customFormat="1" ht="15.75" customHeight="1">
      <c r="A88" s="47"/>
      <c r="B88" s="47"/>
      <c r="C88" s="48">
        <v>4230</v>
      </c>
      <c r="D88" s="49" t="s">
        <v>62</v>
      </c>
      <c r="E88" s="50"/>
      <c r="F88" s="50">
        <v>8000</v>
      </c>
    </row>
    <row r="89" spans="1:6" s="46" customFormat="1" ht="15.75" customHeight="1">
      <c r="A89" s="47"/>
      <c r="B89" s="47"/>
      <c r="C89" s="48">
        <v>4250</v>
      </c>
      <c r="D89" s="49" t="s">
        <v>63</v>
      </c>
      <c r="E89" s="50"/>
      <c r="F89" s="50">
        <v>16000</v>
      </c>
    </row>
    <row r="90" spans="1:6" s="46" customFormat="1" ht="15.75" customHeight="1">
      <c r="A90" s="47"/>
      <c r="B90" s="47"/>
      <c r="C90" s="48">
        <v>4260</v>
      </c>
      <c r="D90" s="49" t="s">
        <v>37</v>
      </c>
      <c r="E90" s="50"/>
      <c r="F90" s="50">
        <v>77714</v>
      </c>
    </row>
    <row r="91" spans="1:6" s="46" customFormat="1" ht="15.75" customHeight="1">
      <c r="A91" s="47"/>
      <c r="B91" s="47"/>
      <c r="C91" s="48">
        <v>4270</v>
      </c>
      <c r="D91" s="49" t="s">
        <v>38</v>
      </c>
      <c r="E91" s="50"/>
      <c r="F91" s="50">
        <v>37477</v>
      </c>
    </row>
    <row r="92" spans="1:6" s="46" customFormat="1" ht="15.75" customHeight="1">
      <c r="A92" s="47"/>
      <c r="B92" s="47"/>
      <c r="C92" s="48">
        <v>4280</v>
      </c>
      <c r="D92" s="49" t="s">
        <v>51</v>
      </c>
      <c r="E92" s="50"/>
      <c r="F92" s="50">
        <v>34300</v>
      </c>
    </row>
    <row r="93" spans="1:6" s="46" customFormat="1" ht="15.75" customHeight="1">
      <c r="A93" s="47"/>
      <c r="B93" s="47"/>
      <c r="C93" s="48">
        <v>4300</v>
      </c>
      <c r="D93" s="49" t="s">
        <v>25</v>
      </c>
      <c r="E93" s="50"/>
      <c r="F93" s="50">
        <v>38156</v>
      </c>
    </row>
    <row r="94" spans="1:6" s="46" customFormat="1" ht="15.75" customHeight="1">
      <c r="A94" s="47"/>
      <c r="B94" s="47"/>
      <c r="C94" s="48">
        <v>4360</v>
      </c>
      <c r="D94" s="49" t="s">
        <v>108</v>
      </c>
      <c r="E94" s="50"/>
      <c r="F94" s="50">
        <v>11712</v>
      </c>
    </row>
    <row r="95" spans="1:6" s="46" customFormat="1" ht="15.75" customHeight="1">
      <c r="A95" s="47"/>
      <c r="B95" s="47"/>
      <c r="C95" s="48">
        <v>4410</v>
      </c>
      <c r="D95" s="49" t="s">
        <v>39</v>
      </c>
      <c r="E95" s="50"/>
      <c r="F95" s="50">
        <v>4300</v>
      </c>
    </row>
    <row r="96" spans="1:6" s="46" customFormat="1" ht="15.75" customHeight="1">
      <c r="A96" s="47"/>
      <c r="B96" s="47"/>
      <c r="C96" s="48">
        <v>4430</v>
      </c>
      <c r="D96" s="49" t="s">
        <v>40</v>
      </c>
      <c r="E96" s="50"/>
      <c r="F96" s="50">
        <v>3700</v>
      </c>
    </row>
    <row r="97" spans="1:6" s="46" customFormat="1" ht="15.75" customHeight="1">
      <c r="A97" s="47"/>
      <c r="B97" s="47"/>
      <c r="C97" s="48">
        <v>4440</v>
      </c>
      <c r="D97" s="49" t="s">
        <v>41</v>
      </c>
      <c r="E97" s="50"/>
      <c r="F97" s="50">
        <v>4800</v>
      </c>
    </row>
    <row r="98" spans="1:6" s="46" customFormat="1" ht="15.75" customHeight="1">
      <c r="A98" s="47"/>
      <c r="B98" s="47"/>
      <c r="C98" s="48">
        <v>4480</v>
      </c>
      <c r="D98" s="49" t="s">
        <v>42</v>
      </c>
      <c r="E98" s="50"/>
      <c r="F98" s="50">
        <v>24263</v>
      </c>
    </row>
    <row r="99" spans="1:6" s="46" customFormat="1" ht="15.75" customHeight="1">
      <c r="A99" s="47"/>
      <c r="B99" s="47"/>
      <c r="C99" s="48">
        <v>4550</v>
      </c>
      <c r="D99" s="49" t="s">
        <v>54</v>
      </c>
      <c r="E99" s="50"/>
      <c r="F99" s="50">
        <v>3700</v>
      </c>
    </row>
    <row r="100" spans="1:6" s="46" customFormat="1" ht="28.5" customHeight="1">
      <c r="A100" s="47"/>
      <c r="B100" s="47"/>
      <c r="C100" s="48">
        <v>4700</v>
      </c>
      <c r="D100" s="49" t="s">
        <v>109</v>
      </c>
      <c r="E100" s="50"/>
      <c r="F100" s="50">
        <v>10500</v>
      </c>
    </row>
    <row r="101" spans="1:6" s="46" customFormat="1" ht="17.25" customHeight="1">
      <c r="A101" s="83" t="s">
        <v>127</v>
      </c>
      <c r="B101" s="83"/>
      <c r="C101" s="84"/>
      <c r="D101" s="85" t="s">
        <v>124</v>
      </c>
      <c r="E101" s="86">
        <f>AVERAGE(E102)</f>
        <v>313020</v>
      </c>
      <c r="F101" s="86">
        <f>AVERAGE(F102)</f>
        <v>313020</v>
      </c>
    </row>
    <row r="102" spans="1:6" s="46" customFormat="1" ht="17.25" customHeight="1">
      <c r="A102" s="62"/>
      <c r="B102" s="62" t="s">
        <v>126</v>
      </c>
      <c r="C102" s="63"/>
      <c r="D102" s="64" t="s">
        <v>125</v>
      </c>
      <c r="E102" s="65">
        <f>SUM(E103)</f>
        <v>313020</v>
      </c>
      <c r="F102" s="65">
        <f>SUM(F104:F110)</f>
        <v>313020</v>
      </c>
    </row>
    <row r="103" spans="1:6" s="46" customFormat="1" ht="47.25" customHeight="1">
      <c r="A103" s="47"/>
      <c r="B103" s="47"/>
      <c r="C103" s="48">
        <v>2110</v>
      </c>
      <c r="D103" s="75" t="s">
        <v>5</v>
      </c>
      <c r="E103" s="50">
        <v>313020</v>
      </c>
      <c r="F103" s="50"/>
    </row>
    <row r="104" spans="1:6" s="109" customFormat="1" ht="55.5" customHeight="1">
      <c r="A104" s="106"/>
      <c r="B104" s="106"/>
      <c r="C104" s="115">
        <v>2360</v>
      </c>
      <c r="D104" s="76" t="s">
        <v>128</v>
      </c>
      <c r="E104" s="116"/>
      <c r="F104" s="108">
        <v>182178</v>
      </c>
    </row>
    <row r="105" spans="1:6" s="109" customFormat="1" ht="15.75" customHeight="1">
      <c r="A105" s="106"/>
      <c r="B105" s="106"/>
      <c r="C105" s="115">
        <v>4010</v>
      </c>
      <c r="D105" s="114" t="s">
        <v>32</v>
      </c>
      <c r="E105" s="116"/>
      <c r="F105" s="108">
        <v>4200</v>
      </c>
    </row>
    <row r="106" spans="1:6" s="109" customFormat="1" ht="15.75" customHeight="1">
      <c r="A106" s="106"/>
      <c r="B106" s="106"/>
      <c r="C106" s="115">
        <v>4110</v>
      </c>
      <c r="D106" s="114" t="s">
        <v>34</v>
      </c>
      <c r="E106" s="116"/>
      <c r="F106" s="108">
        <v>719</v>
      </c>
    </row>
    <row r="107" spans="1:6" s="109" customFormat="1" ht="15.75" customHeight="1">
      <c r="A107" s="106"/>
      <c r="B107" s="106"/>
      <c r="C107" s="115">
        <v>4120</v>
      </c>
      <c r="D107" s="114" t="s">
        <v>35</v>
      </c>
      <c r="E107" s="116"/>
      <c r="F107" s="108">
        <v>103</v>
      </c>
    </row>
    <row r="108" spans="1:6" s="109" customFormat="1" ht="15.75" customHeight="1">
      <c r="A108" s="106"/>
      <c r="B108" s="106"/>
      <c r="C108" s="115">
        <v>4170</v>
      </c>
      <c r="D108" s="114" t="s">
        <v>36</v>
      </c>
      <c r="E108" s="116"/>
      <c r="F108" s="108">
        <v>30363</v>
      </c>
    </row>
    <row r="109" spans="1:6" s="109" customFormat="1" ht="15.75" customHeight="1">
      <c r="A109" s="106"/>
      <c r="B109" s="106"/>
      <c r="C109" s="107">
        <v>4210</v>
      </c>
      <c r="D109" s="117" t="s">
        <v>26</v>
      </c>
      <c r="E109" s="108"/>
      <c r="F109" s="108">
        <v>3868</v>
      </c>
    </row>
    <row r="110" spans="1:6" s="109" customFormat="1" ht="15.75" customHeight="1">
      <c r="A110" s="106"/>
      <c r="B110" s="106"/>
      <c r="C110" s="107">
        <v>4300</v>
      </c>
      <c r="D110" s="114" t="s">
        <v>25</v>
      </c>
      <c r="E110" s="108"/>
      <c r="F110" s="108">
        <v>91589</v>
      </c>
    </row>
    <row r="111" spans="1:6" s="46" customFormat="1" ht="17.25" customHeight="1">
      <c r="A111" s="83">
        <v>851</v>
      </c>
      <c r="B111" s="83"/>
      <c r="C111" s="84"/>
      <c r="D111" s="85" t="s">
        <v>13</v>
      </c>
      <c r="E111" s="86">
        <f>SUM(E112)</f>
        <v>1779900</v>
      </c>
      <c r="F111" s="86">
        <f>SUM(F112)</f>
        <v>1779900</v>
      </c>
    </row>
    <row r="112" spans="1:6" s="46" customFormat="1" ht="33.75" customHeight="1">
      <c r="A112" s="62"/>
      <c r="B112" s="62">
        <v>85156</v>
      </c>
      <c r="C112" s="63"/>
      <c r="D112" s="64" t="s">
        <v>14</v>
      </c>
      <c r="E112" s="65">
        <f>SUM(E113)</f>
        <v>1779900</v>
      </c>
      <c r="F112" s="65">
        <f>SUM(F114)</f>
        <v>1779900</v>
      </c>
    </row>
    <row r="113" spans="1:6" s="46" customFormat="1" ht="42.75" customHeight="1">
      <c r="A113" s="47"/>
      <c r="B113" s="47"/>
      <c r="C113" s="48">
        <v>2110</v>
      </c>
      <c r="D113" s="49" t="s">
        <v>5</v>
      </c>
      <c r="E113" s="50">
        <v>1779900</v>
      </c>
      <c r="F113" s="50"/>
    </row>
    <row r="114" spans="1:6" s="46" customFormat="1" ht="15.75" customHeight="1">
      <c r="A114" s="47"/>
      <c r="B114" s="47"/>
      <c r="C114" s="48">
        <v>4130</v>
      </c>
      <c r="D114" s="49" t="s">
        <v>65</v>
      </c>
      <c r="E114" s="50"/>
      <c r="F114" s="50">
        <v>1779900</v>
      </c>
    </row>
    <row r="115" spans="1:6" s="46" customFormat="1" ht="17.25" customHeight="1">
      <c r="A115" s="83" t="s">
        <v>112</v>
      </c>
      <c r="B115" s="83"/>
      <c r="C115" s="84"/>
      <c r="D115" s="85" t="s">
        <v>66</v>
      </c>
      <c r="E115" s="86">
        <f>SUM(E116)</f>
        <v>608640</v>
      </c>
      <c r="F115" s="86">
        <f>SUM(F116)</f>
        <v>608640</v>
      </c>
    </row>
    <row r="116" spans="1:6" s="46" customFormat="1" ht="17.25" customHeight="1">
      <c r="A116" s="62"/>
      <c r="B116" s="62">
        <v>85203</v>
      </c>
      <c r="C116" s="63"/>
      <c r="D116" s="64" t="s">
        <v>16</v>
      </c>
      <c r="E116" s="65">
        <f>SUM(E117:E117)</f>
        <v>608640</v>
      </c>
      <c r="F116" s="65">
        <f>SUM(F118:F135)</f>
        <v>608640</v>
      </c>
    </row>
    <row r="117" spans="1:6" s="46" customFormat="1" ht="43.5" customHeight="1">
      <c r="A117" s="47"/>
      <c r="B117" s="47"/>
      <c r="C117" s="48">
        <v>2110</v>
      </c>
      <c r="D117" s="49" t="s">
        <v>5</v>
      </c>
      <c r="E117" s="50">
        <v>608640</v>
      </c>
      <c r="F117" s="50"/>
    </row>
    <row r="118" spans="1:6" s="109" customFormat="1" ht="15.75" customHeight="1">
      <c r="A118" s="106"/>
      <c r="B118" s="106"/>
      <c r="C118" s="107">
        <v>4010</v>
      </c>
      <c r="D118" s="114" t="s">
        <v>32</v>
      </c>
      <c r="E118" s="108"/>
      <c r="F118" s="108">
        <v>320025</v>
      </c>
    </row>
    <row r="119" spans="1:6" s="109" customFormat="1" ht="15.75" customHeight="1">
      <c r="A119" s="106"/>
      <c r="B119" s="106"/>
      <c r="C119" s="107">
        <v>4040</v>
      </c>
      <c r="D119" s="114" t="s">
        <v>33</v>
      </c>
      <c r="E119" s="108"/>
      <c r="F119" s="108">
        <v>25570</v>
      </c>
    </row>
    <row r="120" spans="1:6" s="109" customFormat="1" ht="15.75" customHeight="1">
      <c r="A120" s="106"/>
      <c r="B120" s="106"/>
      <c r="C120" s="107">
        <v>4110</v>
      </c>
      <c r="D120" s="114" t="s">
        <v>34</v>
      </c>
      <c r="E120" s="108"/>
      <c r="F120" s="108">
        <v>62667</v>
      </c>
    </row>
    <row r="121" spans="1:6" s="109" customFormat="1" ht="15.75" customHeight="1">
      <c r="A121" s="106"/>
      <c r="B121" s="106"/>
      <c r="C121" s="107">
        <v>4120</v>
      </c>
      <c r="D121" s="114" t="s">
        <v>35</v>
      </c>
      <c r="E121" s="108"/>
      <c r="F121" s="108">
        <v>8501</v>
      </c>
    </row>
    <row r="122" spans="1:6" s="109" customFormat="1" ht="15.75" customHeight="1">
      <c r="A122" s="106"/>
      <c r="B122" s="106"/>
      <c r="C122" s="107">
        <v>4170</v>
      </c>
      <c r="D122" s="114" t="s">
        <v>36</v>
      </c>
      <c r="E122" s="108"/>
      <c r="F122" s="108">
        <v>500</v>
      </c>
    </row>
    <row r="123" spans="1:6" s="109" customFormat="1" ht="15.75" customHeight="1">
      <c r="A123" s="106"/>
      <c r="B123" s="106"/>
      <c r="C123" s="107">
        <v>4210</v>
      </c>
      <c r="D123" s="114" t="s">
        <v>26</v>
      </c>
      <c r="E123" s="108"/>
      <c r="F123" s="108">
        <v>40000</v>
      </c>
    </row>
    <row r="124" spans="1:6" s="109" customFormat="1" ht="15.75" customHeight="1">
      <c r="A124" s="106"/>
      <c r="B124" s="106"/>
      <c r="C124" s="107">
        <v>4220</v>
      </c>
      <c r="D124" s="114" t="s">
        <v>61</v>
      </c>
      <c r="E124" s="108"/>
      <c r="F124" s="108">
        <v>14000</v>
      </c>
    </row>
    <row r="125" spans="1:6" s="109" customFormat="1" ht="15.75" customHeight="1">
      <c r="A125" s="106"/>
      <c r="B125" s="106"/>
      <c r="C125" s="107">
        <v>4260</v>
      </c>
      <c r="D125" s="114" t="s">
        <v>37</v>
      </c>
      <c r="E125" s="108"/>
      <c r="F125" s="108">
        <v>6000</v>
      </c>
    </row>
    <row r="126" spans="1:6" s="109" customFormat="1" ht="15.75" customHeight="1">
      <c r="A126" s="106"/>
      <c r="B126" s="106"/>
      <c r="C126" s="107">
        <v>4270</v>
      </c>
      <c r="D126" s="114" t="s">
        <v>38</v>
      </c>
      <c r="E126" s="108"/>
      <c r="F126" s="108">
        <v>12179</v>
      </c>
    </row>
    <row r="127" spans="1:6" s="109" customFormat="1" ht="15.75" customHeight="1">
      <c r="A127" s="106"/>
      <c r="B127" s="106"/>
      <c r="C127" s="107">
        <v>4280</v>
      </c>
      <c r="D127" s="114" t="s">
        <v>51</v>
      </c>
      <c r="E127" s="108"/>
      <c r="F127" s="108">
        <v>400</v>
      </c>
    </row>
    <row r="128" spans="1:6" s="109" customFormat="1" ht="15.75" customHeight="1">
      <c r="A128" s="106"/>
      <c r="B128" s="106"/>
      <c r="C128" s="107">
        <v>4300</v>
      </c>
      <c r="D128" s="114" t="s">
        <v>25</v>
      </c>
      <c r="E128" s="108"/>
      <c r="F128" s="108">
        <v>88279</v>
      </c>
    </row>
    <row r="129" spans="1:6" s="109" customFormat="1" ht="15.75" customHeight="1">
      <c r="A129" s="106"/>
      <c r="B129" s="106"/>
      <c r="C129" s="107">
        <v>4360</v>
      </c>
      <c r="D129" s="114" t="s">
        <v>108</v>
      </c>
      <c r="E129" s="108"/>
      <c r="F129" s="108">
        <v>3850</v>
      </c>
    </row>
    <row r="130" spans="1:6" s="109" customFormat="1" ht="15.75" customHeight="1">
      <c r="A130" s="106"/>
      <c r="B130" s="106"/>
      <c r="C130" s="107">
        <v>4410</v>
      </c>
      <c r="D130" s="114" t="s">
        <v>39</v>
      </c>
      <c r="E130" s="108"/>
      <c r="F130" s="108">
        <v>2000</v>
      </c>
    </row>
    <row r="131" spans="1:6" s="109" customFormat="1" ht="15.75" customHeight="1">
      <c r="A131" s="106"/>
      <c r="B131" s="106"/>
      <c r="C131" s="107">
        <v>4430</v>
      </c>
      <c r="D131" s="114" t="s">
        <v>40</v>
      </c>
      <c r="E131" s="108"/>
      <c r="F131" s="108">
        <v>900</v>
      </c>
    </row>
    <row r="132" spans="1:6" s="109" customFormat="1" ht="15.75" customHeight="1">
      <c r="A132" s="106"/>
      <c r="B132" s="106"/>
      <c r="C132" s="107">
        <v>4440</v>
      </c>
      <c r="D132" s="114" t="s">
        <v>41</v>
      </c>
      <c r="E132" s="108"/>
      <c r="F132" s="108">
        <v>10869</v>
      </c>
    </row>
    <row r="133" spans="1:6" s="109" customFormat="1" ht="15.75" customHeight="1">
      <c r="A133" s="106"/>
      <c r="B133" s="106"/>
      <c r="C133" s="107">
        <v>4480</v>
      </c>
      <c r="D133" s="114" t="s">
        <v>42</v>
      </c>
      <c r="E133" s="108"/>
      <c r="F133" s="108">
        <v>3800</v>
      </c>
    </row>
    <row r="134" spans="1:6" s="109" customFormat="1" ht="15.75" customHeight="1">
      <c r="A134" s="106"/>
      <c r="B134" s="106"/>
      <c r="C134" s="107">
        <v>4520</v>
      </c>
      <c r="D134" s="114" t="s">
        <v>43</v>
      </c>
      <c r="E134" s="108"/>
      <c r="F134" s="108">
        <v>3100</v>
      </c>
    </row>
    <row r="135" spans="1:6" s="109" customFormat="1" ht="31.5" customHeight="1">
      <c r="A135" s="106"/>
      <c r="B135" s="106"/>
      <c r="C135" s="107">
        <v>4700</v>
      </c>
      <c r="D135" s="114" t="s">
        <v>109</v>
      </c>
      <c r="E135" s="108"/>
      <c r="F135" s="108">
        <v>6000</v>
      </c>
    </row>
    <row r="136" spans="1:6" s="46" customFormat="1" ht="17.25" customHeight="1">
      <c r="A136" s="83">
        <v>853</v>
      </c>
      <c r="B136" s="83"/>
      <c r="C136" s="84"/>
      <c r="D136" s="85" t="s">
        <v>18</v>
      </c>
      <c r="E136" s="86">
        <f>SUM(E137)</f>
        <v>119000</v>
      </c>
      <c r="F136" s="86">
        <f>SUM(F137)</f>
        <v>119000</v>
      </c>
    </row>
    <row r="137" spans="1:6" s="46" customFormat="1" ht="17.25" customHeight="1">
      <c r="A137" s="62"/>
      <c r="B137" s="62">
        <v>85321</v>
      </c>
      <c r="C137" s="63"/>
      <c r="D137" s="64" t="s">
        <v>20</v>
      </c>
      <c r="E137" s="65">
        <f>SUM(E138)</f>
        <v>119000</v>
      </c>
      <c r="F137" s="65">
        <f>SUM(F138:F148)</f>
        <v>119000</v>
      </c>
    </row>
    <row r="138" spans="1:6" s="46" customFormat="1" ht="42.75" customHeight="1">
      <c r="A138" s="47"/>
      <c r="B138" s="47"/>
      <c r="C138" s="48">
        <v>2110</v>
      </c>
      <c r="D138" s="49" t="s">
        <v>5</v>
      </c>
      <c r="E138" s="50">
        <v>119000</v>
      </c>
      <c r="F138" s="50"/>
    </row>
    <row r="139" spans="1:6" s="46" customFormat="1" ht="15.75" customHeight="1">
      <c r="A139" s="47"/>
      <c r="B139" s="47"/>
      <c r="C139" s="48">
        <v>3020</v>
      </c>
      <c r="D139" s="49" t="s">
        <v>31</v>
      </c>
      <c r="E139" s="50"/>
      <c r="F139" s="50">
        <v>300</v>
      </c>
    </row>
    <row r="140" spans="1:6" s="109" customFormat="1" ht="15.75" customHeight="1">
      <c r="A140" s="106"/>
      <c r="B140" s="106"/>
      <c r="C140" s="107">
        <v>4010</v>
      </c>
      <c r="D140" s="114" t="s">
        <v>32</v>
      </c>
      <c r="E140" s="108"/>
      <c r="F140" s="108">
        <v>45186</v>
      </c>
    </row>
    <row r="141" spans="1:6" s="109" customFormat="1" ht="15.75" customHeight="1">
      <c r="A141" s="106"/>
      <c r="B141" s="106"/>
      <c r="C141" s="107">
        <v>4040</v>
      </c>
      <c r="D141" s="114" t="s">
        <v>33</v>
      </c>
      <c r="E141" s="108"/>
      <c r="F141" s="108">
        <v>4589</v>
      </c>
    </row>
    <row r="142" spans="1:6" s="109" customFormat="1" ht="15.75" customHeight="1">
      <c r="A142" s="106"/>
      <c r="B142" s="106"/>
      <c r="C142" s="107">
        <v>4110</v>
      </c>
      <c r="D142" s="114" t="s">
        <v>34</v>
      </c>
      <c r="E142" s="108"/>
      <c r="F142" s="108">
        <v>13495</v>
      </c>
    </row>
    <row r="143" spans="1:6" s="109" customFormat="1" ht="15.75" customHeight="1">
      <c r="A143" s="106"/>
      <c r="B143" s="106"/>
      <c r="C143" s="107">
        <v>4120</v>
      </c>
      <c r="D143" s="114" t="s">
        <v>35</v>
      </c>
      <c r="E143" s="108"/>
      <c r="F143" s="108">
        <v>1920</v>
      </c>
    </row>
    <row r="144" spans="1:6" s="109" customFormat="1" ht="15.75" customHeight="1">
      <c r="A144" s="106"/>
      <c r="B144" s="106"/>
      <c r="C144" s="107">
        <v>4170</v>
      </c>
      <c r="D144" s="114" t="s">
        <v>36</v>
      </c>
      <c r="E144" s="108"/>
      <c r="F144" s="108">
        <v>16270</v>
      </c>
    </row>
    <row r="145" spans="1:6" s="109" customFormat="1" ht="15.75" customHeight="1">
      <c r="A145" s="106"/>
      <c r="B145" s="106"/>
      <c r="C145" s="107">
        <v>4210</v>
      </c>
      <c r="D145" s="114" t="s">
        <v>26</v>
      </c>
      <c r="E145" s="108"/>
      <c r="F145" s="108">
        <v>4000</v>
      </c>
    </row>
    <row r="146" spans="1:6" s="109" customFormat="1" ht="15.75" customHeight="1">
      <c r="A146" s="106"/>
      <c r="B146" s="106"/>
      <c r="C146" s="107">
        <v>4280</v>
      </c>
      <c r="D146" s="114" t="s">
        <v>51</v>
      </c>
      <c r="E146" s="108"/>
      <c r="F146" s="108">
        <v>200</v>
      </c>
    </row>
    <row r="147" spans="1:6" s="109" customFormat="1" ht="15.75" customHeight="1">
      <c r="A147" s="106"/>
      <c r="B147" s="106"/>
      <c r="C147" s="107">
        <v>4300</v>
      </c>
      <c r="D147" s="114" t="s">
        <v>25</v>
      </c>
      <c r="E147" s="108"/>
      <c r="F147" s="108">
        <v>31946</v>
      </c>
    </row>
    <row r="148" spans="1:6" s="109" customFormat="1" ht="15.75" customHeight="1">
      <c r="A148" s="106"/>
      <c r="B148" s="106"/>
      <c r="C148" s="107">
        <v>4440</v>
      </c>
      <c r="D148" s="114" t="s">
        <v>41</v>
      </c>
      <c r="E148" s="108"/>
      <c r="F148" s="108">
        <v>1094</v>
      </c>
    </row>
    <row r="149" spans="1:6" s="46" customFormat="1" ht="17.25" customHeight="1">
      <c r="A149" s="83" t="s">
        <v>145</v>
      </c>
      <c r="B149" s="83"/>
      <c r="C149" s="84"/>
      <c r="D149" s="85" t="s">
        <v>129</v>
      </c>
      <c r="E149" s="86">
        <f>SUM(E150,E154)</f>
        <v>509000</v>
      </c>
      <c r="F149" s="86">
        <f>SUM(F150,F154)</f>
        <v>509000</v>
      </c>
    </row>
    <row r="150" spans="1:6" s="46" customFormat="1" ht="17.25" customHeight="1">
      <c r="A150" s="62"/>
      <c r="B150" s="62" t="s">
        <v>146</v>
      </c>
      <c r="C150" s="63"/>
      <c r="D150" s="64" t="s">
        <v>17</v>
      </c>
      <c r="E150" s="65">
        <f>SUM(E151)</f>
        <v>466000</v>
      </c>
      <c r="F150" s="65">
        <f>SUM(F151:F153)</f>
        <v>466000</v>
      </c>
    </row>
    <row r="151" spans="1:6" s="109" customFormat="1" ht="69.75" customHeight="1">
      <c r="A151" s="106"/>
      <c r="B151" s="106"/>
      <c r="C151" s="107">
        <v>2160</v>
      </c>
      <c r="D151" s="89" t="s">
        <v>147</v>
      </c>
      <c r="E151" s="108">
        <v>466000</v>
      </c>
      <c r="F151" s="108"/>
    </row>
    <row r="152" spans="1:6" s="109" customFormat="1" ht="15.75" customHeight="1">
      <c r="A152" s="106"/>
      <c r="B152" s="106"/>
      <c r="C152" s="107">
        <v>3110</v>
      </c>
      <c r="D152" s="114" t="s">
        <v>69</v>
      </c>
      <c r="E152" s="108"/>
      <c r="F152" s="108">
        <v>461386</v>
      </c>
    </row>
    <row r="153" spans="1:6" s="109" customFormat="1" ht="15.75" customHeight="1">
      <c r="A153" s="106"/>
      <c r="B153" s="106"/>
      <c r="C153" s="107">
        <v>4010</v>
      </c>
      <c r="D153" s="114" t="s">
        <v>32</v>
      </c>
      <c r="E153" s="108"/>
      <c r="F153" s="108">
        <v>4614</v>
      </c>
    </row>
    <row r="154" spans="1:6" s="46" customFormat="1" ht="17.25" customHeight="1">
      <c r="A154" s="62"/>
      <c r="B154" s="62" t="s">
        <v>148</v>
      </c>
      <c r="C154" s="63"/>
      <c r="D154" s="64" t="s">
        <v>130</v>
      </c>
      <c r="E154" s="65">
        <f>SUM(E155)</f>
        <v>43000</v>
      </c>
      <c r="F154" s="65">
        <f>SUM(F155:F157)</f>
        <v>43000</v>
      </c>
    </row>
    <row r="155" spans="1:6" s="109" customFormat="1" ht="69.75" customHeight="1">
      <c r="A155" s="106"/>
      <c r="B155" s="106"/>
      <c r="C155" s="107">
        <v>2160</v>
      </c>
      <c r="D155" s="89" t="s">
        <v>147</v>
      </c>
      <c r="E155" s="108">
        <v>43000</v>
      </c>
      <c r="F155" s="108"/>
    </row>
    <row r="156" spans="1:6" s="109" customFormat="1" ht="15.75" customHeight="1">
      <c r="A156" s="106"/>
      <c r="B156" s="106"/>
      <c r="C156" s="107">
        <v>3110</v>
      </c>
      <c r="D156" s="114" t="s">
        <v>69</v>
      </c>
      <c r="E156" s="108"/>
      <c r="F156" s="108">
        <v>42575</v>
      </c>
    </row>
    <row r="157" spans="1:6" s="109" customFormat="1" ht="15.75" customHeight="1">
      <c r="A157" s="106"/>
      <c r="B157" s="106"/>
      <c r="C157" s="107">
        <v>4010</v>
      </c>
      <c r="D157" s="114" t="s">
        <v>32</v>
      </c>
      <c r="E157" s="108"/>
      <c r="F157" s="108">
        <v>425</v>
      </c>
    </row>
    <row r="158" spans="1:6" s="46" customFormat="1" ht="20.25" customHeight="1">
      <c r="A158" s="304" t="s">
        <v>110</v>
      </c>
      <c r="B158" s="305"/>
      <c r="C158" s="305"/>
      <c r="D158" s="306"/>
      <c r="E158" s="82">
        <f>SUM(E5,E9,E28,E58,E72,E101,E111,E115,E136,E149)</f>
        <v>11127627</v>
      </c>
      <c r="F158" s="82">
        <f>SUM(F5,F9,F28,F58,F72,F101,F111,F115,F136,F149)</f>
        <v>11127627</v>
      </c>
    </row>
    <row r="159" spans="1:6" ht="15.75" customHeight="1"/>
    <row r="160" spans="1:6" ht="15.75" customHeight="1"/>
    <row r="161" s="51" customFormat="1" ht="15.75" customHeight="1"/>
    <row r="162" s="51" customFormat="1" ht="15.75" customHeight="1"/>
    <row r="163" s="51" customFormat="1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</sheetData>
  <sheetProtection algorithmName="SHA-512" hashValue="loNF/z2/Hd+/pDoBNJBBOaBVANBuCdLvad5wPTZFHr66ZTZ2cD16CKQp6Ho43jkELSTzEUFECBoBBWSzHk51OQ==" saltValue="wNb6YGWmD04eKqzt7jqI3A==" spinCount="100000" sheet="1" objects="1" scenarios="1" formatColumns="0" formatRows="0"/>
  <mergeCells count="2">
    <mergeCell ref="A2:F2"/>
    <mergeCell ref="A158:D158"/>
  </mergeCells>
  <pageMargins left="0.85" right="0.27559055118110237" top="1.34" bottom="1.1399999999999999" header="0.67" footer="0.51"/>
  <pageSetup paperSize="9" scale="90" fitToWidth="0" fitToHeight="4" orientation="portrait" horizontalDpi="4294967295" verticalDpi="300" r:id="rId1"/>
  <headerFooter differentFirst="1" alignWithMargins="0">
    <oddFooter>&amp;C&amp;P</oddFooter>
    <firstHeader>&amp;R&amp;10Tabela Nr 5
do uchwały Nr .............
Rady Powiatu w Otwocku
z dnia ...........................</firstHead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3"/>
  <sheetViews>
    <sheetView workbookViewId="0">
      <selection activeCell="Q27" sqref="Q27"/>
    </sheetView>
  </sheetViews>
  <sheetFormatPr defaultRowHeight="12"/>
  <cols>
    <col min="1" max="1" width="3.6640625" style="244" customWidth="1"/>
    <col min="2" max="2" width="7.83203125" style="258" customWidth="1"/>
    <col min="3" max="3" width="9.83203125" style="258" customWidth="1"/>
    <col min="4" max="4" width="10.83203125" style="258" customWidth="1"/>
    <col min="5" max="5" width="47" style="244" customWidth="1"/>
    <col min="6" max="7" width="17" style="244" customWidth="1"/>
    <col min="8" max="16384" width="9.33203125" style="244"/>
  </cols>
  <sheetData>
    <row r="4" spans="2:7" ht="31.5" customHeight="1">
      <c r="B4" s="307" t="s">
        <v>325</v>
      </c>
      <c r="C4" s="307"/>
      <c r="D4" s="307"/>
      <c r="E4" s="307"/>
      <c r="F4" s="307"/>
      <c r="G4" s="307"/>
    </row>
    <row r="6" spans="2:7" s="246" customFormat="1" ht="24" customHeight="1">
      <c r="B6" s="245" t="s">
        <v>0</v>
      </c>
      <c r="C6" s="245" t="s">
        <v>1</v>
      </c>
      <c r="D6" s="245" t="s">
        <v>104</v>
      </c>
      <c r="E6" s="245" t="s">
        <v>105</v>
      </c>
      <c r="F6" s="245" t="s">
        <v>106</v>
      </c>
      <c r="G6" s="245" t="s">
        <v>107</v>
      </c>
    </row>
    <row r="7" spans="2:7" s="250" customFormat="1" ht="19.5" customHeight="1">
      <c r="B7" s="247">
        <v>750</v>
      </c>
      <c r="C7" s="247"/>
      <c r="D7" s="247"/>
      <c r="E7" s="248" t="s">
        <v>55</v>
      </c>
      <c r="F7" s="249">
        <f>SUM(F8)</f>
        <v>20892</v>
      </c>
      <c r="G7" s="249">
        <f>SUM(G8)</f>
        <v>20892</v>
      </c>
    </row>
    <row r="8" spans="2:7" s="246" customFormat="1" ht="19.5" customHeight="1">
      <c r="B8" s="251"/>
      <c r="C8" s="251">
        <v>75011</v>
      </c>
      <c r="D8" s="251"/>
      <c r="E8" s="252" t="s">
        <v>56</v>
      </c>
      <c r="F8" s="253">
        <f>SUM(F9)</f>
        <v>20892</v>
      </c>
      <c r="G8" s="253">
        <f>SUM(G10:G12)</f>
        <v>20892</v>
      </c>
    </row>
    <row r="9" spans="2:7" s="246" customFormat="1" ht="55.5" customHeight="1">
      <c r="B9" s="254"/>
      <c r="C9" s="254"/>
      <c r="D9" s="254">
        <v>2120</v>
      </c>
      <c r="E9" s="255" t="s">
        <v>324</v>
      </c>
      <c r="F9" s="256">
        <v>20892</v>
      </c>
      <c r="G9" s="256"/>
    </row>
    <row r="10" spans="2:7" s="246" customFormat="1" ht="19.5" customHeight="1">
      <c r="B10" s="254"/>
      <c r="C10" s="254"/>
      <c r="D10" s="254">
        <v>4010</v>
      </c>
      <c r="E10" s="255" t="s">
        <v>32</v>
      </c>
      <c r="F10" s="256"/>
      <c r="G10" s="256">
        <v>17459</v>
      </c>
    </row>
    <row r="11" spans="2:7" s="246" customFormat="1" ht="19.5" customHeight="1">
      <c r="B11" s="254"/>
      <c r="C11" s="254"/>
      <c r="D11" s="254">
        <v>4110</v>
      </c>
      <c r="E11" s="255" t="s">
        <v>34</v>
      </c>
      <c r="F11" s="256"/>
      <c r="G11" s="256">
        <v>2999</v>
      </c>
    </row>
    <row r="12" spans="2:7" s="246" customFormat="1" ht="19.5" customHeight="1">
      <c r="B12" s="254"/>
      <c r="C12" s="254"/>
      <c r="D12" s="254">
        <v>4120</v>
      </c>
      <c r="E12" s="255" t="s">
        <v>35</v>
      </c>
      <c r="F12" s="256"/>
      <c r="G12" s="256">
        <v>434</v>
      </c>
    </row>
    <row r="13" spans="2:7" s="246" customFormat="1" ht="21.75" customHeight="1">
      <c r="B13" s="308" t="s">
        <v>110</v>
      </c>
      <c r="C13" s="309"/>
      <c r="D13" s="309"/>
      <c r="E13" s="310"/>
      <c r="F13" s="257">
        <f>SUM(F7)</f>
        <v>20892</v>
      </c>
      <c r="G13" s="257">
        <f>SUM(G7)</f>
        <v>20892</v>
      </c>
    </row>
  </sheetData>
  <sheetProtection algorithmName="SHA-512" hashValue="/wOORJ/Mxp/9IlsiMbIVw8B+1M34SSCcPUFCqd5VFDhyeDD63CODSSVvftPvtqBVhh7afBQ8oMN0RgqdqHAznQ==" saltValue="r4Tz9hc7nVfuQsHcIrnOdw==" spinCount="100000" sheet="1" objects="1" scenarios="1" formatColumns="0" formatRows="0"/>
  <mergeCells count="2">
    <mergeCell ref="B4:G4"/>
    <mergeCell ref="B13:E13"/>
  </mergeCells>
  <pageMargins left="0.54" right="0.70866141732283472" top="1.44" bottom="0.74803149606299213" header="0.69" footer="0.31496062992125984"/>
  <pageSetup paperSize="9" scale="95" orientation="portrait" horizontalDpi="4294967295" verticalDpi="300" r:id="rId1"/>
  <headerFooter alignWithMargins="0">
    <oddHeader>&amp;R&amp;10Tabela Nr 6
do uchwały Nr ...............
Rady Powiatu w Otwocku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B1:G42"/>
  <sheetViews>
    <sheetView zoomScaleNormal="100" workbookViewId="0">
      <pane ySplit="4" topLeftCell="A5" activePane="bottomLeft" state="frozen"/>
      <selection activeCell="F21" sqref="F21"/>
      <selection pane="bottomLeft" activeCell="M36" sqref="M36"/>
    </sheetView>
  </sheetViews>
  <sheetFormatPr defaultRowHeight="12"/>
  <cols>
    <col min="1" max="1" width="3.6640625" style="55" customWidth="1"/>
    <col min="2" max="2" width="6.33203125" style="52" customWidth="1"/>
    <col min="3" max="4" width="10" style="52" customWidth="1"/>
    <col min="5" max="5" width="62.5" style="53" customWidth="1"/>
    <col min="6" max="7" width="15" style="54" customWidth="1"/>
    <col min="8" max="16384" width="9.33203125" style="55"/>
  </cols>
  <sheetData>
    <row r="1" spans="2:7" ht="16.5" customHeight="1"/>
    <row r="2" spans="2:7" ht="29.25" customHeight="1">
      <c r="B2" s="311" t="s">
        <v>157</v>
      </c>
      <c r="C2" s="311"/>
      <c r="D2" s="311"/>
      <c r="E2" s="311"/>
      <c r="F2" s="311"/>
      <c r="G2" s="311"/>
    </row>
    <row r="3" spans="2:7" ht="15.75" customHeight="1">
      <c r="B3" s="88"/>
      <c r="C3" s="88"/>
      <c r="D3" s="88"/>
      <c r="E3" s="88"/>
      <c r="F3" s="88"/>
      <c r="G3" s="88"/>
    </row>
    <row r="4" spans="2:7" s="56" customFormat="1" ht="42" customHeight="1">
      <c r="B4" s="90" t="s">
        <v>0</v>
      </c>
      <c r="C4" s="90" t="s">
        <v>1</v>
      </c>
      <c r="D4" s="90" t="s">
        <v>104</v>
      </c>
      <c r="E4" s="91" t="s">
        <v>105</v>
      </c>
      <c r="F4" s="92" t="s">
        <v>106</v>
      </c>
      <c r="G4" s="92" t="s">
        <v>107</v>
      </c>
    </row>
    <row r="5" spans="2:7" s="56" customFormat="1" ht="17.25" customHeight="1">
      <c r="B5" s="93">
        <v>600</v>
      </c>
      <c r="C5" s="93"/>
      <c r="D5" s="93"/>
      <c r="E5" s="94" t="s">
        <v>28</v>
      </c>
      <c r="F5" s="95">
        <f>SUM(F6,F8,F11)</f>
        <v>3243595</v>
      </c>
      <c r="G5" s="95">
        <f>SUM(G6,G8,G11)</f>
        <v>732484</v>
      </c>
    </row>
    <row r="6" spans="2:7" s="57" customFormat="1" ht="17.25" customHeight="1">
      <c r="B6" s="96"/>
      <c r="C6" s="96">
        <v>60004</v>
      </c>
      <c r="D6" s="96"/>
      <c r="E6" s="97" t="s">
        <v>29</v>
      </c>
      <c r="F6" s="98"/>
      <c r="G6" s="98">
        <f>SUM(G7)</f>
        <v>250000</v>
      </c>
    </row>
    <row r="7" spans="2:7" s="101" customFormat="1" ht="46.5" customHeight="1">
      <c r="B7" s="100"/>
      <c r="C7" s="100"/>
      <c r="D7" s="100">
        <v>2310</v>
      </c>
      <c r="E7" s="61" t="s">
        <v>30</v>
      </c>
      <c r="F7" s="68"/>
      <c r="G7" s="68">
        <v>250000</v>
      </c>
    </row>
    <row r="8" spans="2:7" s="57" customFormat="1" ht="17.25" customHeight="1">
      <c r="B8" s="96"/>
      <c r="C8" s="96">
        <v>60014</v>
      </c>
      <c r="D8" s="96"/>
      <c r="E8" s="97" t="s">
        <v>7</v>
      </c>
      <c r="F8" s="98">
        <f>SUM(F9:F10)</f>
        <v>3243595</v>
      </c>
      <c r="G8" s="98"/>
    </row>
    <row r="9" spans="2:7" s="207" customFormat="1" ht="59.25" customHeight="1">
      <c r="B9" s="204"/>
      <c r="C9" s="204"/>
      <c r="D9" s="204">
        <v>6300</v>
      </c>
      <c r="E9" s="205" t="s">
        <v>8</v>
      </c>
      <c r="F9" s="206">
        <v>3193595</v>
      </c>
      <c r="G9" s="206"/>
    </row>
    <row r="10" spans="2:7" s="57" customFormat="1" ht="49.5" customHeight="1">
      <c r="B10" s="58"/>
      <c r="C10" s="58"/>
      <c r="D10" s="58">
        <v>6630</v>
      </c>
      <c r="E10" s="61" t="s">
        <v>111</v>
      </c>
      <c r="F10" s="68">
        <v>50000</v>
      </c>
      <c r="G10" s="60"/>
    </row>
    <row r="11" spans="2:7" s="57" customFormat="1" ht="17.25" customHeight="1">
      <c r="B11" s="96"/>
      <c r="C11" s="96">
        <v>60016</v>
      </c>
      <c r="D11" s="96"/>
      <c r="E11" s="97" t="s">
        <v>140</v>
      </c>
      <c r="F11" s="98"/>
      <c r="G11" s="98">
        <f>SUM(G12)</f>
        <v>482484</v>
      </c>
    </row>
    <row r="12" spans="2:7" s="223" customFormat="1" ht="48" customHeight="1">
      <c r="B12" s="221"/>
      <c r="C12" s="221"/>
      <c r="D12" s="221">
        <v>6300</v>
      </c>
      <c r="E12" s="205" t="s">
        <v>141</v>
      </c>
      <c r="F12" s="206"/>
      <c r="G12" s="222">
        <v>482484</v>
      </c>
    </row>
    <row r="13" spans="2:7" s="56" customFormat="1" ht="17.25" customHeight="1">
      <c r="B13" s="93">
        <v>710</v>
      </c>
      <c r="C13" s="93"/>
      <c r="D13" s="93"/>
      <c r="E13" s="94" t="s">
        <v>50</v>
      </c>
      <c r="F13" s="95"/>
      <c r="G13" s="95">
        <f>SUM(G14)</f>
        <v>61236</v>
      </c>
    </row>
    <row r="14" spans="2:7" s="57" customFormat="1" ht="17.25" customHeight="1">
      <c r="B14" s="96"/>
      <c r="C14" s="96">
        <v>71095</v>
      </c>
      <c r="D14" s="96"/>
      <c r="E14" s="97" t="s">
        <v>6</v>
      </c>
      <c r="F14" s="98"/>
      <c r="G14" s="98">
        <f>SUM(G15)</f>
        <v>61236</v>
      </c>
    </row>
    <row r="15" spans="2:7" s="223" customFormat="1" ht="58.5" customHeight="1">
      <c r="B15" s="221"/>
      <c r="C15" s="221"/>
      <c r="D15" s="221">
        <v>6639</v>
      </c>
      <c r="E15" s="230" t="s">
        <v>27</v>
      </c>
      <c r="F15" s="206"/>
      <c r="G15" s="222">
        <v>61236</v>
      </c>
    </row>
    <row r="16" spans="2:7" s="56" customFormat="1" ht="17.25" customHeight="1">
      <c r="B16" s="93">
        <v>750</v>
      </c>
      <c r="C16" s="93"/>
      <c r="D16" s="93"/>
      <c r="E16" s="94" t="s">
        <v>55</v>
      </c>
      <c r="F16" s="95">
        <f>SUM(F17)</f>
        <v>89000</v>
      </c>
      <c r="G16" s="95"/>
    </row>
    <row r="17" spans="2:7" s="57" customFormat="1" ht="17.25" customHeight="1">
      <c r="B17" s="96"/>
      <c r="C17" s="96">
        <v>75020</v>
      </c>
      <c r="D17" s="96"/>
      <c r="E17" s="97" t="s">
        <v>57</v>
      </c>
      <c r="F17" s="98">
        <f>SUM(F18)</f>
        <v>89000</v>
      </c>
      <c r="G17" s="98"/>
    </row>
    <row r="18" spans="2:7" s="57" customFormat="1" ht="46.5" customHeight="1">
      <c r="B18" s="58"/>
      <c r="C18" s="58"/>
      <c r="D18" s="58">
        <v>2710</v>
      </c>
      <c r="E18" s="59" t="s">
        <v>9</v>
      </c>
      <c r="F18" s="68">
        <v>89000</v>
      </c>
      <c r="G18" s="60"/>
    </row>
    <row r="19" spans="2:7" s="56" customFormat="1" ht="17.25" customHeight="1">
      <c r="B19" s="93">
        <v>754</v>
      </c>
      <c r="C19" s="93"/>
      <c r="D19" s="93"/>
      <c r="E19" s="94" t="s">
        <v>11</v>
      </c>
      <c r="F19" s="95">
        <f>SUM(F20)</f>
        <v>263680</v>
      </c>
      <c r="G19" s="95"/>
    </row>
    <row r="20" spans="2:7" s="57" customFormat="1" ht="17.25" customHeight="1">
      <c r="B20" s="96"/>
      <c r="C20" s="96">
        <v>75421</v>
      </c>
      <c r="D20" s="96"/>
      <c r="E20" s="97" t="s">
        <v>64</v>
      </c>
      <c r="F20" s="98">
        <f>SUM(F21)</f>
        <v>263680</v>
      </c>
      <c r="G20" s="98"/>
    </row>
    <row r="21" spans="2:7" s="101" customFormat="1" ht="46.5" customHeight="1">
      <c r="B21" s="100"/>
      <c r="C21" s="100"/>
      <c r="D21" s="100">
        <v>6619</v>
      </c>
      <c r="E21" s="89" t="s">
        <v>142</v>
      </c>
      <c r="F21" s="68">
        <v>263680</v>
      </c>
      <c r="G21" s="68"/>
    </row>
    <row r="22" spans="2:7" s="56" customFormat="1" ht="17.25" customHeight="1">
      <c r="B22" s="93">
        <v>853</v>
      </c>
      <c r="C22" s="93"/>
      <c r="D22" s="93"/>
      <c r="E22" s="94" t="s">
        <v>18</v>
      </c>
      <c r="F22" s="95">
        <f>SUM(F23)</f>
        <v>8887</v>
      </c>
      <c r="G22" s="95">
        <f>SUM(G23)</f>
        <v>2000</v>
      </c>
    </row>
    <row r="23" spans="2:7" s="57" customFormat="1" ht="19.5" customHeight="1">
      <c r="B23" s="96"/>
      <c r="C23" s="96">
        <v>85311</v>
      </c>
      <c r="D23" s="96"/>
      <c r="E23" s="97" t="s">
        <v>19</v>
      </c>
      <c r="F23" s="98">
        <f>SUM(F24)</f>
        <v>8887</v>
      </c>
      <c r="G23" s="98">
        <f>SUM(G24:G25)</f>
        <v>2000</v>
      </c>
    </row>
    <row r="24" spans="2:7" s="101" customFormat="1" ht="45" customHeight="1">
      <c r="B24" s="100"/>
      <c r="C24" s="100"/>
      <c r="D24" s="100">
        <v>2320</v>
      </c>
      <c r="E24" s="61" t="s">
        <v>15</v>
      </c>
      <c r="F24" s="68">
        <v>8887</v>
      </c>
      <c r="G24" s="68"/>
    </row>
    <row r="25" spans="2:7" s="101" customFormat="1" ht="45" customHeight="1">
      <c r="B25" s="100"/>
      <c r="C25" s="100"/>
      <c r="D25" s="100">
        <v>2320</v>
      </c>
      <c r="E25" s="61" t="s">
        <v>67</v>
      </c>
      <c r="F25" s="68"/>
      <c r="G25" s="68">
        <v>2000</v>
      </c>
    </row>
    <row r="26" spans="2:7" s="56" customFormat="1" ht="17.25" customHeight="1">
      <c r="B26" s="93">
        <v>855</v>
      </c>
      <c r="C26" s="93"/>
      <c r="D26" s="93"/>
      <c r="E26" s="94" t="s">
        <v>129</v>
      </c>
      <c r="F26" s="95">
        <f>SUM(F27,F30)</f>
        <v>958638</v>
      </c>
      <c r="G26" s="95">
        <f>SUM(G27,G30)</f>
        <v>510419</v>
      </c>
    </row>
    <row r="27" spans="2:7" s="57" customFormat="1" ht="17.25" customHeight="1">
      <c r="B27" s="96"/>
      <c r="C27" s="96">
        <v>85508</v>
      </c>
      <c r="D27" s="96"/>
      <c r="E27" s="97" t="s">
        <v>17</v>
      </c>
      <c r="F27" s="98">
        <f>SUM(F28)</f>
        <v>248036</v>
      </c>
      <c r="G27" s="98">
        <f>SUM(G28:G29)</f>
        <v>294419</v>
      </c>
    </row>
    <row r="28" spans="2:7" s="101" customFormat="1" ht="45" customHeight="1">
      <c r="B28" s="100"/>
      <c r="C28" s="100"/>
      <c r="D28" s="100">
        <v>2320</v>
      </c>
      <c r="E28" s="61" t="s">
        <v>15</v>
      </c>
      <c r="F28" s="68">
        <v>248036</v>
      </c>
      <c r="G28" s="68"/>
    </row>
    <row r="29" spans="2:7" s="101" customFormat="1" ht="45" customHeight="1">
      <c r="B29" s="100"/>
      <c r="C29" s="100"/>
      <c r="D29" s="100">
        <v>2320</v>
      </c>
      <c r="E29" s="61" t="s">
        <v>67</v>
      </c>
      <c r="F29" s="68"/>
      <c r="G29" s="68">
        <v>294419</v>
      </c>
    </row>
    <row r="30" spans="2:7" s="57" customFormat="1" ht="17.25" customHeight="1">
      <c r="B30" s="96"/>
      <c r="C30" s="96">
        <v>85510</v>
      </c>
      <c r="D30" s="96"/>
      <c r="E30" s="97" t="s">
        <v>130</v>
      </c>
      <c r="F30" s="98">
        <f>SUM(F31)</f>
        <v>710602</v>
      </c>
      <c r="G30" s="98">
        <f>SUM(G32:G33)</f>
        <v>216000</v>
      </c>
    </row>
    <row r="31" spans="2:7" s="101" customFormat="1" ht="45" customHeight="1">
      <c r="B31" s="100"/>
      <c r="C31" s="100"/>
      <c r="D31" s="100">
        <v>2320</v>
      </c>
      <c r="E31" s="61" t="s">
        <v>15</v>
      </c>
      <c r="F31" s="68">
        <v>710602</v>
      </c>
      <c r="G31" s="68"/>
    </row>
    <row r="32" spans="2:7" s="101" customFormat="1" ht="45" customHeight="1">
      <c r="B32" s="100"/>
      <c r="C32" s="100"/>
      <c r="D32" s="100">
        <v>2320</v>
      </c>
      <c r="E32" s="61" t="s">
        <v>67</v>
      </c>
      <c r="F32" s="68"/>
      <c r="G32" s="68">
        <v>72000</v>
      </c>
    </row>
    <row r="33" spans="2:7" s="101" customFormat="1" ht="46.5" customHeight="1">
      <c r="B33" s="100"/>
      <c r="C33" s="100"/>
      <c r="D33" s="100">
        <v>2330</v>
      </c>
      <c r="E33" s="61" t="s">
        <v>68</v>
      </c>
      <c r="F33" s="68"/>
      <c r="G33" s="68">
        <v>144000</v>
      </c>
    </row>
    <row r="34" spans="2:7" s="56" customFormat="1" ht="17.25" customHeight="1">
      <c r="B34" s="93">
        <v>900</v>
      </c>
      <c r="C34" s="93"/>
      <c r="D34" s="93"/>
      <c r="E34" s="94" t="s">
        <v>21</v>
      </c>
      <c r="F34" s="95"/>
      <c r="G34" s="95">
        <f>SUM(G35)</f>
        <v>10000</v>
      </c>
    </row>
    <row r="35" spans="2:7" s="57" customFormat="1" ht="17.25" customHeight="1">
      <c r="B35" s="96"/>
      <c r="C35" s="96">
        <v>90095</v>
      </c>
      <c r="D35" s="96"/>
      <c r="E35" s="97" t="s">
        <v>6</v>
      </c>
      <c r="F35" s="98"/>
      <c r="G35" s="98">
        <f>SUM(G36)</f>
        <v>10000</v>
      </c>
    </row>
    <row r="36" spans="2:7" s="57" customFormat="1" ht="43.5" customHeight="1">
      <c r="B36" s="58"/>
      <c r="C36" s="58"/>
      <c r="D36" s="58">
        <v>2710</v>
      </c>
      <c r="E36" s="59" t="s">
        <v>70</v>
      </c>
      <c r="F36" s="60"/>
      <c r="G36" s="68">
        <v>10000</v>
      </c>
    </row>
    <row r="37" spans="2:7" s="56" customFormat="1" ht="17.25" customHeight="1">
      <c r="B37" s="93">
        <v>921</v>
      </c>
      <c r="C37" s="93"/>
      <c r="D37" s="93"/>
      <c r="E37" s="94" t="s">
        <v>22</v>
      </c>
      <c r="F37" s="95">
        <f>SUM(F38,F40)</f>
        <v>110000</v>
      </c>
      <c r="G37" s="95">
        <f>SUM(G38,G40)</f>
        <v>18000</v>
      </c>
    </row>
    <row r="38" spans="2:7" s="57" customFormat="1" ht="17.25" customHeight="1">
      <c r="B38" s="96"/>
      <c r="C38" s="96">
        <v>92105</v>
      </c>
      <c r="D38" s="96"/>
      <c r="E38" s="97" t="s">
        <v>71</v>
      </c>
      <c r="F38" s="98"/>
      <c r="G38" s="98">
        <f>SUM(G39)</f>
        <v>18000</v>
      </c>
    </row>
    <row r="39" spans="2:7" s="207" customFormat="1" ht="44.25" customHeight="1">
      <c r="B39" s="204"/>
      <c r="C39" s="204"/>
      <c r="D39" s="204">
        <v>2710</v>
      </c>
      <c r="E39" s="205" t="s">
        <v>70</v>
      </c>
      <c r="F39" s="206"/>
      <c r="G39" s="206">
        <v>18000</v>
      </c>
    </row>
    <row r="40" spans="2:7" s="57" customFormat="1" ht="17.25" customHeight="1">
      <c r="B40" s="96"/>
      <c r="C40" s="96">
        <v>92116</v>
      </c>
      <c r="D40" s="96"/>
      <c r="E40" s="97" t="s">
        <v>23</v>
      </c>
      <c r="F40" s="98">
        <f>SUM(F41)</f>
        <v>110000</v>
      </c>
      <c r="G40" s="98"/>
    </row>
    <row r="41" spans="2:7" s="101" customFormat="1" ht="45.75" customHeight="1">
      <c r="B41" s="100"/>
      <c r="C41" s="100"/>
      <c r="D41" s="100">
        <v>2710</v>
      </c>
      <c r="E41" s="61" t="s">
        <v>9</v>
      </c>
      <c r="F41" s="68">
        <v>110000</v>
      </c>
      <c r="G41" s="68"/>
    </row>
    <row r="42" spans="2:7" s="57" customFormat="1" ht="24.75" customHeight="1">
      <c r="B42" s="312" t="s">
        <v>110</v>
      </c>
      <c r="C42" s="313"/>
      <c r="D42" s="313"/>
      <c r="E42" s="314"/>
      <c r="F42" s="99">
        <f>SUM(F5,F13,F16,F19,F22,F26,F34,F37)</f>
        <v>4673800</v>
      </c>
      <c r="G42" s="99">
        <f>SUM(G5,G13,G16,G19,G22,G26,G34,G37)</f>
        <v>1334139</v>
      </c>
    </row>
  </sheetData>
  <sheetProtection algorithmName="SHA-512" hashValue="cAyITcg7Ahjpk7elzv4/PZpD7KBb2que89hFHiIVB2iBq5+ZgB7g9eeiiEmYojz449PpGX+xbbIwP97uQ55ZxA==" saltValue="hix1AZB906RX8E9aqwU0gQ==" spinCount="100000" sheet="1" objects="1" scenarios="1" formatColumns="0" formatRows="0"/>
  <mergeCells count="2">
    <mergeCell ref="B2:G2"/>
    <mergeCell ref="B42:E42"/>
  </mergeCells>
  <pageMargins left="0.55118110236220474" right="0.47244094488188981" top="1.55" bottom="1.43" header="0.78740157480314965" footer="0.51181102362204722"/>
  <pageSetup paperSize="9" scale="90" orientation="portrait" horizontalDpi="4294967295" verticalDpi="300" r:id="rId1"/>
  <headerFooter differentFirst="1" alignWithMargins="0">
    <oddFooter>&amp;C&amp;P</oddFooter>
    <firstHeader>&amp;R&amp;10Tabela Nr 7
do uchwały Nr ................
Rady Powiatu w Otwocku
z dnia .....................</firstHead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pane ySplit="5" topLeftCell="A6" activePane="bottomLeft" state="frozen"/>
      <selection pane="bottomLeft" activeCell="O18" sqref="O18"/>
    </sheetView>
  </sheetViews>
  <sheetFormatPr defaultRowHeight="12"/>
  <cols>
    <col min="1" max="1" width="6.5" style="119" customWidth="1"/>
    <col min="2" max="2" width="10.33203125" style="119" customWidth="1"/>
    <col min="3" max="3" width="7.5" style="119" customWidth="1"/>
    <col min="4" max="4" width="53.5" style="51" customWidth="1"/>
    <col min="5" max="5" width="15" style="51" customWidth="1"/>
    <col min="6" max="6" width="15.33203125" style="51" customWidth="1"/>
    <col min="7" max="7" width="15" style="51" customWidth="1"/>
    <col min="8" max="10" width="9.33203125" style="51"/>
    <col min="11" max="11" width="10.33203125" style="51" bestFit="1" customWidth="1"/>
    <col min="12" max="16384" width="9.33203125" style="51"/>
  </cols>
  <sheetData>
    <row r="1" spans="1:12" ht="9" customHeight="1">
      <c r="F1" s="120"/>
      <c r="G1" s="120"/>
    </row>
    <row r="2" spans="1:12" s="122" customFormat="1" ht="33" customHeight="1">
      <c r="A2" s="319" t="s">
        <v>183</v>
      </c>
      <c r="B2" s="319"/>
      <c r="C2" s="319"/>
      <c r="D2" s="319"/>
      <c r="E2" s="319"/>
      <c r="F2" s="319"/>
      <c r="G2" s="319"/>
      <c r="H2" s="121"/>
    </row>
    <row r="3" spans="1:12" ht="10.5" customHeight="1"/>
    <row r="4" spans="1:12" ht="24" customHeight="1">
      <c r="A4" s="316" t="s">
        <v>0</v>
      </c>
      <c r="B4" s="316" t="s">
        <v>1</v>
      </c>
      <c r="C4" s="316" t="s">
        <v>163</v>
      </c>
      <c r="D4" s="316" t="s">
        <v>79</v>
      </c>
      <c r="E4" s="316" t="s">
        <v>164</v>
      </c>
      <c r="F4" s="316"/>
      <c r="G4" s="316"/>
    </row>
    <row r="5" spans="1:12" ht="24" customHeight="1">
      <c r="A5" s="316"/>
      <c r="B5" s="316"/>
      <c r="C5" s="316"/>
      <c r="D5" s="316"/>
      <c r="E5" s="123" t="s">
        <v>165</v>
      </c>
      <c r="F5" s="123" t="s">
        <v>166</v>
      </c>
      <c r="G5" s="123" t="s">
        <v>167</v>
      </c>
    </row>
    <row r="6" spans="1:12" s="125" customFormat="1" ht="12.75" customHeight="1">
      <c r="A6" s="124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</row>
    <row r="7" spans="1:12" ht="39" customHeight="1">
      <c r="A7" s="315" t="s">
        <v>168</v>
      </c>
      <c r="B7" s="315"/>
      <c r="C7" s="315"/>
      <c r="D7" s="126" t="s">
        <v>169</v>
      </c>
      <c r="E7" s="127" t="s">
        <v>170</v>
      </c>
      <c r="F7" s="127" t="s">
        <v>170</v>
      </c>
      <c r="G7" s="127" t="s">
        <v>170</v>
      </c>
    </row>
    <row r="8" spans="1:12" s="131" customFormat="1" ht="52.5" customHeight="1">
      <c r="A8" s="128">
        <v>600</v>
      </c>
      <c r="B8" s="128">
        <v>60004</v>
      </c>
      <c r="C8" s="128">
        <v>2310</v>
      </c>
      <c r="D8" s="61" t="s">
        <v>30</v>
      </c>
      <c r="E8" s="129"/>
      <c r="F8" s="129"/>
      <c r="G8" s="130">
        <v>250000</v>
      </c>
    </row>
    <row r="9" spans="1:12" s="212" customFormat="1" ht="61.5" customHeight="1">
      <c r="A9" s="224">
        <v>600</v>
      </c>
      <c r="B9" s="224">
        <v>60016</v>
      </c>
      <c r="C9" s="224">
        <v>6300</v>
      </c>
      <c r="D9" s="205" t="s">
        <v>141</v>
      </c>
      <c r="E9" s="208"/>
      <c r="F9" s="208"/>
      <c r="G9" s="225">
        <v>482484</v>
      </c>
    </row>
    <row r="10" spans="1:12" s="212" customFormat="1" ht="63.75" customHeight="1">
      <c r="A10" s="208">
        <v>710</v>
      </c>
      <c r="B10" s="208">
        <v>71095</v>
      </c>
      <c r="C10" s="208">
        <v>6639</v>
      </c>
      <c r="D10" s="231" t="s">
        <v>27</v>
      </c>
      <c r="E10" s="232"/>
      <c r="F10" s="232"/>
      <c r="G10" s="233">
        <v>61236</v>
      </c>
    </row>
    <row r="11" spans="1:12" s="131" customFormat="1" ht="38.25" customHeight="1">
      <c r="A11" s="129">
        <v>754</v>
      </c>
      <c r="B11" s="129">
        <v>75404</v>
      </c>
      <c r="C11" s="129">
        <v>6170</v>
      </c>
      <c r="D11" s="76" t="s">
        <v>171</v>
      </c>
      <c r="E11" s="132"/>
      <c r="F11" s="132"/>
      <c r="G11" s="133">
        <v>70000</v>
      </c>
    </row>
    <row r="12" spans="1:12" s="131" customFormat="1" ht="38.25" customHeight="1">
      <c r="A12" s="129">
        <v>754</v>
      </c>
      <c r="B12" s="129">
        <v>75410</v>
      </c>
      <c r="C12" s="129">
        <v>6170</v>
      </c>
      <c r="D12" s="76" t="s">
        <v>171</v>
      </c>
      <c r="E12" s="132"/>
      <c r="F12" s="132"/>
      <c r="G12" s="133">
        <v>60000</v>
      </c>
    </row>
    <row r="13" spans="1:12" s="131" customFormat="1" ht="51.75" customHeight="1">
      <c r="A13" s="129">
        <v>853</v>
      </c>
      <c r="B13" s="129">
        <v>85311</v>
      </c>
      <c r="C13" s="129">
        <v>2320</v>
      </c>
      <c r="D13" s="76" t="s">
        <v>67</v>
      </c>
      <c r="E13" s="76"/>
      <c r="F13" s="76"/>
      <c r="G13" s="134">
        <v>2000</v>
      </c>
      <c r="H13" s="135"/>
      <c r="I13" s="135"/>
      <c r="J13" s="135"/>
      <c r="K13" s="135"/>
      <c r="L13" s="135"/>
    </row>
    <row r="14" spans="1:12" s="131" customFormat="1" ht="51.75" customHeight="1">
      <c r="A14" s="129">
        <v>855</v>
      </c>
      <c r="B14" s="129">
        <v>85508</v>
      </c>
      <c r="C14" s="129">
        <v>2320</v>
      </c>
      <c r="D14" s="76" t="s">
        <v>67</v>
      </c>
      <c r="E14" s="76"/>
      <c r="F14" s="76"/>
      <c r="G14" s="134">
        <v>294419</v>
      </c>
      <c r="H14" s="135"/>
      <c r="I14" s="135"/>
      <c r="J14" s="135"/>
      <c r="K14" s="135"/>
      <c r="L14" s="135"/>
    </row>
    <row r="15" spans="1:12" s="131" customFormat="1" ht="51.75" customHeight="1">
      <c r="A15" s="129">
        <v>855</v>
      </c>
      <c r="B15" s="129">
        <v>85510</v>
      </c>
      <c r="C15" s="129">
        <v>2320</v>
      </c>
      <c r="D15" s="76" t="s">
        <v>67</v>
      </c>
      <c r="E15" s="76"/>
      <c r="F15" s="76"/>
      <c r="G15" s="134">
        <v>72000</v>
      </c>
      <c r="H15" s="135"/>
      <c r="I15" s="135"/>
      <c r="J15" s="135"/>
      <c r="K15" s="135"/>
      <c r="L15" s="135"/>
    </row>
    <row r="16" spans="1:12" s="131" customFormat="1" ht="57" customHeight="1">
      <c r="A16" s="129">
        <v>855</v>
      </c>
      <c r="B16" s="129">
        <v>85510</v>
      </c>
      <c r="C16" s="129">
        <v>2330</v>
      </c>
      <c r="D16" s="76" t="s">
        <v>68</v>
      </c>
      <c r="E16" s="76"/>
      <c r="F16" s="76"/>
      <c r="G16" s="134">
        <v>144000</v>
      </c>
      <c r="H16" s="135"/>
      <c r="I16" s="135"/>
      <c r="J16" s="135"/>
      <c r="K16" s="135"/>
      <c r="L16" s="135"/>
    </row>
    <row r="17" spans="1:12" s="131" customFormat="1" ht="48" customHeight="1">
      <c r="A17" s="129">
        <v>900</v>
      </c>
      <c r="B17" s="129">
        <v>90095</v>
      </c>
      <c r="C17" s="129">
        <v>2710</v>
      </c>
      <c r="D17" s="76" t="s">
        <v>70</v>
      </c>
      <c r="E17" s="76"/>
      <c r="F17" s="76"/>
      <c r="G17" s="134">
        <v>10000</v>
      </c>
      <c r="H17" s="135"/>
      <c r="I17" s="135"/>
      <c r="J17" s="135"/>
      <c r="K17" s="135"/>
      <c r="L17" s="135"/>
    </row>
    <row r="18" spans="1:12" s="212" customFormat="1" ht="48" customHeight="1">
      <c r="A18" s="208">
        <v>921</v>
      </c>
      <c r="B18" s="208">
        <v>92105</v>
      </c>
      <c r="C18" s="208">
        <v>2710</v>
      </c>
      <c r="D18" s="209" t="s">
        <v>70</v>
      </c>
      <c r="E18" s="209"/>
      <c r="F18" s="209"/>
      <c r="G18" s="210">
        <v>18000</v>
      </c>
      <c r="H18" s="211"/>
      <c r="I18" s="211"/>
      <c r="J18" s="211"/>
      <c r="K18" s="211"/>
      <c r="L18" s="211"/>
    </row>
    <row r="19" spans="1:12" s="131" customFormat="1" ht="34.5" customHeight="1">
      <c r="A19" s="129">
        <v>921</v>
      </c>
      <c r="B19" s="129">
        <v>92116</v>
      </c>
      <c r="C19" s="129">
        <v>2480</v>
      </c>
      <c r="D19" s="76" t="s">
        <v>172</v>
      </c>
      <c r="E19" s="136">
        <v>409000</v>
      </c>
      <c r="F19" s="76"/>
      <c r="G19" s="134"/>
      <c r="H19" s="135"/>
      <c r="I19" s="135"/>
      <c r="J19" s="135"/>
      <c r="K19" s="135"/>
      <c r="L19" s="135"/>
    </row>
    <row r="20" spans="1:12" s="138" customFormat="1" ht="27" customHeight="1">
      <c r="A20" s="316" t="s">
        <v>173</v>
      </c>
      <c r="B20" s="316"/>
      <c r="C20" s="316"/>
      <c r="D20" s="316"/>
      <c r="E20" s="137">
        <f>SUM(E8:E19)</f>
        <v>409000</v>
      </c>
      <c r="F20" s="137">
        <f>SUM(F8:F19)</f>
        <v>0</v>
      </c>
      <c r="G20" s="137">
        <f>SUM(G8:G19)</f>
        <v>1464139</v>
      </c>
      <c r="I20" s="139"/>
    </row>
    <row r="21" spans="1:12" s="131" customFormat="1" ht="47.25" customHeight="1">
      <c r="A21" s="315" t="s">
        <v>174</v>
      </c>
      <c r="B21" s="315"/>
      <c r="C21" s="315"/>
      <c r="D21" s="126" t="s">
        <v>169</v>
      </c>
      <c r="E21" s="127" t="s">
        <v>170</v>
      </c>
      <c r="F21" s="127" t="s">
        <v>170</v>
      </c>
      <c r="G21" s="127" t="s">
        <v>170</v>
      </c>
      <c r="I21" s="140"/>
      <c r="K21" s="119"/>
    </row>
    <row r="22" spans="1:12" s="131" customFormat="1" ht="63" customHeight="1">
      <c r="A22" s="141" t="s">
        <v>2</v>
      </c>
      <c r="B22" s="141" t="s">
        <v>175</v>
      </c>
      <c r="C22" s="141" t="s">
        <v>176</v>
      </c>
      <c r="D22" s="76" t="s">
        <v>177</v>
      </c>
      <c r="E22" s="132"/>
      <c r="F22" s="132"/>
      <c r="G22" s="133">
        <v>82920</v>
      </c>
      <c r="I22" s="140"/>
      <c r="K22" s="119"/>
    </row>
    <row r="23" spans="1:12" s="131" customFormat="1" ht="75" customHeight="1">
      <c r="A23" s="129">
        <v>630</v>
      </c>
      <c r="B23" s="129">
        <v>63003</v>
      </c>
      <c r="C23" s="129">
        <v>2360</v>
      </c>
      <c r="D23" s="76" t="s">
        <v>128</v>
      </c>
      <c r="E23" s="132"/>
      <c r="F23" s="132"/>
      <c r="G23" s="133">
        <v>48000</v>
      </c>
      <c r="I23" s="140"/>
      <c r="K23" s="119"/>
    </row>
    <row r="24" spans="1:12" s="131" customFormat="1" ht="73.5" customHeight="1">
      <c r="A24" s="129">
        <v>754</v>
      </c>
      <c r="B24" s="129">
        <v>75495</v>
      </c>
      <c r="C24" s="129">
        <v>2360</v>
      </c>
      <c r="D24" s="76" t="s">
        <v>128</v>
      </c>
      <c r="E24" s="132"/>
      <c r="F24" s="132"/>
      <c r="G24" s="133">
        <v>10000</v>
      </c>
      <c r="I24" s="140"/>
      <c r="K24" s="119"/>
    </row>
    <row r="25" spans="1:12" s="131" customFormat="1" ht="75" customHeight="1">
      <c r="A25" s="129">
        <v>755</v>
      </c>
      <c r="B25" s="129">
        <v>75515</v>
      </c>
      <c r="C25" s="129">
        <v>2360</v>
      </c>
      <c r="D25" s="76" t="s">
        <v>128</v>
      </c>
      <c r="E25" s="132"/>
      <c r="F25" s="132"/>
      <c r="G25" s="133">
        <v>182178</v>
      </c>
      <c r="I25" s="140"/>
      <c r="K25" s="119"/>
    </row>
    <row r="26" spans="1:12" s="212" customFormat="1" ht="34.5" customHeight="1">
      <c r="A26" s="208">
        <v>801</v>
      </c>
      <c r="B26" s="208">
        <v>80120</v>
      </c>
      <c r="C26" s="208">
        <v>2540</v>
      </c>
      <c r="D26" s="209" t="s">
        <v>178</v>
      </c>
      <c r="E26" s="259">
        <v>1092584</v>
      </c>
      <c r="F26" s="209"/>
      <c r="G26" s="259"/>
    </row>
    <row r="27" spans="1:12" s="131" customFormat="1" ht="34.5" customHeight="1">
      <c r="A27" s="129">
        <v>801</v>
      </c>
      <c r="B27" s="129">
        <v>80130</v>
      </c>
      <c r="C27" s="129">
        <v>2540</v>
      </c>
      <c r="D27" s="76" t="s">
        <v>178</v>
      </c>
      <c r="E27" s="136">
        <v>313712</v>
      </c>
      <c r="F27" s="76"/>
      <c r="G27" s="136"/>
    </row>
    <row r="28" spans="1:12" s="131" customFormat="1" ht="34.5" customHeight="1">
      <c r="A28" s="129">
        <v>801</v>
      </c>
      <c r="B28" s="129">
        <v>80150</v>
      </c>
      <c r="C28" s="129">
        <v>2540</v>
      </c>
      <c r="D28" s="76" t="s">
        <v>178</v>
      </c>
      <c r="E28" s="136">
        <v>128565</v>
      </c>
      <c r="F28" s="76"/>
      <c r="G28" s="136"/>
    </row>
    <row r="29" spans="1:12" s="131" customFormat="1" ht="34.5" customHeight="1">
      <c r="A29" s="129">
        <v>801</v>
      </c>
      <c r="B29" s="129">
        <v>80151</v>
      </c>
      <c r="C29" s="129">
        <v>2540</v>
      </c>
      <c r="D29" s="76" t="s">
        <v>178</v>
      </c>
      <c r="E29" s="136">
        <v>110839</v>
      </c>
      <c r="F29" s="76"/>
      <c r="G29" s="136"/>
    </row>
    <row r="30" spans="1:12" s="212" customFormat="1" ht="60.75" customHeight="1">
      <c r="A30" s="208">
        <v>851</v>
      </c>
      <c r="B30" s="208">
        <v>85111</v>
      </c>
      <c r="C30" s="208">
        <v>6230</v>
      </c>
      <c r="D30" s="209" t="s">
        <v>339</v>
      </c>
      <c r="E30" s="259"/>
      <c r="F30" s="209"/>
      <c r="G30" s="259">
        <v>39114</v>
      </c>
    </row>
    <row r="31" spans="1:12" s="131" customFormat="1" ht="47.25" customHeight="1">
      <c r="A31" s="129">
        <v>852</v>
      </c>
      <c r="B31" s="129">
        <v>85202</v>
      </c>
      <c r="C31" s="129">
        <v>2820</v>
      </c>
      <c r="D31" s="76" t="s">
        <v>179</v>
      </c>
      <c r="E31" s="76"/>
      <c r="F31" s="76"/>
      <c r="G31" s="136">
        <v>297000</v>
      </c>
    </row>
    <row r="32" spans="1:12" s="131" customFormat="1" ht="44.25" customHeight="1">
      <c r="A32" s="129">
        <v>852</v>
      </c>
      <c r="B32" s="129">
        <v>85220</v>
      </c>
      <c r="C32" s="129">
        <v>2820</v>
      </c>
      <c r="D32" s="76" t="s">
        <v>179</v>
      </c>
      <c r="E32" s="76"/>
      <c r="F32" s="76"/>
      <c r="G32" s="136">
        <v>80000</v>
      </c>
    </row>
    <row r="33" spans="1:11" s="131" customFormat="1" ht="34.5" customHeight="1">
      <c r="A33" s="129">
        <v>853</v>
      </c>
      <c r="B33" s="129">
        <v>85311</v>
      </c>
      <c r="C33" s="129">
        <v>2580</v>
      </c>
      <c r="D33" s="76" t="s">
        <v>180</v>
      </c>
      <c r="E33" s="136">
        <v>179511</v>
      </c>
      <c r="F33" s="76"/>
      <c r="G33" s="136"/>
    </row>
    <row r="34" spans="1:11" s="212" customFormat="1" ht="33.75" customHeight="1">
      <c r="A34" s="208">
        <v>854</v>
      </c>
      <c r="B34" s="208">
        <v>85404</v>
      </c>
      <c r="C34" s="208">
        <v>2540</v>
      </c>
      <c r="D34" s="209" t="s">
        <v>178</v>
      </c>
      <c r="E34" s="259">
        <v>75337</v>
      </c>
      <c r="F34" s="209"/>
      <c r="G34" s="259"/>
    </row>
    <row r="35" spans="1:11" s="131" customFormat="1" ht="33.75" customHeight="1">
      <c r="A35" s="129">
        <v>854</v>
      </c>
      <c r="B35" s="129">
        <v>85410</v>
      </c>
      <c r="C35" s="129">
        <v>2540</v>
      </c>
      <c r="D35" s="76" t="s">
        <v>178</v>
      </c>
      <c r="E35" s="136">
        <v>71546</v>
      </c>
      <c r="F35" s="76"/>
      <c r="G35" s="136"/>
    </row>
    <row r="36" spans="1:11" s="131" customFormat="1" ht="72.75" customHeight="1">
      <c r="A36" s="129">
        <v>921</v>
      </c>
      <c r="B36" s="129">
        <v>92105</v>
      </c>
      <c r="C36" s="129">
        <v>2360</v>
      </c>
      <c r="D36" s="76" t="s">
        <v>128</v>
      </c>
      <c r="E36" s="136"/>
      <c r="F36" s="76"/>
      <c r="G36" s="136">
        <v>120000</v>
      </c>
    </row>
    <row r="37" spans="1:11" s="131" customFormat="1" ht="72.75" customHeight="1">
      <c r="A37" s="129">
        <v>926</v>
      </c>
      <c r="B37" s="129">
        <v>92605</v>
      </c>
      <c r="C37" s="129">
        <v>2360</v>
      </c>
      <c r="D37" s="76" t="s">
        <v>128</v>
      </c>
      <c r="E37" s="142"/>
      <c r="F37" s="76"/>
      <c r="G37" s="136">
        <v>22000</v>
      </c>
      <c r="I37" s="140"/>
      <c r="K37" s="140"/>
    </row>
    <row r="38" spans="1:11" s="131" customFormat="1" ht="22.5" customHeight="1">
      <c r="A38" s="317" t="s">
        <v>181</v>
      </c>
      <c r="B38" s="317"/>
      <c r="C38" s="317"/>
      <c r="D38" s="317"/>
      <c r="E38" s="137">
        <f>SUM(E22:E37)</f>
        <v>1972094</v>
      </c>
      <c r="F38" s="137">
        <f t="shared" ref="F38:G38" si="0">SUM(F22:F37)</f>
        <v>0</v>
      </c>
      <c r="G38" s="137">
        <f t="shared" si="0"/>
        <v>881212</v>
      </c>
    </row>
    <row r="39" spans="1:11" s="144" customFormat="1" ht="26.25" customHeight="1">
      <c r="A39" s="318" t="s">
        <v>182</v>
      </c>
      <c r="B39" s="318"/>
      <c r="C39" s="318"/>
      <c r="D39" s="318"/>
      <c r="E39" s="318"/>
      <c r="F39" s="318"/>
      <c r="G39" s="143">
        <f>SUM(E20,G20,E38,G38)</f>
        <v>4726445</v>
      </c>
    </row>
    <row r="40" spans="1:11" ht="15.75" customHeight="1"/>
    <row r="41" spans="1:11" ht="15.75" customHeight="1"/>
    <row r="42" spans="1:11" ht="15.75" customHeight="1"/>
    <row r="43" spans="1:11" ht="15.75" customHeight="1">
      <c r="A43" s="51"/>
      <c r="B43" s="51"/>
      <c r="C43" s="51"/>
    </row>
    <row r="44" spans="1:11" ht="15.75" customHeight="1">
      <c r="A44" s="51"/>
      <c r="B44" s="51"/>
      <c r="C44" s="51"/>
    </row>
    <row r="45" spans="1:11" ht="15.75" customHeight="1">
      <c r="A45" s="51"/>
      <c r="B45" s="51"/>
      <c r="C45" s="51"/>
    </row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</sheetData>
  <sheetProtection algorithmName="SHA-512" hashValue="d6ifut+zTAwWM6GNkxRMyd/SNdsrqjHQMIwg+1ZrivoixNQmHaUaLcPArPTJqPqjLV4iwSDHoP4/2B10KYvKUg==" saltValue="0GgyxMcmjjIAb/20drorxA==" spinCount="100000" sheet="1" objects="1" scenarios="1" formatColumns="0" formatRows="0"/>
  <mergeCells count="11">
    <mergeCell ref="A2:G2"/>
    <mergeCell ref="A4:A5"/>
    <mergeCell ref="B4:B5"/>
    <mergeCell ref="C4:C5"/>
    <mergeCell ref="D4:D5"/>
    <mergeCell ref="E4:G4"/>
    <mergeCell ref="A7:C7"/>
    <mergeCell ref="A20:D20"/>
    <mergeCell ref="A21:C21"/>
    <mergeCell ref="A38:D38"/>
    <mergeCell ref="A39:F39"/>
  </mergeCells>
  <pageMargins left="0.79" right="0.23622047244094491" top="1.22" bottom="0.95" header="0.62" footer="0.38"/>
  <pageSetup paperSize="9" scale="85" orientation="portrait" horizontalDpi="4294967295" verticalDpi="300" r:id="rId1"/>
  <headerFooter differentFirst="1" alignWithMargins="0">
    <oddFooter>&amp;C&amp;P</oddFooter>
    <firstHeader>&amp;R&amp;10Załącznik Nr 1 
do uchwały Nr...............
Rady Powiatu w Otwocku
z dnia..................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5</vt:i4>
      </vt:variant>
    </vt:vector>
  </HeadingPairs>
  <TitlesOfParts>
    <vt:vector size="12" baseType="lpstr">
      <vt:lpstr> Tab.2a</vt:lpstr>
      <vt:lpstr>Tab.3</vt:lpstr>
      <vt:lpstr>Tab.4 </vt:lpstr>
      <vt:lpstr>Tab.5</vt:lpstr>
      <vt:lpstr>Tab.6</vt:lpstr>
      <vt:lpstr>Tab.7</vt:lpstr>
      <vt:lpstr>Zał.1</vt:lpstr>
      <vt:lpstr>' Tab.2a'!__xlnm.Print_Area_1</vt:lpstr>
      <vt:lpstr>' Tab.2a'!Obszar_wydruku</vt:lpstr>
      <vt:lpstr>Tab.3!Obszar_wydruku</vt:lpstr>
      <vt:lpstr>Tab.5!Obszar_wydruku</vt:lpstr>
      <vt:lpstr>Zał.1!Obszar_wydruku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Renis Iwona</dc:creator>
  <cp:lastModifiedBy>Renis Iwona</cp:lastModifiedBy>
  <cp:lastPrinted>2017-03-22T07:49:53Z</cp:lastPrinted>
  <dcterms:created xsi:type="dcterms:W3CDTF">2015-10-09T11:05:37Z</dcterms:created>
  <dcterms:modified xsi:type="dcterms:W3CDTF">2017-03-22T07:49:55Z</dcterms:modified>
</cp:coreProperties>
</file>