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X\Desktop\maj 2016\"/>
    </mc:Choice>
  </mc:AlternateContent>
  <bookViews>
    <workbookView xWindow="0" yWindow="0" windowWidth="19200" windowHeight="10185" tabRatio="821"/>
  </bookViews>
  <sheets>
    <sheet name="Tab.2a" sheetId="12" r:id="rId1"/>
    <sheet name="Tab.3" sheetId="4" r:id="rId2"/>
    <sheet name="Tab.5" sheetId="6" r:id="rId3"/>
    <sheet name="Tab.7" sheetId="8" r:id="rId4"/>
    <sheet name="Zał.1" sheetId="10" r:id="rId5"/>
  </sheets>
  <definedNames>
    <definedName name="__xlnm.Print_Area_1" localSheetId="0">Tab.2a!$A$2:$M$77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>#REF!</definedName>
    <definedName name="_xlnm._FilterDatabase" localSheetId="2" hidden="1">Tab.5!$C$1:$C$163</definedName>
    <definedName name="_xlnm._FilterDatabase" localSheetId="3" hidden="1">Tab.7!$D$2:$D$40</definedName>
    <definedName name="_xlnm.Print_Area" localSheetId="0">Tab.2a!$A$1:$K$73</definedName>
    <definedName name="_xlnm.Print_Area" localSheetId="2">Tab.5!$A$1:$F$163</definedName>
    <definedName name="_xlnm.Print_Area" localSheetId="4">Zał.1!$A$1:$G$38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2" l="1"/>
  <c r="H46" i="12"/>
  <c r="F116" i="6" l="1"/>
  <c r="E116" i="6"/>
  <c r="F142" i="6"/>
  <c r="E142" i="6"/>
  <c r="F117" i="6"/>
  <c r="E117" i="6"/>
  <c r="H69" i="12" l="1"/>
  <c r="I69" i="12"/>
  <c r="J69" i="12"/>
  <c r="G61" i="12"/>
  <c r="F60" i="12"/>
  <c r="F61" i="12" s="1"/>
  <c r="G40" i="8" l="1"/>
  <c r="F14" i="8"/>
  <c r="G12" i="8"/>
  <c r="G11" i="8" s="1"/>
  <c r="F17" i="8" l="1"/>
  <c r="F18" i="8"/>
  <c r="G36" i="8" l="1"/>
  <c r="G35" i="8"/>
  <c r="G63" i="12" l="1"/>
  <c r="F62" i="12"/>
  <c r="F63" i="12" s="1"/>
  <c r="F39" i="12" l="1"/>
  <c r="F40" i="12"/>
  <c r="F41" i="12"/>
  <c r="F42" i="12"/>
  <c r="E58" i="6" l="1"/>
  <c r="F105" i="6"/>
  <c r="E105" i="6"/>
  <c r="F106" i="6"/>
  <c r="E106" i="6"/>
  <c r="F10" i="12" l="1"/>
  <c r="F35" i="10" l="1"/>
  <c r="G35" i="10"/>
  <c r="F121" i="6" l="1"/>
  <c r="F30" i="6"/>
  <c r="F32" i="12" l="1"/>
  <c r="G66" i="12" l="1"/>
  <c r="F65" i="12"/>
  <c r="F146" i="6" l="1"/>
  <c r="E146" i="6"/>
  <c r="F11" i="12" l="1"/>
  <c r="F17" i="12" l="1"/>
  <c r="F34" i="12"/>
  <c r="F31" i="12"/>
  <c r="F30" i="12"/>
  <c r="F26" i="12"/>
  <c r="F20" i="12" l="1"/>
  <c r="F16" i="12"/>
  <c r="F15" i="12"/>
  <c r="F14" i="12"/>
  <c r="F12" i="12" l="1"/>
  <c r="G68" i="12" l="1"/>
  <c r="F67" i="12"/>
  <c r="F68" i="12" s="1"/>
  <c r="F64" i="12"/>
  <c r="F66" i="12" s="1"/>
  <c r="G59" i="12"/>
  <c r="F58" i="12"/>
  <c r="F59" i="12" s="1"/>
  <c r="G52" i="12"/>
  <c r="F51" i="12"/>
  <c r="F52" i="12" s="1"/>
  <c r="G57" i="12"/>
  <c r="F56" i="12"/>
  <c r="F55" i="12"/>
  <c r="G54" i="12"/>
  <c r="F53" i="12"/>
  <c r="F54" i="12" s="1"/>
  <c r="G50" i="12"/>
  <c r="F49" i="12"/>
  <c r="F50" i="12" s="1"/>
  <c r="G48" i="12"/>
  <c r="F47" i="12"/>
  <c r="F48" i="12" s="1"/>
  <c r="G69" i="12"/>
  <c r="F45" i="12"/>
  <c r="F28" i="12"/>
  <c r="F27" i="12"/>
  <c r="F22" i="12"/>
  <c r="F21" i="12"/>
  <c r="F19" i="12"/>
  <c r="F18" i="12"/>
  <c r="F9" i="12"/>
  <c r="F8" i="12"/>
  <c r="F57" i="12" l="1"/>
  <c r="F46" i="12"/>
  <c r="F69" i="12" s="1"/>
  <c r="E35" i="10" l="1"/>
  <c r="G19" i="10"/>
  <c r="F19" i="10"/>
  <c r="E19" i="10"/>
  <c r="F38" i="8"/>
  <c r="F35" i="8" s="1"/>
  <c r="G33" i="8"/>
  <c r="G32" i="8" s="1"/>
  <c r="G29" i="8"/>
  <c r="G28" i="8" s="1"/>
  <c r="F29" i="8"/>
  <c r="F28" i="8" s="1"/>
  <c r="G25" i="8"/>
  <c r="F25" i="8"/>
  <c r="G21" i="8"/>
  <c r="F21" i="8"/>
  <c r="F15" i="8"/>
  <c r="F8" i="8"/>
  <c r="F5" i="8" s="1"/>
  <c r="F40" i="8" s="1"/>
  <c r="G6" i="8"/>
  <c r="G5" i="8" s="1"/>
  <c r="F153" i="6"/>
  <c r="F152" i="6" s="1"/>
  <c r="E153" i="6"/>
  <c r="E152" i="6" s="1"/>
  <c r="F149" i="6"/>
  <c r="E149" i="6"/>
  <c r="E121" i="6"/>
  <c r="F113" i="6"/>
  <c r="F112" i="6" s="1"/>
  <c r="E113" i="6"/>
  <c r="E112" i="6" s="1"/>
  <c r="F102" i="6"/>
  <c r="E102" i="6"/>
  <c r="F73" i="6"/>
  <c r="E73" i="6"/>
  <c r="F65" i="6"/>
  <c r="F58" i="6" s="1"/>
  <c r="E65" i="6"/>
  <c r="F59" i="6"/>
  <c r="E59" i="6"/>
  <c r="F36" i="6"/>
  <c r="E36" i="6"/>
  <c r="E30" i="6"/>
  <c r="F10" i="6"/>
  <c r="F9" i="6" s="1"/>
  <c r="E10" i="6"/>
  <c r="E9" i="6" s="1"/>
  <c r="F6" i="6"/>
  <c r="F5" i="6" s="1"/>
  <c r="E6" i="6"/>
  <c r="E5" i="6" s="1"/>
  <c r="G20" i="8" l="1"/>
  <c r="F20" i="8"/>
  <c r="F29" i="6"/>
  <c r="E72" i="6"/>
  <c r="F72" i="6"/>
  <c r="E29" i="6"/>
  <c r="E163" i="6" s="1"/>
  <c r="G36" i="10"/>
  <c r="F163" i="6" l="1"/>
  <c r="D18" i="4"/>
  <c r="D14" i="4"/>
  <c r="D10" i="4"/>
  <c r="D7" i="4"/>
  <c r="D13" i="4" l="1"/>
</calcChain>
</file>

<file path=xl/sharedStrings.xml><?xml version="1.0" encoding="utf-8"?>
<sst xmlns="http://schemas.openxmlformats.org/spreadsheetml/2006/main" count="463" uniqueCount="287">
  <si>
    <t>Dział</t>
  </si>
  <si>
    <t>Rozdział</t>
  </si>
  <si>
    <t>§</t>
  </si>
  <si>
    <t>Ogółem</t>
  </si>
  <si>
    <t>010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</si>
  <si>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</si>
  <si>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</si>
  <si>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</si>
  <si>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Pozostała działalność</t>
  </si>
  <si>
    <t>Drogi publiczne powiatowe</t>
  </si>
  <si>
    <t xml:space="preserve">Dotacja celowa otrzymana z tytułu pomocy finansowej udzielanej między jednostkami samorządu terytorialnego na dofinansowanie własnych zadań inwestycyjnych i zakupów inwestycyjnych </t>
  </si>
  <si>
    <t>Dotacja celowa otrzymana z tytułu pomocy finansowej udzielanej między jednostkami samorządu terytorialnego na dofinansowanie własnych zadań bieżących</t>
  </si>
  <si>
    <t>Kwalifikacja wojskowa</t>
  </si>
  <si>
    <t>Bezpieczeństwo publiczne i ochrona przeciwpożarowa</t>
  </si>
  <si>
    <t>Komendy powiatowe Państwowej Straży Pożarnej</t>
  </si>
  <si>
    <t>Obrona cywilna</t>
  </si>
  <si>
    <t>Ochrona zdrowia</t>
  </si>
  <si>
    <t>Dotacje celowe otrzymane z powiatu na zadania bieżące realizowane na podstawie porozumień (umów) między jednostkami samorządu terytorialnego</t>
  </si>
  <si>
    <t>Ośrodki wsparcia</t>
  </si>
  <si>
    <t>Rodziny zastępcze</t>
  </si>
  <si>
    <t>Pozostałe zadania w zakresie polityki społecznej</t>
  </si>
  <si>
    <t>Rehabilitacja zawodowa i społeczna osób niepełnosprawnych</t>
  </si>
  <si>
    <t>Zespoły do spraw orzekania o niepełnosprawności</t>
  </si>
  <si>
    <t>Gospodarka komunalna i ochrona środowiska</t>
  </si>
  <si>
    <t>Kultura i ochrona dziedzictwa narodowego</t>
  </si>
  <si>
    <t>Biblioteki</t>
  </si>
  <si>
    <t>Plan</t>
  </si>
  <si>
    <t>z tego:</t>
  </si>
  <si>
    <t>Rolnictwo i łowiectwo</t>
  </si>
  <si>
    <t>Zakup usług pozostałych</t>
  </si>
  <si>
    <t>01008</t>
  </si>
  <si>
    <t>Zakup materiałów i wyposażenia</t>
  </si>
  <si>
    <t>Dotacje celowe przekazane do samorządu województwa na inwestycje i zakupy inwestycyjne realizowane na podstawie porozumień (umów) między jednostkami samorządu terytorialnego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</si>
  <si>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</si>
  <si>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</si>
  <si>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</si>
  <si>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</si>
  <si>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</si>
  <si>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</si>
  <si>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</si>
  <si>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</si>
  <si>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</si>
  <si>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energii</t>
  </si>
  <si>
    <t>Zakup usług remontowych</t>
  </si>
  <si>
    <t>Podróże służbowe krajowe</t>
  </si>
  <si>
    <t>Różne opłaty i składki</t>
  </si>
  <si>
    <t>Odpisy na zakładowy fundusz świadczeń socjalnych</t>
  </si>
  <si>
    <t>Podatek od nieruchomości</t>
  </si>
  <si>
    <t>Opłaty na rzecz budżetów jednostek samorządu terytorialnego</t>
  </si>
  <si>
    <t>Dotacja celowa z budżetu na finansowanie lub dofinansowanie zadań zleconych do realizacji stowarzyszeniom</t>
  </si>
  <si>
    <t>Gospodarka mieszkaniowa</t>
  </si>
  <si>
    <t>Gospodarka gruntami i nieruchomościami</t>
  </si>
  <si>
    <t>Zakup usług obejmujących wykonanie ekspertyz, analiz i opinii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</si>
  <si>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</si>
  <si>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</si>
  <si>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</si>
  <si>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</si>
  <si>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Zakup usług zdrowotnych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</si>
  <si>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</si>
  <si>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</si>
  <si>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</si>
  <si>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</si>
  <si>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</si>
  <si>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Starostwa powiatowe</t>
  </si>
  <si>
    <t>Wpłaty jednostek na państwowy fundusz celowy na finansowanie lub dofinansowanie zadań inwestycyjnych</t>
  </si>
  <si>
    <t>Wydatki osobowe niezaliczone do uposażeń wypłacane żołnierzom i funkcjonariuszom</t>
  </si>
  <si>
    <t>Uposażenia żołnierzy zawodowych oraz funkcjonariuszy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</si>
  <si>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</si>
  <si>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</si>
  <si>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</si>
  <si>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</si>
  <si>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Składki na ubezpieczenie zdrowotne oraz świadczenia dla osób nie objętych obowiązkiem ubezpieczenia zdrowotnego</t>
  </si>
  <si>
    <t>Składki na ubezpieczenie zdrowotne</t>
  </si>
  <si>
    <t>Pomoc społeczna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</si>
  <si>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</si>
  <si>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</si>
  <si>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Świadczenia społeczne</t>
  </si>
  <si>
    <t>Dotacja podmiotowa z budżetu dla jednostek niezaliczanych do sektora finansów publicznych</t>
  </si>
  <si>
    <t>Dotacja celowa na pomoc finansową udzielaną między jednostkami samorządu terytorialnego na dofinansowanie własnych zadań bieżących</t>
  </si>
  <si>
    <t>Pozostałe zadania w zakresie kultury</t>
  </si>
  <si>
    <t>Dotacja podmiotowa z budżetu dla samorządowej instytucji kultury</t>
  </si>
  <si>
    <t>Lp.</t>
  </si>
  <si>
    <t>Rozdz.</t>
  </si>
  <si>
    <t>Nazwa zadania</t>
  </si>
  <si>
    <t>dochody własne</t>
  </si>
  <si>
    <t xml:space="preserve">kredyty, pożyczki, </t>
  </si>
  <si>
    <t>środki o których mowa w art. 5 ust. 1 pkt 2 i 3 uofp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</si>
  <si>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</si>
  <si>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</si>
  <si>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</si>
  <si>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</si>
  <si>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</si>
  <si>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</si>
  <si>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</si>
  <si>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</si>
  <si>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</si>
  <si>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</si>
  <si>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</si>
  <si>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B. 50 000</t>
  </si>
  <si>
    <t>Razem Rozdział 60014</t>
  </si>
  <si>
    <t>Razem Rozdział 71012</t>
  </si>
  <si>
    <t>Razem Rozdział 75011</t>
  </si>
  <si>
    <t xml:space="preserve"> </t>
  </si>
  <si>
    <t>Przebudowa i rozbudowa budynku w Otwocku przy ul. Komunardów wraz z towarzyszącą infrastrukturą na potrzeby siedziby Starostwa i jednostek organizacyjnych powiatu</t>
  </si>
  <si>
    <t xml:space="preserve">  Razem Rozdział 75020</t>
  </si>
  <si>
    <t>Razem Rozdział 75404</t>
  </si>
  <si>
    <t>Termomodernizacja budynku mieszkalnego w Domu Pomocy Społecznej w Otwocku przy ul. Konopnickiej 17 - docieplenie ścian i stropu dachu wraz z częściową wymianą stolarki drzwiowej</t>
  </si>
  <si>
    <t>Razem Rozdział 85202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</si>
  <si>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</si>
  <si>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</si>
  <si>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</si>
  <si>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</si>
  <si>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</si>
  <si>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</si>
  <si>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</si>
  <si>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</si>
  <si>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</si>
  <si>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</si>
  <si>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</si>
  <si>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</si>
  <si>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</si>
  <si>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</si>
  <si>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</si>
  <si>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</si>
  <si>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</si>
  <si>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</si>
  <si>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</si>
  <si>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</si>
  <si>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</si>
  <si>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 xml:space="preserve">Opłaty z tytułu zakupu usług telekomunikacyjnych </t>
  </si>
  <si>
    <t>Szkolenia pracowników niebędących członkami korpusu służby cywilnej</t>
  </si>
  <si>
    <t>Uposażenia i świadczenia pieniężne wypłacane przez okres roku żołnierzom i funkcjonariuszom zwolnionym ze służby</t>
  </si>
  <si>
    <t>85231</t>
  </si>
  <si>
    <t>Pomoc dla cudzoziemców</t>
  </si>
  <si>
    <t>Razem</t>
  </si>
  <si>
    <t>Dotacje celowe otrzymane z samorządu województwa na inwestycje i zakupy inwestycyjne realizowane na podstawie porozumień (umów) między jednostkami samorządu terytorialnego</t>
  </si>
  <si>
    <t>Placówki opiekuńczo - wychowawcze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</si>
  <si>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</si>
  <si>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</si>
  <si>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</si>
  <si>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</si>
  <si>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</si>
  <si>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</si>
  <si>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Razem jednostki sektora finansów publicznych</t>
  </si>
  <si>
    <t>Jednostki nienależące                        do sektora finansów publicznych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</si>
  <si>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</si>
  <si>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</si>
  <si>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</si>
  <si>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Razem jednostki nienależące do sektora finansów publicznych</t>
  </si>
  <si>
    <t>Ogółem plan dotacji na 2016 rok</t>
  </si>
  <si>
    <t>852</t>
  </si>
  <si>
    <t>Uwagi</t>
  </si>
  <si>
    <t>środki pochodzące                  z innych źródeł                     (w tym dotacje)</t>
  </si>
  <si>
    <t>Budowa chodnika przy drodze powiatowej Nr 2709W w Czarnówce od skrzyżowania w Gliniance</t>
  </si>
  <si>
    <t>Modernizacja drogi powiatowej Nr 2711W w Gliniance i Rzakcie</t>
  </si>
  <si>
    <t>Razem Rozdział 70005</t>
  </si>
  <si>
    <t xml:space="preserve">Zakupy inwestycyjne w Starostwie Powiatowym w Otwocku przy ul. Komunardów 10                                                                                                                                  </t>
  </si>
  <si>
    <t xml:space="preserve">Zakupy inwestycyjne w Starostwie Powiatowym w Otwocku przy ul. Górnej 13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</si>
  <si>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Razem Rozdział 85201</t>
  </si>
  <si>
    <t>Modernizacja budynku AGATKA w Ognisku Wychowawczym "Świder"</t>
  </si>
  <si>
    <t xml:space="preserve">Przebudowa i rozbudowa ciągu dróg powiatowych Nr 2715W, 2722W, 2713W w m. Otwock, Pogorzel, Stara Wieś </t>
  </si>
  <si>
    <t>Etap IV: Przebudowa dróg powiatowych Nr 2715W i Nr 2722W w m. Pogorzel, gm. Celestynów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</si>
  <si>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</si>
  <si>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Przebudowa ciągu drogi powiatowej Nr 2758W - ul. Samorządowej i Czaplickiego w Otwocku</t>
  </si>
  <si>
    <t>opracowanie dokumentacji projektowo-kosztorysowej</t>
  </si>
  <si>
    <t>wykonanie ciągu pieszo-rowerowego na odcinku od ul. Boh. Westerplatte w Karczewie do ronda na skrzyżowaniu ulic Batorego i Kraszewskiego w Otwocku - opracowanie dokumentacji projektowo-kosztorysowej</t>
  </si>
  <si>
    <t>Przebudowa ciągu dróg powiatowych Nr 2772W - ul. Kard. Wyszyńskiego w Karczewie i Nr 2762W - ul. Kraszewskiego w Otwocku</t>
  </si>
  <si>
    <t>A. 163 000</t>
  </si>
  <si>
    <t>Przebudowa mostu na przepust w ciągu drogi powiatowej Nr 2741W Kołbiel-Sufczyn w Kołbieli</t>
  </si>
  <si>
    <t>dokumentacja+wykonanie</t>
  </si>
  <si>
    <t>Zakup zamiatarki i posypywarki ciągów pieszych i rowerowych</t>
  </si>
  <si>
    <t>Modernizacja drogi powiatowej Nr 2767W - ul. Kard. Wyszyńskiego w Józefowie</t>
  </si>
  <si>
    <t>Modernizacja drogi powiatowej Nr 2766W - ul. 3 Maja w Józefowie</t>
  </si>
  <si>
    <t xml:space="preserve">Modernizacja drogi powiatowej Nr 2715W - ul. Wawerskiej w Otwocku </t>
  </si>
  <si>
    <t>Modernizacja drogi powiatowej Nr 2764W - ul. Żeromskiego w Otwocku</t>
  </si>
  <si>
    <t>Modernizacja drogi powiatowej Nr 2715W - ul. Armii Krajowej w Otwocku</t>
  </si>
  <si>
    <t>Modernizacja drogi powiatowej Nr 2759W - ul. Poniatowskiego w Otwocku</t>
  </si>
  <si>
    <r>
      <t xml:space="preserve">Modernizacja drogi powiatowej Nr 2724W </t>
    </r>
    <r>
      <rPr>
        <sz val="10"/>
        <color theme="1"/>
        <rFont val="Czcionka tekstu podstawowego"/>
        <family val="2"/>
        <charset val="238"/>
      </rPr>
      <t>w Janowie</t>
    </r>
  </si>
  <si>
    <r>
      <t>Modernizacja drogi powiatowej Nr 2728W</t>
    </r>
    <r>
      <rPr>
        <sz val="10"/>
        <color rgb="FFFF0000"/>
        <rFont val="Czcionka tekstu podstawowego"/>
        <charset val="238"/>
      </rPr>
      <t xml:space="preserve"> </t>
    </r>
    <r>
      <rPr>
        <sz val="10"/>
        <color theme="1"/>
        <rFont val="Czcionka tekstu podstawowego"/>
        <family val="2"/>
        <charset val="238"/>
      </rPr>
      <t>w Ostrówcu</t>
    </r>
  </si>
  <si>
    <t>Modernizacja drogi powiatowej Nr 2774 - ul. Wiślanej w Karczewie</t>
  </si>
  <si>
    <t>Modernizacja drogi powiatowej Nr 2739W w Gadce</t>
  </si>
  <si>
    <t>Przebudowa drogi powiatowej Nr 2245W w m. Dobrzyniec, gmina Kołbiel</t>
  </si>
  <si>
    <t>Modernizacja drogi powiatowej Nr 2745W w Kątach</t>
  </si>
  <si>
    <t>Modernizacja drogi powiatowej Nr 2747W w Natolinie</t>
  </si>
  <si>
    <r>
      <t xml:space="preserve">Modernizacja drogi powiatowej Nr 2752W </t>
    </r>
    <r>
      <rPr>
        <sz val="10"/>
        <color theme="1"/>
        <rFont val="Czcionka tekstu podstawowego"/>
        <family val="2"/>
        <charset val="238"/>
      </rPr>
      <t>w Zambrzykowie</t>
    </r>
  </si>
  <si>
    <t>B. 100 000</t>
  </si>
  <si>
    <t>Modernizacja drogi powiatowej Nr 2735W  w Warszówce</t>
  </si>
  <si>
    <t>opracowanie dokumentacji projektowo-kosztowysowej</t>
  </si>
  <si>
    <t>Modernizacja drogi powiatowej Nr 2709W w Gliniance</t>
  </si>
  <si>
    <t>Przebudowa mostu w ciągu drogi powiatowej Nr 2735W Warszówka-Warszawice w Warszawicach</t>
  </si>
  <si>
    <t>Zadania z zakresu geodezji i kartografii</t>
  </si>
  <si>
    <t>Dotacja dla Komendy Powiatowej Policji w Otwocku na zakup sprzętu techniki policyjnej i sprzętu teleinformatycznego</t>
  </si>
  <si>
    <t>Regionalne partnerstwo samorządów Mazowsza dla aktywizacji społeczeństwa informacyjnego w zakresie e-administracji i geoinformacji</t>
  </si>
  <si>
    <t>Składki na ubezpieczenie zdrowotne opłacane za osoby pobierające niektóre świadczenia z pomocy społecznej, niektóre świadczenia rodzinne oraz za osoby uczestniczące w zajęciach w centrum integracji społecznej</t>
  </si>
  <si>
    <t>71012</t>
  </si>
  <si>
    <t>85213</t>
  </si>
  <si>
    <t>Ocieplenie stropodachu i wymiana pokrycia dachowego w budynku Powiatowej Biblioteki Publicznej w Otwocku przy ul. Pułaskiego 3A</t>
  </si>
  <si>
    <t>Rozbudowa i modernizacja budynku przy ul. Ujejskiego 14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</si>
  <si>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</si>
  <si>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</si>
  <si>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</si>
  <si>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</si>
  <si>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</si>
  <si>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Przebudowa skrzyżowania dróg powiatowych Nr 2765W - ul. Karczewskiej i Nr 2761W - ul. Przewoskiej i Hożej w Otwocku wraz z ul. Karczewską</t>
  </si>
  <si>
    <r>
      <t>Modernizacja drogi powiatowej Nr 2753W</t>
    </r>
    <r>
      <rPr>
        <sz val="10"/>
        <color rgb="FFFF0000"/>
        <rFont val="Czcionka tekstu podstawowego"/>
        <charset val="238"/>
      </rPr>
      <t xml:space="preserve"> </t>
    </r>
    <r>
      <rPr>
        <sz val="10"/>
        <color theme="1"/>
        <rFont val="Czcionka tekstu podstawowego"/>
        <family val="2"/>
        <charset val="238"/>
      </rPr>
      <t>Radwanków Królewski - Sobienie Kiełczewskie w Radwankowie Szlacheckim i Sobieniach Jeziorach</t>
    </r>
  </si>
  <si>
    <t>Przebudowa drogi powiatowej Nr 2750W Warszawice-Radwanków Szlachecki w Warszawicach</t>
  </si>
  <si>
    <t>B. 30 000</t>
  </si>
  <si>
    <t>B. 200 000</t>
  </si>
  <si>
    <t>Modernizacja drogi powiatowej Nr 2701W w miejscowościach Majdan i Izabela</t>
  </si>
  <si>
    <t>B. 440 000</t>
  </si>
  <si>
    <t>B. 750 000</t>
  </si>
  <si>
    <t>wydatki bieżące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</si>
  <si>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</si>
  <si>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</si>
  <si>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</si>
  <si>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</si>
  <si>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</si>
  <si>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</si>
  <si>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</si>
  <si>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</si>
  <si>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</si>
  <si>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</si>
  <si>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</si>
  <si>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</si>
  <si>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</si>
  <si>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</si>
  <si>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</si>
  <si>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</si>
  <si>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</si>
  <si>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</si>
  <si>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</si>
  <si>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</si>
  <si>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</si>
  <si>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</si>
  <si>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</si>
  <si>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</si>
  <si>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</si>
  <si>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</si>
  <si>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</si>
  <si>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</si>
  <si>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</si>
  <si>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Inne należności żołnierzy zawodowych oraz funkcjonariuszy zaliczane do wynagrodzeń</t>
  </si>
  <si>
    <t>Równoważniki pieniężne i ekwiwalenty dla żołnierzy i funkcjonariuszy oraz pozostałe należności</t>
  </si>
  <si>
    <t xml:space="preserve">Zakupy inwestycyjne - zadania z zakresu geodezji i kartografii                                                                                                                                           </t>
  </si>
  <si>
    <t>B. 2 000 000</t>
  </si>
  <si>
    <t>Modernizacja drogi powiatowej Nr 2768W - ul. Graniczna w Józefowie na odcinku od ul. Nadwiślańskiej do Lisiej</t>
  </si>
  <si>
    <t>41.</t>
  </si>
  <si>
    <t>Wymiar sprawiedliwości</t>
  </si>
  <si>
    <t>Nieodpłatna pomoc prawna</t>
  </si>
  <si>
    <t>75515</t>
  </si>
  <si>
    <t>755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</si>
  <si>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</si>
  <si>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Wykonanie dokumentacji projektowej na przebudowę skrzyżowania na rondo w Celestynowie ul. Św. Kazimierza (droga powiatowa) z drogą wojewódzką Nr 797</t>
  </si>
  <si>
    <t>Budowa chodnika przy drodze powiatowej w miejscowości Celestynów - ul. Otwocka</t>
  </si>
  <si>
    <t>Wykonanie koncepcji przebudowy skrzyżowania ulic Żeromskiego i Reymonta w Otwocku na rondo</t>
  </si>
  <si>
    <t>Budowa barierek ochronnych w Józefowie - zabezpieczenie łuku drogi powiatowej Nr 2769W na wysokości posesji Nr 145</t>
  </si>
  <si>
    <t>42.</t>
  </si>
  <si>
    <t>43.</t>
  </si>
  <si>
    <t>44.</t>
  </si>
  <si>
    <t>45.</t>
  </si>
  <si>
    <t>46.</t>
  </si>
  <si>
    <t>47.</t>
  </si>
  <si>
    <t>Projekt systemu ostrzegania i alarmowania ludności o zagrożeniach dla Powiatu Otwockiego</t>
  </si>
  <si>
    <t>Razem Rozdział 75421</t>
  </si>
  <si>
    <t>48.</t>
  </si>
  <si>
    <t>Dochody i wydatki związane z realizacją zadań realizowanych w drodze umów lub porozumień między jednostkami samorządu terytorialnego na 2016 rok - po zmianach</t>
  </si>
  <si>
    <t>Dochody i wydatki związane z realizacją zadań z zakresu administracji rządowej i innych zadań zleconych jednostce samorządu terytorialnego odrębnymi ustawami na 2016 rok - po zmianach</t>
  </si>
  <si>
    <t>Dotacje udzielone w 2016 roku z budżetu podmiotom należącym                                                                                               i nienależącym do sektora finansów publicznych - po zmianach</t>
  </si>
  <si>
    <t>Przychody i rozchody budżetu w 2016 roku - po zmianach</t>
  </si>
  <si>
    <t>Plan wydatków majątkowych na 2016 rok - po zmianach</t>
  </si>
  <si>
    <t>Przeciwdziałanie alkoholizmowi</t>
  </si>
  <si>
    <t>Razem Rozdział 71095</t>
  </si>
  <si>
    <t>B. 5 000</t>
  </si>
  <si>
    <t>Wykonanie koncepcji budowy chodnika w miejscowości Jatne - Dyzin</t>
  </si>
  <si>
    <t>Wykonanie koncepcji budowy chodnika w miejscowości Dąbrówka - Stara Wieś</t>
  </si>
  <si>
    <t>49.</t>
  </si>
  <si>
    <t>Razem Rozdział 75410</t>
  </si>
  <si>
    <t xml:space="preserve">Wpłata na państwowy fundusz celowy - Fundusz Wsparcia Państwowej Straży Pożarnej na dofinansowanie zakupu samochodu </t>
  </si>
  <si>
    <t>Modernizacja drogi powiatowej w Sępochowie</t>
  </si>
  <si>
    <t>Modernizacja drogi powiatowej Nr 1311 w Natolinie</t>
  </si>
  <si>
    <t>Przebudowa drogi powiatowej Nr 2743W Człekówka-Kąty-Antoninek w Człekówce i Chrośnie</t>
  </si>
  <si>
    <t>50.</t>
  </si>
  <si>
    <t>51.</t>
  </si>
  <si>
    <t>Kary, odszkodowania i grzywny wypłacane na rzecz osób prawnych i innych jednostek organizacyjnych</t>
  </si>
  <si>
    <t>85201</t>
  </si>
  <si>
    <t>Placówki opiekuńczo-wychowawcze</t>
  </si>
  <si>
    <t>85204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</si>
</sst>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_ ;\-#,##0\ "/>
    <numFmt numFmtId="165" formatCode="\ #,##0.00&quot; zł &quot;;\-#,##0.00&quot; zł &quot;;&quot; -&quot;#&quot; zł &quot;;@\ "/>
  </numFmts>
  <fonts count="33"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Czcionka tekstu podstawowego"/>
      <charset val="238"/>
    </font>
    <font>
      <sz val="10"/>
      <name val="Czcionka tekstu podstawowego"/>
      <charset val="238"/>
    </font>
    <font>
      <sz val="8"/>
      <color rgb="FFFF0000"/>
      <name val="Arial"/>
      <family val="2"/>
      <charset val="238"/>
    </font>
    <font>
      <sz val="8"/>
      <color indexed="8"/>
      <name val="Arial"/>
      <charset val="204"/>
    </font>
    <font>
      <b/>
      <i/>
      <sz val="10"/>
      <name val="Arial"/>
      <family val="2"/>
      <charset val="238"/>
    </font>
    <font>
      <b/>
      <i/>
      <sz val="10"/>
      <color theme="1"/>
      <name val="Czcionka tekstu podstawowego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B7"/>
        <bgColor indexed="34"/>
      </patternFill>
    </fill>
    <fill>
      <patternFill patternType="solid">
        <fgColor rgb="FFFFFFCC"/>
        <bgColor indexed="26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D8E4BC"/>
        <bgColor indexed="64"/>
      </patternFill>
    </fill>
    <fill>
      <patternFill patternType="solid">
        <fgColor rgb="FFB9CF8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</borders>
  <cellStyleXfs count="14">
    <xf numFmtId="0" fontId="0" fillId="0" borderId="0" applyNumberFormat="0" applyFill="0" applyBorder="0" applyAlignment="0" applyProtection="0">
      <alignment vertical="top"/>
    </xf>
    <xf numFmtId="0" fontId="2" fillId="0" borderId="0"/>
    <xf numFmtId="0" fontId="6" fillId="0" borderId="0"/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9" fillId="0" borderId="0"/>
    <xf numFmtId="164" fontId="15" fillId="0" borderId="0"/>
    <xf numFmtId="0" fontId="2" fillId="0" borderId="0"/>
    <xf numFmtId="0" fontId="6" fillId="0" borderId="0"/>
    <xf numFmtId="0" fontId="6" fillId="0" borderId="0"/>
    <xf numFmtId="44" fontId="9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</xf>
  </cellStyleXfs>
  <cellXfs count="220">
    <xf numFmtId="0" fontId="0" fillId="0" borderId="0" xfId="0" applyAlignment="1"/>
    <xf numFmtId="0" fontId="9" fillId="0" borderId="0" xfId="7" applyFont="1"/>
    <xf numFmtId="0" fontId="5" fillId="0" borderId="13" xfId="7" applyFont="1" applyFill="1" applyBorder="1" applyAlignment="1">
      <alignment horizontal="center" vertical="center"/>
    </xf>
    <xf numFmtId="0" fontId="5" fillId="0" borderId="0" xfId="7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8" xfId="7" applyFont="1" applyBorder="1" applyAlignment="1">
      <alignment horizontal="center" vertical="center"/>
    </xf>
    <xf numFmtId="0" fontId="9" fillId="0" borderId="8" xfId="7" applyFont="1" applyBorder="1" applyAlignment="1">
      <alignment vertical="center" wrapText="1"/>
    </xf>
    <xf numFmtId="3" fontId="9" fillId="0" borderId="8" xfId="7" applyNumberFormat="1" applyFont="1" applyBorder="1" applyAlignment="1">
      <alignment vertical="center" wrapText="1"/>
    </xf>
    <xf numFmtId="3" fontId="11" fillId="2" borderId="8" xfId="7" applyNumberFormat="1" applyFont="1" applyFill="1" applyBorder="1" applyAlignment="1">
      <alignment vertical="center" wrapText="1"/>
    </xf>
    <xf numFmtId="0" fontId="12" fillId="0" borderId="8" xfId="7" applyFont="1" applyBorder="1" applyAlignment="1">
      <alignment horizontal="center" vertical="center" wrapText="1"/>
    </xf>
    <xf numFmtId="3" fontId="13" fillId="0" borderId="12" xfId="7" applyNumberFormat="1" applyFont="1" applyBorder="1" applyAlignment="1">
      <alignment vertical="center" wrapText="1"/>
    </xf>
    <xf numFmtId="3" fontId="11" fillId="4" borderId="14" xfId="7" applyNumberFormat="1" applyFont="1" applyFill="1" applyBorder="1" applyAlignment="1">
      <alignment vertical="center" wrapText="1"/>
    </xf>
    <xf numFmtId="0" fontId="14" fillId="0" borderId="8" xfId="7" applyFont="1" applyBorder="1" applyAlignment="1">
      <alignment vertical="center" wrapText="1"/>
    </xf>
    <xf numFmtId="3" fontId="11" fillId="3" borderId="8" xfId="7" applyNumberFormat="1" applyFont="1" applyFill="1" applyBorder="1" applyAlignment="1">
      <alignment vertical="center" wrapText="1"/>
    </xf>
    <xf numFmtId="3" fontId="9" fillId="0" borderId="0" xfId="7" applyNumberFormat="1" applyFont="1"/>
    <xf numFmtId="0" fontId="16" fillId="0" borderId="0" xfId="9" applyFont="1"/>
    <xf numFmtId="0" fontId="5" fillId="0" borderId="0" xfId="7" applyFont="1"/>
    <xf numFmtId="0" fontId="17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0" fontId="9" fillId="0" borderId="0" xfId="9" applyFont="1" applyAlignment="1">
      <alignment horizontal="right" vertical="top"/>
    </xf>
    <xf numFmtId="0" fontId="11" fillId="5" borderId="6" xfId="9" applyFont="1" applyFill="1" applyBorder="1" applyAlignment="1">
      <alignment horizontal="center" vertical="center"/>
    </xf>
    <xf numFmtId="0" fontId="11" fillId="5" borderId="1" xfId="9" applyFont="1" applyFill="1" applyBorder="1" applyAlignment="1">
      <alignment horizontal="center" vertical="center" wrapText="1"/>
    </xf>
    <xf numFmtId="0" fontId="11" fillId="0" borderId="6" xfId="9" applyFont="1" applyBorder="1" applyAlignment="1">
      <alignment horizontal="center" vertical="center"/>
    </xf>
    <xf numFmtId="0" fontId="11" fillId="0" borderId="6" xfId="9" applyFont="1" applyBorder="1" applyAlignment="1">
      <alignment horizontal="left" vertical="center"/>
    </xf>
    <xf numFmtId="3" fontId="11" fillId="0" borderId="6" xfId="9" applyNumberFormat="1" applyFont="1" applyBorder="1" applyAlignment="1">
      <alignment horizontal="right"/>
    </xf>
    <xf numFmtId="0" fontId="11" fillId="0" borderId="0" xfId="9" applyFont="1" applyAlignment="1">
      <alignment vertical="center"/>
    </xf>
    <xf numFmtId="0" fontId="18" fillId="0" borderId="6" xfId="9" applyFont="1" applyBorder="1" applyAlignment="1">
      <alignment horizontal="center" vertical="center"/>
    </xf>
    <xf numFmtId="0" fontId="18" fillId="0" borderId="6" xfId="9" applyFont="1" applyBorder="1" applyAlignment="1">
      <alignment horizontal="left" vertical="center"/>
    </xf>
    <xf numFmtId="3" fontId="18" fillId="0" borderId="6" xfId="9" applyNumberFormat="1" applyFont="1" applyFill="1" applyBorder="1" applyAlignment="1">
      <alignment horizontal="right"/>
    </xf>
    <xf numFmtId="0" fontId="18" fillId="0" borderId="0" xfId="9" applyFont="1" applyAlignment="1">
      <alignment vertical="center"/>
    </xf>
    <xf numFmtId="3" fontId="18" fillId="0" borderId="6" xfId="9" applyNumberFormat="1" applyFont="1" applyBorder="1" applyAlignment="1">
      <alignment horizontal="right"/>
    </xf>
    <xf numFmtId="3" fontId="11" fillId="0" borderId="6" xfId="9" applyNumberFormat="1" applyFont="1" applyBorder="1" applyAlignment="1"/>
    <xf numFmtId="3" fontId="18" fillId="0" borderId="6" xfId="9" applyNumberFormat="1" applyFont="1" applyFill="1" applyBorder="1" applyAlignment="1"/>
    <xf numFmtId="3" fontId="18" fillId="0" borderId="6" xfId="9" applyNumberFormat="1" applyFont="1" applyBorder="1" applyAlignment="1"/>
    <xf numFmtId="0" fontId="11" fillId="0" borderId="6" xfId="9" applyFont="1" applyBorder="1" applyAlignment="1">
      <alignment vertical="center"/>
    </xf>
    <xf numFmtId="0" fontId="9" fillId="5" borderId="6" xfId="9" applyFont="1" applyFill="1" applyBorder="1" applyAlignment="1">
      <alignment vertical="center"/>
    </xf>
    <xf numFmtId="3" fontId="11" fillId="5" borderId="6" xfId="9" applyNumberFormat="1" applyFont="1" applyFill="1" applyBorder="1" applyAlignment="1"/>
    <xf numFmtId="0" fontId="9" fillId="0" borderId="6" xfId="9" applyFont="1" applyBorder="1" applyAlignment="1">
      <alignment horizontal="center" vertical="center"/>
    </xf>
    <xf numFmtId="0" fontId="9" fillId="0" borderId="1" xfId="9" applyFont="1" applyBorder="1" applyAlignment="1">
      <alignment vertical="center"/>
    </xf>
    <xf numFmtId="3" fontId="9" fillId="0" borderId="6" xfId="9" applyNumberFormat="1" applyFont="1" applyBorder="1" applyAlignment="1"/>
    <xf numFmtId="0" fontId="9" fillId="0" borderId="6" xfId="9" applyFont="1" applyBorder="1" applyAlignment="1">
      <alignment vertical="center"/>
    </xf>
    <xf numFmtId="3" fontId="9" fillId="0" borderId="4" xfId="9" applyNumberFormat="1" applyFont="1" applyBorder="1" applyAlignment="1"/>
    <xf numFmtId="0" fontId="9" fillId="0" borderId="5" xfId="9" applyFont="1" applyBorder="1" applyAlignment="1">
      <alignment vertical="center"/>
    </xf>
    <xf numFmtId="0" fontId="9" fillId="5" borderId="6" xfId="9" applyFont="1" applyFill="1" applyBorder="1" applyAlignment="1">
      <alignment horizontal="center" vertical="center"/>
    </xf>
    <xf numFmtId="0" fontId="9" fillId="0" borderId="0" xfId="9" applyFont="1" applyBorder="1" applyAlignment="1">
      <alignment horizontal="center" vertical="center"/>
    </xf>
    <xf numFmtId="0" fontId="9" fillId="0" borderId="0" xfId="9" applyFont="1" applyBorder="1" applyAlignment="1">
      <alignment vertical="center"/>
    </xf>
    <xf numFmtId="3" fontId="9" fillId="0" borderId="0" xfId="9" applyNumberFormat="1" applyFont="1" applyBorder="1" applyAlignment="1"/>
    <xf numFmtId="0" fontId="20" fillId="0" borderId="0" xfId="9" applyFont="1" applyAlignment="1">
      <alignment vertical="center"/>
    </xf>
    <xf numFmtId="49" fontId="7" fillId="0" borderId="0" xfId="10" applyNumberFormat="1" applyFont="1" applyAlignment="1">
      <alignment horizontal="center" vertical="center"/>
    </xf>
    <xf numFmtId="0" fontId="7" fillId="0" borderId="0" xfId="10" applyFont="1" applyAlignment="1">
      <alignment horizontal="center" vertical="center"/>
    </xf>
    <xf numFmtId="0" fontId="7" fillId="0" borderId="0" xfId="10" applyFont="1" applyAlignment="1">
      <alignment vertical="center" wrapText="1"/>
    </xf>
    <xf numFmtId="3" fontId="7" fillId="0" borderId="0" xfId="10" applyNumberFormat="1" applyFont="1" applyAlignment="1">
      <alignment vertical="center"/>
    </xf>
    <xf numFmtId="0" fontId="7" fillId="0" borderId="0" xfId="10" applyFont="1"/>
    <xf numFmtId="0" fontId="7" fillId="0" borderId="0" xfId="10" applyFont="1" applyAlignment="1">
      <alignment vertical="center"/>
    </xf>
    <xf numFmtId="49" fontId="7" fillId="0" borderId="6" xfId="10" applyNumberFormat="1" applyFont="1" applyBorder="1" applyAlignment="1">
      <alignment horizontal="center" vertical="center"/>
    </xf>
    <xf numFmtId="0" fontId="7" fillId="0" borderId="6" xfId="10" applyFont="1" applyBorder="1" applyAlignment="1">
      <alignment horizontal="center" vertical="center"/>
    </xf>
    <xf numFmtId="0" fontId="7" fillId="0" borderId="6" xfId="10" applyFont="1" applyBorder="1" applyAlignment="1">
      <alignment vertical="center" wrapText="1"/>
    </xf>
    <xf numFmtId="3" fontId="7" fillId="0" borderId="6" xfId="10" applyNumberFormat="1" applyFont="1" applyBorder="1" applyAlignment="1">
      <alignment vertical="center"/>
    </xf>
    <xf numFmtId="49" fontId="7" fillId="0" borderId="6" xfId="10" applyNumberFormat="1" applyFont="1" applyBorder="1" applyAlignment="1">
      <alignment vertical="center"/>
    </xf>
    <xf numFmtId="0" fontId="3" fillId="0" borderId="0" xfId="7" applyFont="1"/>
    <xf numFmtId="0" fontId="7" fillId="0" borderId="0" xfId="11" applyFont="1" applyAlignment="1">
      <alignment horizontal="center" vertical="center"/>
    </xf>
    <xf numFmtId="0" fontId="7" fillId="0" borderId="0" xfId="11" applyFont="1" applyAlignment="1">
      <alignment vertical="center" wrapText="1"/>
    </xf>
    <xf numFmtId="3" fontId="7" fillId="0" borderId="0" xfId="11" applyNumberFormat="1" applyFont="1" applyAlignment="1">
      <alignment vertical="center"/>
    </xf>
    <xf numFmtId="0" fontId="7" fillId="0" borderId="0" xfId="11" applyFont="1"/>
    <xf numFmtId="0" fontId="21" fillId="0" borderId="0" xfId="11" applyFont="1" applyAlignment="1">
      <alignment horizontal="center" vertical="center" wrapText="1"/>
    </xf>
    <xf numFmtId="0" fontId="8" fillId="0" borderId="0" xfId="11" applyFont="1" applyAlignment="1">
      <alignment vertical="center"/>
    </xf>
    <xf numFmtId="0" fontId="7" fillId="0" borderId="0" xfId="11" applyFont="1" applyAlignment="1">
      <alignment vertical="center"/>
    </xf>
    <xf numFmtId="0" fontId="7" fillId="0" borderId="6" xfId="11" applyFont="1" applyBorder="1" applyAlignment="1">
      <alignment horizontal="center" vertical="center"/>
    </xf>
    <xf numFmtId="0" fontId="7" fillId="0" borderId="6" xfId="11" applyFont="1" applyBorder="1" applyAlignment="1">
      <alignment vertical="center" wrapText="1"/>
    </xf>
    <xf numFmtId="3" fontId="7" fillId="0" borderId="6" xfId="11" applyNumberFormat="1" applyFont="1" applyBorder="1" applyAlignment="1">
      <alignment vertical="center"/>
    </xf>
    <xf numFmtId="0" fontId="3" fillId="0" borderId="6" xfId="11" applyFont="1" applyBorder="1" applyAlignment="1">
      <alignment vertical="center" wrapText="1"/>
    </xf>
    <xf numFmtId="0" fontId="3" fillId="0" borderId="0" xfId="7" applyFont="1" applyAlignment="1">
      <alignment horizontal="center" vertical="center"/>
    </xf>
    <xf numFmtId="0" fontId="3" fillId="0" borderId="0" xfId="7" applyFont="1" applyAlignment="1"/>
    <xf numFmtId="0" fontId="10" fillId="0" borderId="0" xfId="7" applyFont="1" applyAlignment="1">
      <alignment vertical="center" wrapText="1"/>
    </xf>
    <xf numFmtId="0" fontId="17" fillId="0" borderId="0" xfId="7" applyFont="1"/>
    <xf numFmtId="0" fontId="23" fillId="0" borderId="0" xfId="7" applyFont="1"/>
    <xf numFmtId="0" fontId="3" fillId="0" borderId="0" xfId="7" applyFont="1" applyAlignment="1">
      <alignment vertical="center"/>
    </xf>
    <xf numFmtId="0" fontId="3" fillId="0" borderId="0" xfId="7" applyFont="1" applyAlignment="1">
      <alignment vertical="center" wrapText="1"/>
    </xf>
    <xf numFmtId="0" fontId="4" fillId="0" borderId="0" xfId="7" applyFont="1" applyAlignment="1">
      <alignment vertical="center"/>
    </xf>
    <xf numFmtId="3" fontId="4" fillId="0" borderId="0" xfId="7" applyNumberFormat="1" applyFont="1" applyAlignment="1">
      <alignment vertical="center"/>
    </xf>
    <xf numFmtId="3" fontId="3" fillId="0" borderId="0" xfId="7" applyNumberFormat="1" applyFont="1" applyAlignment="1">
      <alignment vertical="center"/>
    </xf>
    <xf numFmtId="0" fontId="24" fillId="0" borderId="0" xfId="7" applyFont="1"/>
    <xf numFmtId="0" fontId="20" fillId="0" borderId="6" xfId="9" applyFont="1" applyFill="1" applyBorder="1" applyAlignment="1">
      <alignment horizontal="center" vertical="center"/>
    </xf>
    <xf numFmtId="0" fontId="20" fillId="0" borderId="6" xfId="9" applyFont="1" applyFill="1" applyBorder="1" applyAlignment="1">
      <alignment horizontal="center" vertical="center" wrapText="1"/>
    </xf>
    <xf numFmtId="0" fontId="11" fillId="0" borderId="0" xfId="7" applyFont="1" applyFill="1" applyAlignment="1">
      <alignment vertical="center"/>
    </xf>
    <xf numFmtId="0" fontId="11" fillId="2" borderId="8" xfId="7" applyFont="1" applyFill="1" applyBorder="1" applyAlignment="1">
      <alignment vertical="center" wrapText="1"/>
    </xf>
    <xf numFmtId="0" fontId="11" fillId="4" borderId="14" xfId="7" applyFont="1" applyFill="1" applyBorder="1" applyAlignment="1">
      <alignment vertical="center" wrapText="1"/>
    </xf>
    <xf numFmtId="0" fontId="9" fillId="0" borderId="8" xfId="7" applyFont="1" applyBorder="1" applyAlignment="1">
      <alignment horizontal="center" vertical="center" wrapText="1"/>
    </xf>
    <xf numFmtId="3" fontId="9" fillId="0" borderId="8" xfId="7" applyNumberFormat="1" applyFont="1" applyBorder="1" applyAlignment="1">
      <alignment vertical="center"/>
    </xf>
    <xf numFmtId="0" fontId="9" fillId="0" borderId="8" xfId="7" applyFont="1" applyBorder="1" applyAlignment="1">
      <alignment horizontal="right" vertical="center" wrapText="1"/>
    </xf>
    <xf numFmtId="3" fontId="9" fillId="0" borderId="8" xfId="7" applyNumberFormat="1" applyFont="1" applyBorder="1" applyAlignment="1">
      <alignment horizontal="right" vertical="center" wrapText="1"/>
    </xf>
    <xf numFmtId="0" fontId="12" fillId="0" borderId="8" xfId="7" applyFont="1" applyBorder="1" applyAlignment="1">
      <alignment horizontal="left" vertical="center" wrapText="1"/>
    </xf>
    <xf numFmtId="0" fontId="5" fillId="0" borderId="8" xfId="7" applyFont="1" applyBorder="1" applyAlignment="1">
      <alignment vertical="center" wrapText="1"/>
    </xf>
    <xf numFmtId="0" fontId="9" fillId="0" borderId="12" xfId="7" applyFont="1" applyBorder="1" applyAlignment="1">
      <alignment horizontal="left" vertical="center" wrapText="1"/>
    </xf>
    <xf numFmtId="0" fontId="9" fillId="0" borderId="12" xfId="7" applyFont="1" applyBorder="1" applyAlignment="1">
      <alignment horizontal="center" vertical="center" wrapText="1"/>
    </xf>
    <xf numFmtId="0" fontId="12" fillId="0" borderId="12" xfId="7" applyFont="1" applyBorder="1" applyAlignment="1">
      <alignment horizontal="left" vertical="center" wrapText="1"/>
    </xf>
    <xf numFmtId="0" fontId="13" fillId="0" borderId="12" xfId="7" applyFont="1" applyBorder="1" applyAlignment="1">
      <alignment horizontal="left" vertical="center" wrapText="1"/>
    </xf>
    <xf numFmtId="0" fontId="12" fillId="0" borderId="8" xfId="7" applyFont="1" applyBorder="1" applyAlignment="1">
      <alignment vertical="center" wrapText="1"/>
    </xf>
    <xf numFmtId="0" fontId="9" fillId="0" borderId="8" xfId="7" applyFont="1" applyFill="1" applyBorder="1" applyAlignment="1">
      <alignment vertical="center" wrapText="1"/>
    </xf>
    <xf numFmtId="0" fontId="12" fillId="0" borderId="10" xfId="7" applyFont="1" applyBorder="1" applyAlignment="1">
      <alignment horizontal="left" vertical="center" wrapText="1"/>
    </xf>
    <xf numFmtId="3" fontId="9" fillId="0" borderId="14" xfId="7" applyNumberFormat="1" applyFont="1" applyBorder="1" applyAlignment="1">
      <alignment vertical="center" wrapText="1"/>
    </xf>
    <xf numFmtId="0" fontId="9" fillId="0" borderId="14" xfId="7" applyFont="1" applyBorder="1" applyAlignment="1">
      <alignment vertical="center" wrapText="1"/>
    </xf>
    <xf numFmtId="3" fontId="3" fillId="0" borderId="6" xfId="11" applyNumberFormat="1" applyFont="1" applyBorder="1" applyAlignment="1">
      <alignment vertical="center"/>
    </xf>
    <xf numFmtId="0" fontId="26" fillId="0" borderId="8" xfId="7" applyFont="1" applyBorder="1" applyAlignment="1">
      <alignment vertical="center" wrapText="1"/>
    </xf>
    <xf numFmtId="0" fontId="9" fillId="0" borderId="8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 wrapText="1"/>
    </xf>
    <xf numFmtId="3" fontId="9" fillId="0" borderId="8" xfId="7" applyNumberFormat="1" applyFont="1" applyFill="1" applyBorder="1" applyAlignment="1">
      <alignment vertical="center" wrapText="1"/>
    </xf>
    <xf numFmtId="3" fontId="9" fillId="0" borderId="8" xfId="7" applyNumberFormat="1" applyFont="1" applyFill="1" applyBorder="1" applyAlignment="1">
      <alignment vertical="center"/>
    </xf>
    <xf numFmtId="0" fontId="9" fillId="0" borderId="8" xfId="7" applyFont="1" applyFill="1" applyBorder="1" applyAlignment="1">
      <alignment horizontal="right" vertical="center" wrapText="1"/>
    </xf>
    <xf numFmtId="0" fontId="5" fillId="0" borderId="8" xfId="7" applyFont="1" applyFill="1" applyBorder="1" applyAlignment="1">
      <alignment vertical="center" wrapText="1"/>
    </xf>
    <xf numFmtId="0" fontId="14" fillId="0" borderId="8" xfId="7" applyFont="1" applyBorder="1" applyAlignment="1">
      <alignment horizontal="left" vertical="center" wrapText="1"/>
    </xf>
    <xf numFmtId="0" fontId="12" fillId="0" borderId="8" xfId="7" applyFont="1" applyFill="1" applyBorder="1" applyAlignment="1">
      <alignment horizontal="left" vertical="center" wrapText="1"/>
    </xf>
    <xf numFmtId="0" fontId="9" fillId="0" borderId="12" xfId="7" applyFont="1" applyFill="1" applyBorder="1" applyAlignment="1">
      <alignment horizontal="left" vertical="center" wrapText="1"/>
    </xf>
    <xf numFmtId="0" fontId="9" fillId="0" borderId="12" xfId="7" applyFont="1" applyFill="1" applyBorder="1" applyAlignment="1">
      <alignment horizontal="center" vertical="center" wrapText="1"/>
    </xf>
    <xf numFmtId="0" fontId="12" fillId="0" borderId="12" xfId="7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7" fillId="0" borderId="8" xfId="7" applyFont="1" applyFill="1" applyBorder="1" applyAlignment="1">
      <alignment vertical="center" wrapText="1"/>
    </xf>
    <xf numFmtId="0" fontId="7" fillId="0" borderId="7" xfId="10" applyFont="1" applyBorder="1" applyAlignment="1">
      <alignment horizontal="center" vertical="center"/>
    </xf>
    <xf numFmtId="3" fontId="7" fillId="0" borderId="3" xfId="10" applyNumberFormat="1" applyFont="1" applyBorder="1" applyAlignment="1">
      <alignment vertical="center"/>
    </xf>
    <xf numFmtId="0" fontId="7" fillId="0" borderId="1" xfId="10" applyFont="1" applyBorder="1" applyAlignment="1">
      <alignment vertical="center" wrapText="1"/>
    </xf>
    <xf numFmtId="0" fontId="7" fillId="0" borderId="5" xfId="10" applyFont="1" applyBorder="1" applyAlignment="1">
      <alignment vertical="center" wrapText="1"/>
    </xf>
    <xf numFmtId="0" fontId="3" fillId="0" borderId="6" xfId="7" applyFont="1" applyBorder="1" applyAlignment="1">
      <alignment vertical="center" wrapText="1"/>
    </xf>
    <xf numFmtId="0" fontId="23" fillId="6" borderId="6" xfId="7" applyFont="1" applyFill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 wrapText="1"/>
    </xf>
    <xf numFmtId="3" fontId="3" fillId="0" borderId="6" xfId="7" applyNumberFormat="1" applyFont="1" applyBorder="1" applyAlignment="1">
      <alignment horizontal="right" vertical="center"/>
    </xf>
    <xf numFmtId="0" fontId="3" fillId="0" borderId="6" xfId="7" applyFont="1" applyBorder="1" applyAlignment="1">
      <alignment vertical="center"/>
    </xf>
    <xf numFmtId="3" fontId="3" fillId="0" borderId="6" xfId="7" applyNumberFormat="1" applyFont="1" applyBorder="1" applyAlignment="1">
      <alignment vertical="center"/>
    </xf>
    <xf numFmtId="3" fontId="3" fillId="0" borderId="6" xfId="7" applyNumberFormat="1" applyFont="1" applyBorder="1" applyAlignment="1">
      <alignment horizontal="right" vertical="center" wrapText="1"/>
    </xf>
    <xf numFmtId="3" fontId="3" fillId="0" borderId="6" xfId="7" applyNumberFormat="1" applyFont="1" applyBorder="1" applyAlignment="1">
      <alignment vertical="center" wrapText="1"/>
    </xf>
    <xf numFmtId="3" fontId="4" fillId="2" borderId="6" xfId="7" applyNumberFormat="1" applyFont="1" applyFill="1" applyBorder="1" applyAlignment="1">
      <alignment vertical="center"/>
    </xf>
    <xf numFmtId="49" fontId="3" fillId="0" borderId="6" xfId="7" applyNumberFormat="1" applyFont="1" applyBorder="1" applyAlignment="1">
      <alignment horizontal="center" vertical="center"/>
    </xf>
    <xf numFmtId="1" fontId="3" fillId="0" borderId="6" xfId="7" applyNumberFormat="1" applyFont="1" applyBorder="1" applyAlignment="1">
      <alignment vertical="center" wrapText="1"/>
    </xf>
    <xf numFmtId="3" fontId="10" fillId="7" borderId="6" xfId="7" applyNumberFormat="1" applyFont="1" applyFill="1" applyBorder="1" applyAlignment="1">
      <alignment horizontal="right"/>
    </xf>
    <xf numFmtId="0" fontId="3" fillId="0" borderId="5" xfId="7" applyFont="1" applyBorder="1" applyAlignment="1">
      <alignment vertical="center" wrapText="1"/>
    </xf>
    <xf numFmtId="0" fontId="3" fillId="0" borderId="6" xfId="7" applyFont="1" applyBorder="1" applyAlignment="1">
      <alignment horizontal="left" vertical="center" wrapText="1"/>
    </xf>
    <xf numFmtId="0" fontId="4" fillId="2" borderId="6" xfId="7" applyFont="1" applyFill="1" applyBorder="1" applyAlignment="1">
      <alignment horizontal="center" vertical="center"/>
    </xf>
    <xf numFmtId="0" fontId="7" fillId="0" borderId="0" xfId="10" applyFont="1" applyFill="1" applyAlignment="1">
      <alignment vertical="center"/>
    </xf>
    <xf numFmtId="49" fontId="7" fillId="8" borderId="6" xfId="10" applyNumberFormat="1" applyFont="1" applyFill="1" applyBorder="1" applyAlignment="1">
      <alignment horizontal="center" vertical="center"/>
    </xf>
    <xf numFmtId="0" fontId="7" fillId="8" borderId="6" xfId="10" applyFont="1" applyFill="1" applyBorder="1" applyAlignment="1">
      <alignment horizontal="center" vertical="center"/>
    </xf>
    <xf numFmtId="0" fontId="7" fillId="8" borderId="6" xfId="10" applyFont="1" applyFill="1" applyBorder="1" applyAlignment="1">
      <alignment vertical="center" wrapText="1"/>
    </xf>
    <xf numFmtId="3" fontId="7" fillId="8" borderId="6" xfId="10" applyNumberFormat="1" applyFont="1" applyFill="1" applyBorder="1" applyAlignment="1">
      <alignment vertical="center"/>
    </xf>
    <xf numFmtId="0" fontId="3" fillId="8" borderId="6" xfId="1" applyFont="1" applyFill="1" applyBorder="1" applyAlignment="1">
      <alignment vertical="center" wrapText="1"/>
    </xf>
    <xf numFmtId="0" fontId="7" fillId="8" borderId="6" xfId="11" applyFont="1" applyFill="1" applyBorder="1" applyAlignment="1">
      <alignment horizontal="center" vertical="center"/>
    </xf>
    <xf numFmtId="0" fontId="7" fillId="8" borderId="6" xfId="11" applyFont="1" applyFill="1" applyBorder="1" applyAlignment="1">
      <alignment vertical="center" wrapText="1"/>
    </xf>
    <xf numFmtId="3" fontId="7" fillId="8" borderId="6" xfId="11" applyNumberFormat="1" applyFont="1" applyFill="1" applyBorder="1" applyAlignment="1">
      <alignment vertical="center"/>
    </xf>
    <xf numFmtId="0" fontId="11" fillId="9" borderId="13" xfId="7" applyFont="1" applyFill="1" applyBorder="1" applyAlignment="1">
      <alignment horizontal="center" vertical="center" wrapText="1"/>
    </xf>
    <xf numFmtId="0" fontId="8" fillId="10" borderId="6" xfId="11" applyFont="1" applyFill="1" applyBorder="1" applyAlignment="1">
      <alignment horizontal="center" vertical="center"/>
    </xf>
    <xf numFmtId="0" fontId="8" fillId="10" borderId="6" xfId="11" applyFont="1" applyFill="1" applyBorder="1" applyAlignment="1">
      <alignment vertical="center" wrapText="1"/>
    </xf>
    <xf numFmtId="3" fontId="8" fillId="10" borderId="6" xfId="11" applyNumberFormat="1" applyFont="1" applyFill="1" applyBorder="1" applyAlignment="1">
      <alignment vertical="center"/>
    </xf>
    <xf numFmtId="0" fontId="8" fillId="11" borderId="6" xfId="11" applyFont="1" applyFill="1" applyBorder="1" applyAlignment="1">
      <alignment horizontal="center" vertical="center"/>
    </xf>
    <xf numFmtId="0" fontId="8" fillId="11" borderId="6" xfId="11" applyFont="1" applyFill="1" applyBorder="1" applyAlignment="1">
      <alignment horizontal="center" vertical="center" wrapText="1"/>
    </xf>
    <xf numFmtId="3" fontId="8" fillId="11" borderId="6" xfId="11" applyNumberFormat="1" applyFont="1" applyFill="1" applyBorder="1" applyAlignment="1">
      <alignment horizontal="center" vertical="center"/>
    </xf>
    <xf numFmtId="3" fontId="8" fillId="11" borderId="6" xfId="11" applyNumberFormat="1" applyFont="1" applyFill="1" applyBorder="1" applyAlignment="1">
      <alignment vertical="center"/>
    </xf>
    <xf numFmtId="49" fontId="8" fillId="11" borderId="6" xfId="10" applyNumberFormat="1" applyFont="1" applyFill="1" applyBorder="1" applyAlignment="1">
      <alignment horizontal="center" vertical="center"/>
    </xf>
    <xf numFmtId="0" fontId="8" fillId="11" borderId="6" xfId="10" applyFont="1" applyFill="1" applyBorder="1" applyAlignment="1">
      <alignment horizontal="center" vertical="center"/>
    </xf>
    <xf numFmtId="3" fontId="8" fillId="11" borderId="6" xfId="10" applyNumberFormat="1" applyFont="1" applyFill="1" applyBorder="1" applyAlignment="1">
      <alignment vertical="center"/>
    </xf>
    <xf numFmtId="49" fontId="8" fillId="10" borderId="6" xfId="10" applyNumberFormat="1" applyFont="1" applyFill="1" applyBorder="1" applyAlignment="1">
      <alignment horizontal="center" vertical="center"/>
    </xf>
    <xf numFmtId="0" fontId="8" fillId="10" borderId="6" xfId="10" applyFont="1" applyFill="1" applyBorder="1" applyAlignment="1">
      <alignment horizontal="center" vertical="center"/>
    </xf>
    <xf numFmtId="0" fontId="8" fillId="10" borderId="6" xfId="10" applyFont="1" applyFill="1" applyBorder="1" applyAlignment="1">
      <alignment vertical="center" wrapText="1"/>
    </xf>
    <xf numFmtId="3" fontId="8" fillId="10" borderId="6" xfId="10" applyNumberFormat="1" applyFont="1" applyFill="1" applyBorder="1" applyAlignment="1">
      <alignment vertical="center"/>
    </xf>
    <xf numFmtId="0" fontId="8" fillId="11" borderId="6" xfId="10" applyFont="1" applyFill="1" applyBorder="1" applyAlignment="1">
      <alignment horizontal="center" vertical="center" wrapText="1"/>
    </xf>
    <xf numFmtId="3" fontId="8" fillId="11" borderId="6" xfId="10" applyNumberFormat="1" applyFont="1" applyFill="1" applyBorder="1" applyAlignment="1">
      <alignment horizontal="center" vertical="center"/>
    </xf>
    <xf numFmtId="0" fontId="29" fillId="0" borderId="8" xfId="7" applyFont="1" applyFill="1" applyBorder="1" applyAlignment="1">
      <alignment horizontal="center" vertical="center"/>
    </xf>
    <xf numFmtId="0" fontId="29" fillId="0" borderId="8" xfId="7" applyFont="1" applyBorder="1" applyAlignment="1">
      <alignment horizontal="center" vertical="center" wrapText="1"/>
    </xf>
    <xf numFmtId="0" fontId="29" fillId="0" borderId="12" xfId="7" applyFont="1" applyBorder="1" applyAlignment="1">
      <alignment horizontal="center" vertical="center" wrapText="1"/>
    </xf>
    <xf numFmtId="0" fontId="30" fillId="0" borderId="12" xfId="7" applyFont="1" applyBorder="1" applyAlignment="1">
      <alignment horizontal="left" vertical="center" wrapText="1"/>
    </xf>
    <xf numFmtId="3" fontId="29" fillId="0" borderId="8" xfId="7" applyNumberFormat="1" applyFont="1" applyBorder="1" applyAlignment="1">
      <alignment vertical="center" wrapText="1"/>
    </xf>
    <xf numFmtId="3" fontId="29" fillId="0" borderId="8" xfId="7" applyNumberFormat="1" applyFont="1" applyBorder="1" applyAlignment="1">
      <alignment vertical="center"/>
    </xf>
    <xf numFmtId="0" fontId="29" fillId="0" borderId="8" xfId="7" applyFont="1" applyBorder="1" applyAlignment="1">
      <alignment vertical="center" wrapText="1"/>
    </xf>
    <xf numFmtId="0" fontId="29" fillId="0" borderId="8" xfId="7" applyFont="1" applyBorder="1" applyAlignment="1">
      <alignment horizontal="right" vertical="center" wrapText="1"/>
    </xf>
    <xf numFmtId="0" fontId="29" fillId="0" borderId="0" xfId="7" applyFont="1" applyAlignment="1">
      <alignment vertical="center"/>
    </xf>
    <xf numFmtId="0" fontId="29" fillId="0" borderId="8" xfId="7" applyFont="1" applyFill="1" applyBorder="1" applyAlignment="1">
      <alignment horizontal="center" vertical="center" wrapText="1"/>
    </xf>
    <xf numFmtId="0" fontId="29" fillId="0" borderId="12" xfId="7" applyFont="1" applyFill="1" applyBorder="1" applyAlignment="1">
      <alignment horizontal="center" vertical="center" wrapText="1"/>
    </xf>
    <xf numFmtId="0" fontId="30" fillId="0" borderId="12" xfId="7" applyFont="1" applyFill="1" applyBorder="1" applyAlignment="1">
      <alignment horizontal="left" vertical="center" wrapText="1"/>
    </xf>
    <xf numFmtId="3" fontId="29" fillId="0" borderId="8" xfId="7" applyNumberFormat="1" applyFont="1" applyFill="1" applyBorder="1" applyAlignment="1">
      <alignment vertical="center"/>
    </xf>
    <xf numFmtId="0" fontId="29" fillId="0" borderId="8" xfId="7" applyFont="1" applyFill="1" applyBorder="1" applyAlignment="1">
      <alignment vertical="center" wrapText="1"/>
    </xf>
    <xf numFmtId="0" fontId="29" fillId="0" borderId="0" xfId="7" applyFont="1" applyFill="1" applyAlignment="1">
      <alignment vertical="center"/>
    </xf>
    <xf numFmtId="3" fontId="29" fillId="0" borderId="8" xfId="7" applyNumberFormat="1" applyFont="1" applyFill="1" applyBorder="1" applyAlignment="1">
      <alignment vertical="center" wrapText="1"/>
    </xf>
    <xf numFmtId="0" fontId="29" fillId="0" borderId="8" xfId="7" applyFont="1" applyFill="1" applyBorder="1" applyAlignment="1">
      <alignment horizontal="right" vertical="center" wrapText="1"/>
    </xf>
    <xf numFmtId="0" fontId="31" fillId="0" borderId="6" xfId="11" applyFont="1" applyBorder="1" applyAlignment="1">
      <alignment horizontal="center" vertical="center"/>
    </xf>
    <xf numFmtId="0" fontId="31" fillId="0" borderId="6" xfId="11" applyFont="1" applyBorder="1" applyAlignment="1">
      <alignment vertical="center" wrapText="1"/>
    </xf>
    <xf numFmtId="3" fontId="32" fillId="0" borderId="6" xfId="11" applyNumberFormat="1" applyFont="1" applyBorder="1" applyAlignment="1">
      <alignment vertical="center"/>
    </xf>
    <xf numFmtId="3" fontId="31" fillId="0" borderId="6" xfId="11" applyNumberFormat="1" applyFont="1" applyBorder="1" applyAlignment="1">
      <alignment vertical="center"/>
    </xf>
    <xf numFmtId="0" fontId="31" fillId="0" borderId="0" xfId="11" applyFont="1" applyAlignment="1">
      <alignment vertical="center"/>
    </xf>
    <xf numFmtId="0" fontId="32" fillId="0" borderId="6" xfId="7" applyFont="1" applyBorder="1" applyAlignment="1">
      <alignment horizontal="center" vertical="center"/>
    </xf>
    <xf numFmtId="0" fontId="32" fillId="0" borderId="6" xfId="7" applyFont="1" applyBorder="1" applyAlignment="1">
      <alignment vertical="center" wrapText="1"/>
    </xf>
    <xf numFmtId="3" fontId="32" fillId="0" borderId="6" xfId="7" applyNumberFormat="1" applyFont="1" applyBorder="1" applyAlignment="1">
      <alignment vertical="center" wrapText="1"/>
    </xf>
    <xf numFmtId="0" fontId="32" fillId="0" borderId="0" xfId="7" applyFont="1" applyAlignment="1">
      <alignment vertical="center"/>
    </xf>
    <xf numFmtId="0" fontId="11" fillId="2" borderId="8" xfId="7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1" fillId="9" borderId="8" xfId="7" applyFont="1" applyFill="1" applyBorder="1" applyAlignment="1">
      <alignment horizontal="center" vertical="center"/>
    </xf>
    <xf numFmtId="0" fontId="11" fillId="9" borderId="8" xfId="7" applyFont="1" applyFill="1" applyBorder="1" applyAlignment="1">
      <alignment horizontal="center" vertical="center" wrapText="1"/>
    </xf>
    <xf numFmtId="0" fontId="11" fillId="9" borderId="9" xfId="7" applyFont="1" applyFill="1" applyBorder="1" applyAlignment="1">
      <alignment horizontal="center" vertical="center" wrapText="1"/>
    </xf>
    <xf numFmtId="0" fontId="11" fillId="9" borderId="13" xfId="7" applyFont="1" applyFill="1" applyBorder="1" applyAlignment="1">
      <alignment horizontal="center" vertical="center" wrapText="1"/>
    </xf>
    <xf numFmtId="0" fontId="11" fillId="9" borderId="10" xfId="7" applyFont="1" applyFill="1" applyBorder="1" applyAlignment="1">
      <alignment horizontal="center" vertical="center" wrapText="1"/>
    </xf>
    <xf numFmtId="0" fontId="11" fillId="9" borderId="11" xfId="7" applyFont="1" applyFill="1" applyBorder="1" applyAlignment="1">
      <alignment horizontal="center" vertical="center" wrapText="1"/>
    </xf>
    <xf numFmtId="165" fontId="11" fillId="3" borderId="10" xfId="8" applyNumberFormat="1" applyFont="1" applyFill="1" applyBorder="1" applyAlignment="1" applyProtection="1">
      <alignment horizontal="center" vertical="center" wrapText="1"/>
    </xf>
    <xf numFmtId="165" fontId="11" fillId="3" borderId="11" xfId="8" applyNumberFormat="1" applyFont="1" applyFill="1" applyBorder="1" applyAlignment="1" applyProtection="1">
      <alignment horizontal="center" vertical="center" wrapText="1"/>
    </xf>
    <xf numFmtId="165" fontId="11" fillId="3" borderId="12" xfId="8" applyNumberFormat="1" applyFont="1" applyFill="1" applyBorder="1" applyAlignment="1" applyProtection="1">
      <alignment horizontal="center" vertical="center" wrapText="1"/>
    </xf>
    <xf numFmtId="0" fontId="11" fillId="4" borderId="8" xfId="7" applyFont="1" applyFill="1" applyBorder="1" applyAlignment="1">
      <alignment horizontal="center" vertical="center" wrapText="1"/>
    </xf>
    <xf numFmtId="0" fontId="11" fillId="4" borderId="10" xfId="7" applyFont="1" applyFill="1" applyBorder="1" applyAlignment="1">
      <alignment horizontal="center" vertical="center" wrapText="1"/>
    </xf>
    <xf numFmtId="0" fontId="10" fillId="0" borderId="0" xfId="9" applyFont="1" applyAlignment="1">
      <alignment horizontal="center" vertical="center"/>
    </xf>
    <xf numFmtId="0" fontId="11" fillId="5" borderId="7" xfId="9" applyFont="1" applyFill="1" applyBorder="1" applyAlignment="1">
      <alignment horizontal="center" vertical="center"/>
    </xf>
    <xf numFmtId="0" fontId="11" fillId="5" borderId="3" xfId="9" applyFont="1" applyFill="1" applyBorder="1" applyAlignment="1">
      <alignment horizontal="center" vertical="center"/>
    </xf>
    <xf numFmtId="49" fontId="21" fillId="0" borderId="0" xfId="10" applyNumberFormat="1" applyFont="1" applyAlignment="1">
      <alignment horizontal="center" vertical="center" wrapText="1"/>
    </xf>
    <xf numFmtId="0" fontId="8" fillId="11" borderId="7" xfId="10" applyFont="1" applyFill="1" applyBorder="1" applyAlignment="1">
      <alignment horizontal="center" vertical="center" wrapText="1"/>
    </xf>
    <xf numFmtId="0" fontId="8" fillId="11" borderId="2" xfId="10" applyFont="1" applyFill="1" applyBorder="1" applyAlignment="1">
      <alignment horizontal="center" vertical="center" wrapText="1"/>
    </xf>
    <xf numFmtId="0" fontId="8" fillId="11" borderId="3" xfId="10" applyFont="1" applyFill="1" applyBorder="1" applyAlignment="1">
      <alignment horizontal="center" vertical="center" wrapText="1"/>
    </xf>
    <xf numFmtId="0" fontId="21" fillId="0" borderId="0" xfId="11" applyFont="1" applyAlignment="1">
      <alignment horizontal="center" vertical="center" wrapText="1"/>
    </xf>
    <xf numFmtId="0" fontId="8" fillId="11" borderId="7" xfId="11" applyFont="1" applyFill="1" applyBorder="1" applyAlignment="1">
      <alignment horizontal="center" vertical="center" wrapText="1"/>
    </xf>
    <xf numFmtId="0" fontId="8" fillId="11" borderId="2" xfId="11" applyFont="1" applyFill="1" applyBorder="1" applyAlignment="1">
      <alignment horizontal="center" vertical="center" wrapText="1"/>
    </xf>
    <xf numFmtId="0" fontId="8" fillId="11" borderId="3" xfId="11" applyFont="1" applyFill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0" fontId="4" fillId="2" borderId="6" xfId="7" applyFont="1" applyFill="1" applyBorder="1" applyAlignment="1">
      <alignment horizontal="center" vertical="center"/>
    </xf>
    <xf numFmtId="44" fontId="4" fillId="2" borderId="6" xfId="12" applyFont="1" applyFill="1" applyBorder="1" applyAlignment="1">
      <alignment horizontal="center" vertical="center"/>
    </xf>
    <xf numFmtId="44" fontId="10" fillId="7" borderId="6" xfId="12" applyFont="1" applyFill="1" applyBorder="1" applyAlignment="1">
      <alignment horizontal="center"/>
    </xf>
    <xf numFmtId="0" fontId="19" fillId="0" borderId="0" xfId="7" applyFont="1" applyAlignment="1">
      <alignment horizontal="center" vertical="center" wrapText="1"/>
    </xf>
  </cellXfs>
  <cellStyles count="14">
    <cellStyle name="Normalny" xfId="0" builtinId="0"/>
    <cellStyle name="Normalny 10" xfId="3"/>
    <cellStyle name="Normalny 2" xfId="1"/>
    <cellStyle name="Normalny 2 2 2" xfId="7"/>
    <cellStyle name="Normalny 2 3" xfId="9"/>
    <cellStyle name="Normalny 3" xfId="13"/>
    <cellStyle name="Normalny 6" xfId="2"/>
    <cellStyle name="Normalny 6 2" xfId="11"/>
    <cellStyle name="Normalny 6 3" xfId="10"/>
    <cellStyle name="Normalny 7 2" xfId="5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B9CF87"/>
      <color rgb="FFD8E4BC"/>
      <color rgb="FFCFE3BB"/>
      <color rgb="FFAFD08E"/>
      <color rgb="FFCEEAB0"/>
      <color rgb="FFB6DF89"/>
      <color rgb="FFDDDDDD"/>
      <color rgb="FFE6F1DF"/>
      <color rgb="FFB5D787"/>
      <color rgb="FFA9C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K73"/>
  <sheetViews>
    <sheetView tabSelected="1" zoomScaleNormal="100" workbookViewId="0">
      <pane ySplit="5" topLeftCell="A6" activePane="bottomLeft" state="frozen"/>
      <selection activeCell="F21" sqref="F21"/>
      <selection pane="bottomLeft" activeCell="I44" sqref="I44"/>
    </sheetView>
  </sheetViews>
  <sheetFormatPr defaultColWidth="11.6640625" defaultRowHeight="12.75" customHeight="1"/>
  <cols>
    <col min="1" max="1" width="4.83203125" style="1" customWidth="1"/>
    <col min="2" max="2" width="6.6640625" style="1" customWidth="1"/>
    <col min="3" max="3" width="8.83203125" style="1" customWidth="1"/>
    <col min="4" max="4" width="7" style="1" customWidth="1"/>
    <col min="5" max="5" width="89" style="1" customWidth="1"/>
    <col min="6" max="7" width="14.6640625" style="1" customWidth="1"/>
    <col min="8" max="8" width="13.6640625" style="1" customWidth="1"/>
    <col min="9" max="9" width="14.5" style="1" customWidth="1"/>
    <col min="10" max="10" width="14.83203125" style="1" customWidth="1"/>
    <col min="11" max="11" width="30.5" style="1" customWidth="1"/>
    <col min="12" max="16384" width="11.6640625" style="1"/>
  </cols>
  <sheetData>
    <row r="1" spans="1:11" ht="12" customHeight="1"/>
    <row r="2" spans="1:11" ht="15.75" customHeight="1">
      <c r="A2" s="192" t="s">
        <v>269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ht="15" customHeight="1" thickBot="1"/>
    <row r="4" spans="1:11" ht="19.5" customHeight="1" thickBot="1">
      <c r="A4" s="193" t="s">
        <v>81</v>
      </c>
      <c r="B4" s="194" t="s">
        <v>0</v>
      </c>
      <c r="C4" s="194" t="s">
        <v>82</v>
      </c>
      <c r="D4" s="195" t="s">
        <v>2</v>
      </c>
      <c r="E4" s="194" t="s">
        <v>83</v>
      </c>
      <c r="F4" s="194" t="s">
        <v>26</v>
      </c>
      <c r="G4" s="197" t="s">
        <v>27</v>
      </c>
      <c r="H4" s="198"/>
      <c r="I4" s="198"/>
      <c r="J4" s="198"/>
      <c r="K4" s="195" t="s">
        <v>151</v>
      </c>
    </row>
    <row r="5" spans="1:11" ht="95.25" customHeight="1" thickBot="1">
      <c r="A5" s="193"/>
      <c r="B5" s="194"/>
      <c r="C5" s="194"/>
      <c r="D5" s="196"/>
      <c r="E5" s="194"/>
      <c r="F5" s="194"/>
      <c r="G5" s="148" t="s">
        <v>84</v>
      </c>
      <c r="H5" s="148" t="s">
        <v>85</v>
      </c>
      <c r="I5" s="148" t="s">
        <v>86</v>
      </c>
      <c r="J5" s="148" t="s">
        <v>152</v>
      </c>
      <c r="K5" s="196"/>
    </row>
    <row r="6" spans="1:11" s="3" customFormat="1" ht="15" customHeight="1" thickBot="1">
      <c r="A6" s="2" t="s">
        <v>87</v>
      </c>
      <c r="B6" s="2" t="s">
        <v>88</v>
      </c>
      <c r="C6" s="2" t="s">
        <v>89</v>
      </c>
      <c r="D6" s="2" t="s">
        <v>90</v>
      </c>
      <c r="E6" s="2" t="s">
        <v>91</v>
      </c>
      <c r="F6" s="2" t="s">
        <v>92</v>
      </c>
      <c r="G6" s="2" t="s">
        <v>93</v>
      </c>
      <c r="H6" s="2" t="s">
        <v>94</v>
      </c>
      <c r="I6" s="2" t="s">
        <v>95</v>
      </c>
      <c r="J6" s="2" t="s">
        <v>96</v>
      </c>
      <c r="K6" s="2" t="s">
        <v>97</v>
      </c>
    </row>
    <row r="7" spans="1:11" s="4" customFormat="1" ht="49.5" customHeight="1" thickBot="1">
      <c r="A7" s="105" t="s">
        <v>87</v>
      </c>
      <c r="B7" s="106">
        <v>600</v>
      </c>
      <c r="C7" s="106">
        <v>60014</v>
      </c>
      <c r="D7" s="106">
        <v>6050</v>
      </c>
      <c r="E7" s="99" t="s">
        <v>160</v>
      </c>
      <c r="F7" s="107">
        <v>1500000</v>
      </c>
      <c r="G7" s="108">
        <v>750000</v>
      </c>
      <c r="H7" s="108"/>
      <c r="I7" s="99"/>
      <c r="J7" s="109" t="s">
        <v>210</v>
      </c>
      <c r="K7" s="110" t="s">
        <v>161</v>
      </c>
    </row>
    <row r="8" spans="1:11" s="4" customFormat="1" ht="22.5" customHeight="1" thickBot="1">
      <c r="A8" s="105" t="s">
        <v>88</v>
      </c>
      <c r="B8" s="88">
        <v>600</v>
      </c>
      <c r="C8" s="88">
        <v>60014</v>
      </c>
      <c r="D8" s="88">
        <v>6050</v>
      </c>
      <c r="E8" s="7" t="s">
        <v>171</v>
      </c>
      <c r="F8" s="8">
        <f t="shared" ref="F8:F45" si="0">SUM(G8:H8)</f>
        <v>150000</v>
      </c>
      <c r="G8" s="89">
        <v>150000</v>
      </c>
      <c r="H8" s="89"/>
      <c r="I8" s="7"/>
      <c r="J8" s="90"/>
      <c r="K8" s="7"/>
    </row>
    <row r="9" spans="1:11" s="4" customFormat="1" ht="22.5" customHeight="1" thickBot="1">
      <c r="A9" s="105" t="s">
        <v>89</v>
      </c>
      <c r="B9" s="88">
        <v>600</v>
      </c>
      <c r="C9" s="88">
        <v>60014</v>
      </c>
      <c r="D9" s="88">
        <v>6050</v>
      </c>
      <c r="E9" s="7" t="s">
        <v>172</v>
      </c>
      <c r="F9" s="8">
        <f t="shared" si="0"/>
        <v>100000</v>
      </c>
      <c r="G9" s="89">
        <v>100000</v>
      </c>
      <c r="H9" s="89"/>
      <c r="I9" s="7"/>
      <c r="J9" s="91"/>
      <c r="K9" s="7"/>
    </row>
    <row r="10" spans="1:11" s="4" customFormat="1" ht="34.5" customHeight="1" thickBot="1">
      <c r="A10" s="105" t="s">
        <v>90</v>
      </c>
      <c r="B10" s="88">
        <v>600</v>
      </c>
      <c r="C10" s="88">
        <v>60014</v>
      </c>
      <c r="D10" s="88">
        <v>6050</v>
      </c>
      <c r="E10" s="7" t="s">
        <v>245</v>
      </c>
      <c r="F10" s="8">
        <f t="shared" si="0"/>
        <v>150000</v>
      </c>
      <c r="G10" s="89">
        <v>150000</v>
      </c>
      <c r="H10" s="89"/>
      <c r="I10" s="7"/>
      <c r="J10" s="91"/>
      <c r="K10" s="7"/>
    </row>
    <row r="11" spans="1:11" s="4" customFormat="1" ht="34.5" customHeight="1" thickBot="1">
      <c r="A11" s="105" t="s">
        <v>91</v>
      </c>
      <c r="B11" s="88">
        <v>600</v>
      </c>
      <c r="C11" s="88">
        <v>60014</v>
      </c>
      <c r="D11" s="88">
        <v>6050</v>
      </c>
      <c r="E11" s="111" t="s">
        <v>203</v>
      </c>
      <c r="F11" s="8">
        <f t="shared" si="0"/>
        <v>200000</v>
      </c>
      <c r="G11" s="89">
        <v>200000</v>
      </c>
      <c r="H11" s="89"/>
      <c r="I11" s="7"/>
      <c r="J11" s="90"/>
      <c r="K11" s="7"/>
    </row>
    <row r="12" spans="1:11" s="4" customFormat="1" ht="22.5" customHeight="1" thickBot="1">
      <c r="A12" s="105" t="s">
        <v>92</v>
      </c>
      <c r="B12" s="88">
        <v>600</v>
      </c>
      <c r="C12" s="88">
        <v>60014</v>
      </c>
      <c r="D12" s="88">
        <v>6050</v>
      </c>
      <c r="E12" s="92" t="s">
        <v>173</v>
      </c>
      <c r="F12" s="8">
        <f t="shared" si="0"/>
        <v>200000</v>
      </c>
      <c r="G12" s="89">
        <v>200000</v>
      </c>
      <c r="H12" s="8"/>
      <c r="I12" s="7"/>
      <c r="J12" s="90"/>
      <c r="K12" s="7"/>
    </row>
    <row r="13" spans="1:11" s="5" customFormat="1" ht="60.75" customHeight="1" thickBot="1">
      <c r="A13" s="105" t="s">
        <v>93</v>
      </c>
      <c r="B13" s="106">
        <v>600</v>
      </c>
      <c r="C13" s="106">
        <v>60014</v>
      </c>
      <c r="D13" s="106">
        <v>6050</v>
      </c>
      <c r="E13" s="112" t="s">
        <v>162</v>
      </c>
      <c r="F13" s="107">
        <v>4000000</v>
      </c>
      <c r="G13" s="108">
        <v>1642241</v>
      </c>
      <c r="H13" s="107">
        <v>357759</v>
      </c>
      <c r="I13" s="99"/>
      <c r="J13" s="109" t="s">
        <v>244</v>
      </c>
      <c r="K13" s="117"/>
    </row>
    <row r="14" spans="1:11" s="4" customFormat="1" ht="22.5" customHeight="1" thickBot="1">
      <c r="A14" s="105" t="s">
        <v>94</v>
      </c>
      <c r="B14" s="88">
        <v>600</v>
      </c>
      <c r="C14" s="88">
        <v>60014</v>
      </c>
      <c r="D14" s="88">
        <v>6050</v>
      </c>
      <c r="E14" s="92" t="s">
        <v>174</v>
      </c>
      <c r="F14" s="8">
        <f t="shared" si="0"/>
        <v>150000</v>
      </c>
      <c r="G14" s="89">
        <v>150000</v>
      </c>
      <c r="H14" s="8"/>
      <c r="I14" s="7"/>
      <c r="J14" s="90"/>
      <c r="K14" s="93"/>
    </row>
    <row r="15" spans="1:11" s="4" customFormat="1" ht="22.5" customHeight="1" thickBot="1">
      <c r="A15" s="105" t="s">
        <v>95</v>
      </c>
      <c r="B15" s="88">
        <v>600</v>
      </c>
      <c r="C15" s="88">
        <v>60014</v>
      </c>
      <c r="D15" s="88">
        <v>6050</v>
      </c>
      <c r="E15" s="92" t="s">
        <v>175</v>
      </c>
      <c r="F15" s="8">
        <f t="shared" si="0"/>
        <v>200000</v>
      </c>
      <c r="G15" s="89">
        <v>200000</v>
      </c>
      <c r="H15" s="8"/>
      <c r="I15" s="7"/>
      <c r="J15" s="90"/>
      <c r="K15" s="93"/>
    </row>
    <row r="16" spans="1:11" s="4" customFormat="1" ht="22.5" customHeight="1" thickBot="1">
      <c r="A16" s="105" t="s">
        <v>96</v>
      </c>
      <c r="B16" s="88">
        <v>600</v>
      </c>
      <c r="C16" s="88">
        <v>60014</v>
      </c>
      <c r="D16" s="88">
        <v>6050</v>
      </c>
      <c r="E16" s="92" t="s">
        <v>176</v>
      </c>
      <c r="F16" s="8">
        <f t="shared" si="0"/>
        <v>150000</v>
      </c>
      <c r="G16" s="89">
        <v>150000</v>
      </c>
      <c r="H16" s="8"/>
      <c r="I16" s="7"/>
      <c r="J16" s="90"/>
      <c r="K16" s="93"/>
    </row>
    <row r="17" spans="1:11" s="5" customFormat="1" ht="36" customHeight="1" thickBot="1">
      <c r="A17" s="105" t="s">
        <v>97</v>
      </c>
      <c r="B17" s="106">
        <v>600</v>
      </c>
      <c r="C17" s="106">
        <v>60014</v>
      </c>
      <c r="D17" s="106">
        <v>6050</v>
      </c>
      <c r="E17" s="112" t="s">
        <v>163</v>
      </c>
      <c r="F17" s="107">
        <f t="shared" si="0"/>
        <v>63200</v>
      </c>
      <c r="G17" s="108">
        <v>63200</v>
      </c>
      <c r="H17" s="107"/>
      <c r="I17" s="99"/>
      <c r="J17" s="109"/>
      <c r="K17" s="110" t="s">
        <v>164</v>
      </c>
    </row>
    <row r="18" spans="1:11" s="4" customFormat="1" ht="22.5" customHeight="1" thickBot="1">
      <c r="A18" s="105" t="s">
        <v>212</v>
      </c>
      <c r="B18" s="88">
        <v>600</v>
      </c>
      <c r="C18" s="88">
        <v>60014</v>
      </c>
      <c r="D18" s="88">
        <v>6050</v>
      </c>
      <c r="E18" s="92" t="s">
        <v>177</v>
      </c>
      <c r="F18" s="8">
        <f t="shared" si="0"/>
        <v>150000</v>
      </c>
      <c r="G18" s="89">
        <v>150000</v>
      </c>
      <c r="H18" s="8"/>
      <c r="I18" s="7"/>
      <c r="J18" s="7"/>
      <c r="K18" s="7"/>
    </row>
    <row r="19" spans="1:11" s="4" customFormat="1" ht="22.5" customHeight="1" thickBot="1">
      <c r="A19" s="105" t="s">
        <v>213</v>
      </c>
      <c r="B19" s="88">
        <v>600</v>
      </c>
      <c r="C19" s="88">
        <v>60014</v>
      </c>
      <c r="D19" s="88">
        <v>6050</v>
      </c>
      <c r="E19" s="92" t="s">
        <v>178</v>
      </c>
      <c r="F19" s="8">
        <f t="shared" si="0"/>
        <v>100000</v>
      </c>
      <c r="G19" s="89">
        <v>100000</v>
      </c>
      <c r="H19" s="8"/>
      <c r="I19" s="7"/>
      <c r="J19" s="90"/>
      <c r="K19" s="7"/>
    </row>
    <row r="20" spans="1:11" s="4" customFormat="1" ht="22.5" customHeight="1" thickBot="1">
      <c r="A20" s="105" t="s">
        <v>214</v>
      </c>
      <c r="B20" s="88">
        <v>600</v>
      </c>
      <c r="C20" s="88">
        <v>60014</v>
      </c>
      <c r="D20" s="88">
        <v>6050</v>
      </c>
      <c r="E20" s="92" t="s">
        <v>179</v>
      </c>
      <c r="F20" s="8">
        <f t="shared" si="0"/>
        <v>250000</v>
      </c>
      <c r="G20" s="89">
        <v>250000</v>
      </c>
      <c r="H20" s="8"/>
      <c r="I20" s="7"/>
      <c r="J20" s="90"/>
      <c r="K20" s="7"/>
    </row>
    <row r="21" spans="1:11" s="5" customFormat="1" ht="87" customHeight="1" thickBot="1">
      <c r="A21" s="105" t="s">
        <v>215</v>
      </c>
      <c r="B21" s="106">
        <v>600</v>
      </c>
      <c r="C21" s="106">
        <v>60014</v>
      </c>
      <c r="D21" s="106">
        <v>6050</v>
      </c>
      <c r="E21" s="112" t="s">
        <v>166</v>
      </c>
      <c r="F21" s="107">
        <f t="shared" si="0"/>
        <v>50000</v>
      </c>
      <c r="G21" s="108">
        <v>50000</v>
      </c>
      <c r="H21" s="107"/>
      <c r="I21" s="99"/>
      <c r="J21" s="109"/>
      <c r="K21" s="110" t="s">
        <v>165</v>
      </c>
    </row>
    <row r="22" spans="1:11" s="4" customFormat="1" ht="22.5" customHeight="1" thickBot="1">
      <c r="A22" s="105" t="s">
        <v>216</v>
      </c>
      <c r="B22" s="88">
        <v>600</v>
      </c>
      <c r="C22" s="88">
        <v>60014</v>
      </c>
      <c r="D22" s="88">
        <v>6050</v>
      </c>
      <c r="E22" s="94" t="s">
        <v>180</v>
      </c>
      <c r="F22" s="8">
        <f t="shared" si="0"/>
        <v>150000</v>
      </c>
      <c r="G22" s="89">
        <v>150000</v>
      </c>
      <c r="H22" s="8"/>
      <c r="I22" s="7"/>
      <c r="J22" s="90"/>
      <c r="K22" s="7"/>
    </row>
    <row r="23" spans="1:11" s="5" customFormat="1" ht="22.5" customHeight="1" thickBot="1">
      <c r="A23" s="105" t="s">
        <v>217</v>
      </c>
      <c r="B23" s="106">
        <v>600</v>
      </c>
      <c r="C23" s="106">
        <v>60014</v>
      </c>
      <c r="D23" s="106">
        <v>6050</v>
      </c>
      <c r="E23" s="113" t="s">
        <v>181</v>
      </c>
      <c r="F23" s="107">
        <v>200000</v>
      </c>
      <c r="G23" s="108">
        <v>150000</v>
      </c>
      <c r="H23" s="107"/>
      <c r="I23" s="99"/>
      <c r="J23" s="109" t="s">
        <v>98</v>
      </c>
      <c r="K23" s="99"/>
    </row>
    <row r="24" spans="1:11" s="179" customFormat="1" ht="37.5" customHeight="1" thickBot="1">
      <c r="A24" s="165" t="s">
        <v>218</v>
      </c>
      <c r="B24" s="174">
        <v>600</v>
      </c>
      <c r="C24" s="174">
        <v>60014</v>
      </c>
      <c r="D24" s="175">
        <v>6050</v>
      </c>
      <c r="E24" s="176" t="s">
        <v>280</v>
      </c>
      <c r="F24" s="180">
        <v>250000</v>
      </c>
      <c r="G24" s="177">
        <v>200000</v>
      </c>
      <c r="H24" s="180"/>
      <c r="I24" s="178"/>
      <c r="J24" s="181" t="s">
        <v>98</v>
      </c>
      <c r="K24" s="178"/>
    </row>
    <row r="25" spans="1:11" s="4" customFormat="1" ht="34.5" customHeight="1" thickBot="1">
      <c r="A25" s="105" t="s">
        <v>219</v>
      </c>
      <c r="B25" s="88">
        <v>600</v>
      </c>
      <c r="C25" s="88">
        <v>60014</v>
      </c>
      <c r="D25" s="95">
        <v>6050</v>
      </c>
      <c r="E25" s="96" t="s">
        <v>168</v>
      </c>
      <c r="F25" s="8">
        <v>363000</v>
      </c>
      <c r="G25" s="89">
        <v>200000</v>
      </c>
      <c r="H25" s="8"/>
      <c r="I25" s="7"/>
      <c r="J25" s="90" t="s">
        <v>167</v>
      </c>
      <c r="K25" s="93" t="s">
        <v>169</v>
      </c>
    </row>
    <row r="26" spans="1:11" s="4" customFormat="1" ht="22.5" customHeight="1" thickBot="1">
      <c r="A26" s="105" t="s">
        <v>220</v>
      </c>
      <c r="B26" s="88">
        <v>600</v>
      </c>
      <c r="C26" s="88">
        <v>60014</v>
      </c>
      <c r="D26" s="95">
        <v>6050</v>
      </c>
      <c r="E26" s="96" t="s">
        <v>182</v>
      </c>
      <c r="F26" s="8">
        <f t="shared" si="0"/>
        <v>100000</v>
      </c>
      <c r="G26" s="89">
        <v>100000</v>
      </c>
      <c r="H26" s="8"/>
      <c r="I26" s="7"/>
      <c r="J26" s="90"/>
      <c r="K26" s="93"/>
    </row>
    <row r="27" spans="1:11" s="173" customFormat="1" ht="22.5" customHeight="1" thickBot="1">
      <c r="A27" s="165" t="s">
        <v>221</v>
      </c>
      <c r="B27" s="166">
        <v>600</v>
      </c>
      <c r="C27" s="166">
        <v>60014</v>
      </c>
      <c r="D27" s="167">
        <v>6050</v>
      </c>
      <c r="E27" s="168" t="s">
        <v>183</v>
      </c>
      <c r="F27" s="169">
        <f t="shared" si="0"/>
        <v>300000</v>
      </c>
      <c r="G27" s="170">
        <v>300000</v>
      </c>
      <c r="H27" s="169"/>
      <c r="I27" s="171"/>
      <c r="J27" s="172"/>
      <c r="K27" s="171"/>
    </row>
    <row r="28" spans="1:11" s="4" customFormat="1" ht="36" customHeight="1" thickBot="1">
      <c r="A28" s="105" t="s">
        <v>222</v>
      </c>
      <c r="B28" s="88">
        <v>600</v>
      </c>
      <c r="C28" s="88">
        <v>60014</v>
      </c>
      <c r="D28" s="95">
        <v>6050</v>
      </c>
      <c r="E28" s="96" t="s">
        <v>204</v>
      </c>
      <c r="F28" s="8">
        <f t="shared" si="0"/>
        <v>175000</v>
      </c>
      <c r="G28" s="89">
        <v>175000</v>
      </c>
      <c r="H28" s="8"/>
      <c r="I28" s="7"/>
      <c r="J28" s="90"/>
      <c r="K28" s="7"/>
    </row>
    <row r="29" spans="1:11" s="4" customFormat="1" ht="22.5" customHeight="1" thickBot="1">
      <c r="A29" s="105" t="s">
        <v>223</v>
      </c>
      <c r="B29" s="88">
        <v>600</v>
      </c>
      <c r="C29" s="88">
        <v>60014</v>
      </c>
      <c r="D29" s="95">
        <v>6050</v>
      </c>
      <c r="E29" s="96" t="s">
        <v>184</v>
      </c>
      <c r="F29" s="8">
        <v>300000</v>
      </c>
      <c r="G29" s="89">
        <v>200000</v>
      </c>
      <c r="H29" s="8"/>
      <c r="I29" s="7"/>
      <c r="J29" s="90" t="s">
        <v>185</v>
      </c>
      <c r="K29" s="7"/>
    </row>
    <row r="30" spans="1:11" s="4" customFormat="1" ht="22.5" customHeight="1" thickBot="1">
      <c r="A30" s="105" t="s">
        <v>224</v>
      </c>
      <c r="B30" s="88">
        <v>600</v>
      </c>
      <c r="C30" s="88">
        <v>60014</v>
      </c>
      <c r="D30" s="95">
        <v>6050</v>
      </c>
      <c r="E30" s="96" t="s">
        <v>186</v>
      </c>
      <c r="F30" s="8">
        <f t="shared" si="0"/>
        <v>100000</v>
      </c>
      <c r="G30" s="89">
        <v>100000</v>
      </c>
      <c r="H30" s="8"/>
      <c r="I30" s="7"/>
      <c r="J30" s="90"/>
      <c r="K30" s="7"/>
    </row>
    <row r="31" spans="1:11" s="5" customFormat="1" ht="37.5" customHeight="1" thickBot="1">
      <c r="A31" s="105" t="s">
        <v>225</v>
      </c>
      <c r="B31" s="106">
        <v>600</v>
      </c>
      <c r="C31" s="106">
        <v>60014</v>
      </c>
      <c r="D31" s="114">
        <v>6050</v>
      </c>
      <c r="E31" s="115" t="s">
        <v>189</v>
      </c>
      <c r="F31" s="107">
        <f t="shared" si="0"/>
        <v>50000</v>
      </c>
      <c r="G31" s="108">
        <v>50000</v>
      </c>
      <c r="H31" s="107"/>
      <c r="I31" s="99"/>
      <c r="J31" s="109"/>
      <c r="K31" s="110" t="s">
        <v>187</v>
      </c>
    </row>
    <row r="32" spans="1:11" s="5" customFormat="1" ht="37.5" customHeight="1" thickBot="1">
      <c r="A32" s="105" t="s">
        <v>226</v>
      </c>
      <c r="B32" s="106">
        <v>600</v>
      </c>
      <c r="C32" s="106">
        <v>60014</v>
      </c>
      <c r="D32" s="114">
        <v>6050</v>
      </c>
      <c r="E32" s="115" t="s">
        <v>205</v>
      </c>
      <c r="F32" s="107">
        <f t="shared" si="0"/>
        <v>25000</v>
      </c>
      <c r="G32" s="108">
        <v>25000</v>
      </c>
      <c r="H32" s="107"/>
      <c r="I32" s="99"/>
      <c r="J32" s="109"/>
      <c r="K32" s="110"/>
    </row>
    <row r="33" spans="1:11" s="4" customFormat="1" ht="22.5" customHeight="1" thickBot="1">
      <c r="A33" s="105" t="s">
        <v>227</v>
      </c>
      <c r="B33" s="88">
        <v>600</v>
      </c>
      <c r="C33" s="88">
        <v>60014</v>
      </c>
      <c r="D33" s="95">
        <v>6050</v>
      </c>
      <c r="E33" s="96" t="s">
        <v>188</v>
      </c>
      <c r="F33" s="8">
        <v>180000</v>
      </c>
      <c r="G33" s="89">
        <v>150000</v>
      </c>
      <c r="H33" s="8"/>
      <c r="I33" s="7"/>
      <c r="J33" s="90" t="s">
        <v>206</v>
      </c>
      <c r="K33" s="7"/>
    </row>
    <row r="34" spans="1:11" s="5" customFormat="1" ht="35.25" customHeight="1" thickBot="1">
      <c r="A34" s="105" t="s">
        <v>228</v>
      </c>
      <c r="B34" s="106">
        <v>600</v>
      </c>
      <c r="C34" s="106">
        <v>60014</v>
      </c>
      <c r="D34" s="114">
        <v>6050</v>
      </c>
      <c r="E34" s="115" t="s">
        <v>153</v>
      </c>
      <c r="F34" s="107">
        <f t="shared" si="0"/>
        <v>150000</v>
      </c>
      <c r="G34" s="108">
        <v>150000</v>
      </c>
      <c r="H34" s="107"/>
      <c r="I34" s="99"/>
      <c r="J34" s="109"/>
      <c r="K34" s="99"/>
    </row>
    <row r="35" spans="1:11" s="5" customFormat="1" ht="22.5" customHeight="1" thickBot="1">
      <c r="A35" s="105" t="s">
        <v>229</v>
      </c>
      <c r="B35" s="106">
        <v>600</v>
      </c>
      <c r="C35" s="106">
        <v>60014</v>
      </c>
      <c r="D35" s="114">
        <v>6050</v>
      </c>
      <c r="E35" s="115" t="s">
        <v>154</v>
      </c>
      <c r="F35" s="107">
        <v>400000</v>
      </c>
      <c r="G35" s="108">
        <v>200000</v>
      </c>
      <c r="H35" s="108"/>
      <c r="I35" s="99"/>
      <c r="J35" s="90" t="s">
        <v>207</v>
      </c>
      <c r="K35" s="99"/>
    </row>
    <row r="36" spans="1:11" s="5" customFormat="1" ht="22.5" customHeight="1" thickBot="1">
      <c r="A36" s="105" t="s">
        <v>230</v>
      </c>
      <c r="B36" s="106">
        <v>600</v>
      </c>
      <c r="C36" s="106">
        <v>60014</v>
      </c>
      <c r="D36" s="114">
        <v>6050</v>
      </c>
      <c r="E36" s="115" t="s">
        <v>208</v>
      </c>
      <c r="F36" s="107">
        <v>440000</v>
      </c>
      <c r="G36" s="108"/>
      <c r="H36" s="108"/>
      <c r="I36" s="99"/>
      <c r="J36" s="90" t="s">
        <v>209</v>
      </c>
      <c r="K36" s="99"/>
    </row>
    <row r="37" spans="1:11" s="5" customFormat="1" ht="22.5" customHeight="1" thickBot="1">
      <c r="A37" s="105" t="s">
        <v>231</v>
      </c>
      <c r="B37" s="106">
        <v>600</v>
      </c>
      <c r="C37" s="106">
        <v>60014</v>
      </c>
      <c r="D37" s="114">
        <v>6050</v>
      </c>
      <c r="E37" s="115" t="s">
        <v>274</v>
      </c>
      <c r="F37" s="8">
        <v>15000</v>
      </c>
      <c r="G37" s="8">
        <v>10000</v>
      </c>
      <c r="H37" s="108"/>
      <c r="I37" s="99"/>
      <c r="J37" s="90" t="s">
        <v>272</v>
      </c>
      <c r="K37" s="99"/>
    </row>
    <row r="38" spans="1:11" s="5" customFormat="1" ht="22.5" customHeight="1" thickBot="1">
      <c r="A38" s="105" t="s">
        <v>232</v>
      </c>
      <c r="B38" s="106">
        <v>600</v>
      </c>
      <c r="C38" s="106">
        <v>60014</v>
      </c>
      <c r="D38" s="114">
        <v>6050</v>
      </c>
      <c r="E38" s="115" t="s">
        <v>273</v>
      </c>
      <c r="F38" s="8">
        <v>15000</v>
      </c>
      <c r="G38" s="8">
        <v>10000</v>
      </c>
      <c r="H38" s="108"/>
      <c r="I38" s="99"/>
      <c r="J38" s="90" t="s">
        <v>272</v>
      </c>
      <c r="K38" s="99"/>
    </row>
    <row r="39" spans="1:11" s="5" customFormat="1" ht="35.25" customHeight="1" thickBot="1">
      <c r="A39" s="105" t="s">
        <v>233</v>
      </c>
      <c r="B39" s="106">
        <v>600</v>
      </c>
      <c r="C39" s="106">
        <v>60014</v>
      </c>
      <c r="D39" s="114">
        <v>6050</v>
      </c>
      <c r="E39" s="115" t="s">
        <v>252</v>
      </c>
      <c r="F39" s="8">
        <f t="shared" si="0"/>
        <v>10000</v>
      </c>
      <c r="G39" s="8">
        <v>10000</v>
      </c>
      <c r="H39" s="108"/>
      <c r="I39" s="99"/>
      <c r="J39" s="90"/>
      <c r="K39" s="99"/>
    </row>
    <row r="40" spans="1:11" s="5" customFormat="1" ht="22.5" customHeight="1" thickBot="1">
      <c r="A40" s="105" t="s">
        <v>234</v>
      </c>
      <c r="B40" s="106">
        <v>600</v>
      </c>
      <c r="C40" s="106">
        <v>60014</v>
      </c>
      <c r="D40" s="114">
        <v>6050</v>
      </c>
      <c r="E40" s="115" t="s">
        <v>253</v>
      </c>
      <c r="F40" s="8">
        <f t="shared" si="0"/>
        <v>80000</v>
      </c>
      <c r="G40" s="8">
        <v>80000</v>
      </c>
      <c r="H40" s="108"/>
      <c r="I40" s="99"/>
      <c r="J40" s="90"/>
      <c r="K40" s="99"/>
    </row>
    <row r="41" spans="1:11" s="5" customFormat="1" ht="33" customHeight="1" thickBot="1">
      <c r="A41" s="105" t="s">
        <v>235</v>
      </c>
      <c r="B41" s="106">
        <v>600</v>
      </c>
      <c r="C41" s="106">
        <v>60014</v>
      </c>
      <c r="D41" s="114">
        <v>6050</v>
      </c>
      <c r="E41" s="115" t="s">
        <v>254</v>
      </c>
      <c r="F41" s="8">
        <f t="shared" si="0"/>
        <v>10000</v>
      </c>
      <c r="G41" s="8">
        <v>10000</v>
      </c>
      <c r="H41" s="108"/>
      <c r="I41" s="99"/>
      <c r="J41" s="90"/>
      <c r="K41" s="99"/>
    </row>
    <row r="42" spans="1:11" s="5" customFormat="1" ht="34.5" customHeight="1" thickBot="1">
      <c r="A42" s="105" t="s">
        <v>236</v>
      </c>
      <c r="B42" s="106">
        <v>600</v>
      </c>
      <c r="C42" s="106">
        <v>60014</v>
      </c>
      <c r="D42" s="114">
        <v>6050</v>
      </c>
      <c r="E42" s="115" t="s">
        <v>255</v>
      </c>
      <c r="F42" s="8">
        <f t="shared" si="0"/>
        <v>50000</v>
      </c>
      <c r="G42" s="8">
        <v>50000</v>
      </c>
      <c r="H42" s="108"/>
      <c r="I42" s="99"/>
      <c r="J42" s="90"/>
      <c r="K42" s="99"/>
    </row>
    <row r="43" spans="1:11" s="179" customFormat="1" ht="22.5" customHeight="1" thickBot="1">
      <c r="A43" s="165" t="s">
        <v>237</v>
      </c>
      <c r="B43" s="174">
        <v>600</v>
      </c>
      <c r="C43" s="174">
        <v>60014</v>
      </c>
      <c r="D43" s="175">
        <v>6050</v>
      </c>
      <c r="E43" s="176" t="s">
        <v>278</v>
      </c>
      <c r="F43" s="169">
        <v>50000</v>
      </c>
      <c r="G43" s="169"/>
      <c r="H43" s="177"/>
      <c r="I43" s="178"/>
      <c r="J43" s="172" t="s">
        <v>98</v>
      </c>
      <c r="K43" s="178"/>
    </row>
    <row r="44" spans="1:11" s="179" customFormat="1" ht="22.5" customHeight="1" thickBot="1">
      <c r="A44" s="165" t="s">
        <v>238</v>
      </c>
      <c r="B44" s="174">
        <v>600</v>
      </c>
      <c r="C44" s="174">
        <v>60014</v>
      </c>
      <c r="D44" s="175">
        <v>6050</v>
      </c>
      <c r="E44" s="176" t="s">
        <v>279</v>
      </c>
      <c r="F44" s="169">
        <v>200000</v>
      </c>
      <c r="G44" s="169">
        <v>100000</v>
      </c>
      <c r="H44" s="177"/>
      <c r="I44" s="178"/>
      <c r="J44" s="172" t="s">
        <v>185</v>
      </c>
      <c r="K44" s="178"/>
    </row>
    <row r="45" spans="1:11" s="4" customFormat="1" ht="22.5" customHeight="1" thickBot="1">
      <c r="A45" s="105" t="s">
        <v>239</v>
      </c>
      <c r="B45" s="88">
        <v>600</v>
      </c>
      <c r="C45" s="88">
        <v>60014</v>
      </c>
      <c r="D45" s="95">
        <v>6060</v>
      </c>
      <c r="E45" s="97" t="s">
        <v>170</v>
      </c>
      <c r="F45" s="8">
        <f t="shared" si="0"/>
        <v>350000</v>
      </c>
      <c r="G45" s="8">
        <v>350000</v>
      </c>
      <c r="H45" s="8"/>
      <c r="I45" s="7"/>
      <c r="J45" s="7"/>
      <c r="K45" s="7"/>
    </row>
    <row r="46" spans="1:11" s="85" customFormat="1" ht="22.5" customHeight="1" thickBot="1">
      <c r="A46" s="191" t="s">
        <v>99</v>
      </c>
      <c r="B46" s="191"/>
      <c r="C46" s="191"/>
      <c r="D46" s="191"/>
      <c r="E46" s="191"/>
      <c r="F46" s="9">
        <f>SUM(F7:F45)</f>
        <v>11376200</v>
      </c>
      <c r="G46" s="9">
        <f t="shared" ref="G46:H46" si="1">SUM(G7:G45)</f>
        <v>7075441</v>
      </c>
      <c r="H46" s="9">
        <f t="shared" si="1"/>
        <v>357759</v>
      </c>
      <c r="I46" s="9"/>
      <c r="J46" s="9">
        <v>3943000</v>
      </c>
      <c r="K46" s="86"/>
    </row>
    <row r="47" spans="1:11" s="4" customFormat="1" ht="33.75" customHeight="1" thickBot="1">
      <c r="A47" s="6" t="s">
        <v>240</v>
      </c>
      <c r="B47" s="10">
        <v>700</v>
      </c>
      <c r="C47" s="10">
        <v>70005</v>
      </c>
      <c r="D47" s="10">
        <v>6050</v>
      </c>
      <c r="E47" s="98" t="s">
        <v>196</v>
      </c>
      <c r="F47" s="11">
        <f>SUM(G47:H47)</f>
        <v>55000</v>
      </c>
      <c r="G47" s="8">
        <v>55000</v>
      </c>
      <c r="H47" s="8"/>
      <c r="I47" s="7"/>
      <c r="J47" s="7"/>
      <c r="K47" s="7"/>
    </row>
    <row r="48" spans="1:11" s="85" customFormat="1" ht="22.5" customHeight="1" thickBot="1">
      <c r="A48" s="191" t="s">
        <v>155</v>
      </c>
      <c r="B48" s="191"/>
      <c r="C48" s="191"/>
      <c r="D48" s="191"/>
      <c r="E48" s="191"/>
      <c r="F48" s="9">
        <f>SUM(F47)</f>
        <v>55000</v>
      </c>
      <c r="G48" s="9">
        <f>SUM(G47)</f>
        <v>55000</v>
      </c>
      <c r="H48" s="9"/>
      <c r="I48" s="86"/>
      <c r="J48" s="86"/>
      <c r="K48" s="86"/>
    </row>
    <row r="49" spans="1:11" s="4" customFormat="1" ht="22.5" customHeight="1" thickBot="1">
      <c r="A49" s="6" t="s">
        <v>246</v>
      </c>
      <c r="B49" s="10">
        <v>710</v>
      </c>
      <c r="C49" s="10">
        <v>71012</v>
      </c>
      <c r="D49" s="10">
        <v>6060</v>
      </c>
      <c r="E49" s="98" t="s">
        <v>243</v>
      </c>
      <c r="F49" s="11">
        <f>SUM(G49:H49)</f>
        <v>15000</v>
      </c>
      <c r="G49" s="8">
        <v>15000</v>
      </c>
      <c r="H49" s="8"/>
      <c r="I49" s="7"/>
      <c r="J49" s="7"/>
      <c r="K49" s="7"/>
    </row>
    <row r="50" spans="1:11" s="85" customFormat="1" ht="22.5" customHeight="1" thickBot="1">
      <c r="A50" s="191" t="s">
        <v>100</v>
      </c>
      <c r="B50" s="191"/>
      <c r="C50" s="191"/>
      <c r="D50" s="191"/>
      <c r="E50" s="191"/>
      <c r="F50" s="9">
        <f>SUM(F49)</f>
        <v>15000</v>
      </c>
      <c r="G50" s="9">
        <f>SUM(G49)</f>
        <v>15000</v>
      </c>
      <c r="H50" s="9"/>
      <c r="I50" s="86"/>
      <c r="J50" s="86"/>
      <c r="K50" s="86"/>
    </row>
    <row r="51" spans="1:11" s="4" customFormat="1" ht="38.25" customHeight="1" thickBot="1">
      <c r="A51" s="6" t="s">
        <v>256</v>
      </c>
      <c r="B51" s="10">
        <v>710</v>
      </c>
      <c r="C51" s="10">
        <v>71095</v>
      </c>
      <c r="D51" s="10">
        <v>6639</v>
      </c>
      <c r="E51" s="98" t="s">
        <v>192</v>
      </c>
      <c r="F51" s="11">
        <f>SUM(G51:H51)</f>
        <v>57021</v>
      </c>
      <c r="G51" s="8">
        <v>57021</v>
      </c>
      <c r="H51" s="8"/>
      <c r="I51" s="7"/>
      <c r="J51" s="7"/>
      <c r="K51" s="7"/>
    </row>
    <row r="52" spans="1:11" s="85" customFormat="1" ht="22.5" customHeight="1" thickBot="1">
      <c r="A52" s="191" t="s">
        <v>271</v>
      </c>
      <c r="B52" s="191"/>
      <c r="C52" s="191"/>
      <c r="D52" s="191"/>
      <c r="E52" s="191"/>
      <c r="F52" s="9">
        <f>SUM(F51)</f>
        <v>57021</v>
      </c>
      <c r="G52" s="9">
        <f>SUM(G51)</f>
        <v>57021</v>
      </c>
      <c r="H52" s="9"/>
      <c r="I52" s="86"/>
      <c r="J52" s="86"/>
      <c r="K52" s="86"/>
    </row>
    <row r="53" spans="1:11" s="4" customFormat="1" ht="22.5" customHeight="1" thickBot="1">
      <c r="A53" s="6" t="s">
        <v>257</v>
      </c>
      <c r="B53" s="10">
        <v>750</v>
      </c>
      <c r="C53" s="88">
        <v>75011</v>
      </c>
      <c r="D53" s="88">
        <v>6060</v>
      </c>
      <c r="E53" s="92" t="s">
        <v>156</v>
      </c>
      <c r="F53" s="8">
        <f>SUM(G53:H53)</f>
        <v>15000</v>
      </c>
      <c r="G53" s="8">
        <v>15000</v>
      </c>
      <c r="H53" s="8"/>
      <c r="I53" s="7"/>
      <c r="J53" s="7"/>
      <c r="K53" s="99"/>
    </row>
    <row r="54" spans="1:11" s="85" customFormat="1" ht="22.5" customHeight="1" thickBot="1">
      <c r="A54" s="191" t="s">
        <v>101</v>
      </c>
      <c r="B54" s="191"/>
      <c r="C54" s="191"/>
      <c r="D54" s="191"/>
      <c r="E54" s="191"/>
      <c r="F54" s="9">
        <f>SUM(F53:F53)</f>
        <v>15000</v>
      </c>
      <c r="G54" s="9">
        <f>SUM(G53:G53)</f>
        <v>15000</v>
      </c>
      <c r="H54" s="9"/>
      <c r="I54" s="86"/>
      <c r="J54" s="86"/>
      <c r="K54" s="86"/>
    </row>
    <row r="55" spans="1:11" s="4" customFormat="1" ht="22.5" customHeight="1" thickBot="1">
      <c r="A55" s="6" t="s">
        <v>258</v>
      </c>
      <c r="B55" s="10">
        <v>750</v>
      </c>
      <c r="C55" s="88">
        <v>75020</v>
      </c>
      <c r="D55" s="88">
        <v>6060</v>
      </c>
      <c r="E55" s="92" t="s">
        <v>157</v>
      </c>
      <c r="F55" s="8">
        <f>SUM(G55:H55)</f>
        <v>35000</v>
      </c>
      <c r="G55" s="8">
        <v>35000</v>
      </c>
      <c r="H55" s="8" t="s">
        <v>102</v>
      </c>
      <c r="I55" s="7"/>
      <c r="J55" s="7"/>
      <c r="K55" s="99"/>
    </row>
    <row r="56" spans="1:11" s="4" customFormat="1" ht="52.5" customHeight="1" thickBot="1">
      <c r="A56" s="6" t="s">
        <v>259</v>
      </c>
      <c r="B56" s="10">
        <v>750</v>
      </c>
      <c r="C56" s="88">
        <v>75020</v>
      </c>
      <c r="D56" s="88">
        <v>6050</v>
      </c>
      <c r="E56" s="100" t="s">
        <v>103</v>
      </c>
      <c r="F56" s="101">
        <f>SUM(G56:H56)</f>
        <v>500000</v>
      </c>
      <c r="G56" s="101">
        <v>500000</v>
      </c>
      <c r="H56" s="101"/>
      <c r="I56" s="102"/>
      <c r="J56" s="102"/>
      <c r="K56" s="7"/>
    </row>
    <row r="57" spans="1:11" s="85" customFormat="1" ht="22.5" customHeight="1" thickBot="1">
      <c r="A57" s="202" t="s">
        <v>104</v>
      </c>
      <c r="B57" s="202"/>
      <c r="C57" s="202"/>
      <c r="D57" s="203"/>
      <c r="E57" s="203"/>
      <c r="F57" s="12">
        <f>SUM(F55:F56)</f>
        <v>535000</v>
      </c>
      <c r="G57" s="12">
        <f>SUM(G55:G56)</f>
        <v>535000</v>
      </c>
      <c r="H57" s="12"/>
      <c r="I57" s="87"/>
      <c r="J57" s="87"/>
      <c r="K57" s="86"/>
    </row>
    <row r="58" spans="1:11" s="4" customFormat="1" ht="36" customHeight="1" thickBot="1">
      <c r="A58" s="6" t="s">
        <v>260</v>
      </c>
      <c r="B58" s="10">
        <v>754</v>
      </c>
      <c r="C58" s="10">
        <v>75404</v>
      </c>
      <c r="D58" s="10">
        <v>6170</v>
      </c>
      <c r="E58" s="98" t="s">
        <v>191</v>
      </c>
      <c r="F58" s="11">
        <f>SUM(G58:H58)</f>
        <v>40000</v>
      </c>
      <c r="G58" s="8">
        <v>40000</v>
      </c>
      <c r="H58" s="8"/>
      <c r="I58" s="7"/>
      <c r="J58" s="7"/>
      <c r="K58" s="7"/>
    </row>
    <row r="59" spans="1:11" s="85" customFormat="1" ht="22.5" customHeight="1" thickBot="1">
      <c r="A59" s="191" t="s">
        <v>105</v>
      </c>
      <c r="B59" s="191"/>
      <c r="C59" s="191"/>
      <c r="D59" s="191"/>
      <c r="E59" s="191"/>
      <c r="F59" s="9">
        <f>SUM(F58)</f>
        <v>40000</v>
      </c>
      <c r="G59" s="9">
        <f>SUM(G58)</f>
        <v>40000</v>
      </c>
      <c r="H59" s="9"/>
      <c r="I59" s="86"/>
      <c r="J59" s="86"/>
      <c r="K59" s="86"/>
    </row>
    <row r="60" spans="1:11" s="4" customFormat="1" ht="33.75" customHeight="1" thickBot="1">
      <c r="A60" s="6" t="s">
        <v>261</v>
      </c>
      <c r="B60" s="10">
        <v>754</v>
      </c>
      <c r="C60" s="10">
        <v>75410</v>
      </c>
      <c r="D60" s="10">
        <v>6170</v>
      </c>
      <c r="E60" s="98" t="s">
        <v>277</v>
      </c>
      <c r="F60" s="11">
        <f>SUM(G60:H60)</f>
        <v>30000</v>
      </c>
      <c r="G60" s="8">
        <v>30000</v>
      </c>
      <c r="H60" s="8"/>
      <c r="I60" s="7"/>
      <c r="J60" s="7"/>
      <c r="K60" s="7"/>
    </row>
    <row r="61" spans="1:11" s="85" customFormat="1" ht="22.5" customHeight="1" thickBot="1">
      <c r="A61" s="191" t="s">
        <v>276</v>
      </c>
      <c r="B61" s="191"/>
      <c r="C61" s="191"/>
      <c r="D61" s="191"/>
      <c r="E61" s="191"/>
      <c r="F61" s="9">
        <f>SUM(F60)</f>
        <v>30000</v>
      </c>
      <c r="G61" s="9">
        <f>SUM(G60)</f>
        <v>30000</v>
      </c>
      <c r="H61" s="9"/>
      <c r="I61" s="86"/>
      <c r="J61" s="86"/>
      <c r="K61" s="86"/>
    </row>
    <row r="62" spans="1:11" s="4" customFormat="1" ht="37.5" customHeight="1" thickBot="1">
      <c r="A62" s="6" t="s">
        <v>264</v>
      </c>
      <c r="B62" s="10">
        <v>754</v>
      </c>
      <c r="C62" s="10">
        <v>75421</v>
      </c>
      <c r="D62" s="10">
        <v>6050</v>
      </c>
      <c r="E62" s="98" t="s">
        <v>262</v>
      </c>
      <c r="F62" s="11">
        <f>SUM(G62:H62)</f>
        <v>50000</v>
      </c>
      <c r="G62" s="8">
        <v>50000</v>
      </c>
      <c r="H62" s="8"/>
      <c r="I62" s="7"/>
      <c r="J62" s="7"/>
      <c r="K62" s="7"/>
    </row>
    <row r="63" spans="1:11" s="85" customFormat="1" ht="22.5" customHeight="1" thickBot="1">
      <c r="A63" s="191" t="s">
        <v>263</v>
      </c>
      <c r="B63" s="191"/>
      <c r="C63" s="191"/>
      <c r="D63" s="191"/>
      <c r="E63" s="191"/>
      <c r="F63" s="9">
        <f>SUM(F62)</f>
        <v>50000</v>
      </c>
      <c r="G63" s="9">
        <f>SUM(G62)</f>
        <v>50000</v>
      </c>
      <c r="H63" s="9"/>
      <c r="I63" s="86"/>
      <c r="J63" s="86"/>
      <c r="K63" s="86"/>
    </row>
    <row r="64" spans="1:11" s="4" customFormat="1" ht="22.5" customHeight="1" thickBot="1">
      <c r="A64" s="6" t="s">
        <v>275</v>
      </c>
      <c r="B64" s="10">
        <v>852</v>
      </c>
      <c r="C64" s="10">
        <v>85201</v>
      </c>
      <c r="D64" s="10">
        <v>6050</v>
      </c>
      <c r="E64" s="13" t="s">
        <v>159</v>
      </c>
      <c r="F64" s="11">
        <f>SUM(G64:H64)</f>
        <v>50000</v>
      </c>
      <c r="G64" s="8">
        <v>50000</v>
      </c>
      <c r="H64" s="8"/>
      <c r="I64" s="7"/>
      <c r="J64" s="7"/>
      <c r="K64" s="7"/>
    </row>
    <row r="65" spans="1:11" s="4" customFormat="1" ht="22.5" customHeight="1" thickBot="1">
      <c r="A65" s="6" t="s">
        <v>281</v>
      </c>
      <c r="B65" s="10">
        <v>852</v>
      </c>
      <c r="C65" s="10">
        <v>85201</v>
      </c>
      <c r="D65" s="10">
        <v>6050</v>
      </c>
      <c r="E65" s="104" t="s">
        <v>197</v>
      </c>
      <c r="F65" s="11">
        <f>SUM(G65:H65)</f>
        <v>300000</v>
      </c>
      <c r="G65" s="8">
        <v>300000</v>
      </c>
      <c r="H65" s="8"/>
      <c r="I65" s="7"/>
      <c r="J65" s="7"/>
      <c r="K65" s="7"/>
    </row>
    <row r="66" spans="1:11" s="85" customFormat="1" ht="22.5" customHeight="1" thickBot="1">
      <c r="A66" s="191" t="s">
        <v>158</v>
      </c>
      <c r="B66" s="191"/>
      <c r="C66" s="191"/>
      <c r="D66" s="191"/>
      <c r="E66" s="191"/>
      <c r="F66" s="9">
        <f>SUM(F64:F65)</f>
        <v>350000</v>
      </c>
      <c r="G66" s="9">
        <f>SUM(G64:G65)</f>
        <v>350000</v>
      </c>
      <c r="H66" s="9"/>
      <c r="I66" s="86"/>
      <c r="J66" s="86"/>
      <c r="K66" s="86"/>
    </row>
    <row r="67" spans="1:11" s="4" customFormat="1" ht="53.25" customHeight="1" thickBot="1">
      <c r="A67" s="6" t="s">
        <v>282</v>
      </c>
      <c r="B67" s="10">
        <v>852</v>
      </c>
      <c r="C67" s="10">
        <v>85202</v>
      </c>
      <c r="D67" s="10">
        <v>6050</v>
      </c>
      <c r="E67" s="13" t="s">
        <v>106</v>
      </c>
      <c r="F67" s="11">
        <f>SUM(G67:H67)</f>
        <v>285000</v>
      </c>
      <c r="G67" s="8">
        <v>285000</v>
      </c>
      <c r="H67" s="8"/>
      <c r="I67" s="7"/>
      <c r="J67" s="7"/>
      <c r="K67" s="7"/>
    </row>
    <row r="68" spans="1:11" s="85" customFormat="1" ht="22.5" customHeight="1" thickBot="1">
      <c r="A68" s="191" t="s">
        <v>107</v>
      </c>
      <c r="B68" s="191"/>
      <c r="C68" s="191"/>
      <c r="D68" s="191"/>
      <c r="E68" s="191"/>
      <c r="F68" s="9">
        <f>SUM(F67:F67)</f>
        <v>285000</v>
      </c>
      <c r="G68" s="9">
        <f>SUM(G67:G67)</f>
        <v>285000</v>
      </c>
      <c r="H68" s="9"/>
      <c r="I68" s="86"/>
      <c r="J68" s="86"/>
      <c r="K68" s="86"/>
    </row>
    <row r="69" spans="1:11" s="4" customFormat="1" ht="24.75" customHeight="1" thickBot="1">
      <c r="A69" s="199" t="s">
        <v>3</v>
      </c>
      <c r="B69" s="200"/>
      <c r="C69" s="200"/>
      <c r="D69" s="200"/>
      <c r="E69" s="201"/>
      <c r="F69" s="14">
        <f>SUM(F46,F48,F50,F52,F54,F57,F59,F61,F63,F66,F68)</f>
        <v>12808221</v>
      </c>
      <c r="G69" s="14">
        <f t="shared" ref="G69:J69" si="2">SUM(G46,G48,G50,G52,G54,G57,G59,G61,G63,G66,G68)</f>
        <v>8507462</v>
      </c>
      <c r="H69" s="14">
        <f t="shared" si="2"/>
        <v>357759</v>
      </c>
      <c r="I69" s="14">
        <f t="shared" si="2"/>
        <v>0</v>
      </c>
      <c r="J69" s="14">
        <f t="shared" si="2"/>
        <v>3943000</v>
      </c>
      <c r="K69" s="14"/>
    </row>
    <row r="70" spans="1:11" ht="12.75" customHeight="1">
      <c r="F70" s="15" t="s">
        <v>102</v>
      </c>
    </row>
    <row r="71" spans="1:11" s="17" customFormat="1" ht="12.75" customHeight="1">
      <c r="A71" s="16" t="s">
        <v>108</v>
      </c>
    </row>
    <row r="72" spans="1:11" s="17" customFormat="1" ht="12.75" customHeight="1">
      <c r="A72" s="16" t="s">
        <v>109</v>
      </c>
    </row>
    <row r="73" spans="1:11" s="17" customFormat="1" ht="12.75" customHeight="1">
      <c r="A73" s="16" t="s">
        <v>110</v>
      </c>
      <c r="F73" s="17" t="s">
        <v>102</v>
      </c>
    </row>
  </sheetData>
  <sheetProtection algorithmName="SHA-512" hashValue="vUPppNf1cYJcF/vrosGJSqbB6QmlUSs9l5gpcyeMVDK9CkvNNsjhD1ZQvthZ/brC0OmjJwtiyS9DVjhtzUQqMw==" saltValue="ZcVW9kaWxUqOVYKvnxfa5Q==" spinCount="100000" sheet="1" objects="1" scenarios="1" formatColumns="0" formatRows="0"/>
  <mergeCells count="21">
    <mergeCell ref="A69:E69"/>
    <mergeCell ref="A68:E68"/>
    <mergeCell ref="A54:E54"/>
    <mergeCell ref="A57:E57"/>
    <mergeCell ref="A52:E52"/>
    <mergeCell ref="A59:E59"/>
    <mergeCell ref="A66:E66"/>
    <mergeCell ref="A63:E63"/>
    <mergeCell ref="A61:E61"/>
    <mergeCell ref="A46:E46"/>
    <mergeCell ref="A48:E48"/>
    <mergeCell ref="A50:E50"/>
    <mergeCell ref="A2:K2"/>
    <mergeCell ref="A4:A5"/>
    <mergeCell ref="B4:B5"/>
    <mergeCell ref="C4:C5"/>
    <mergeCell ref="D4:D5"/>
    <mergeCell ref="E4:E5"/>
    <mergeCell ref="F4:F5"/>
    <mergeCell ref="G4:J4"/>
    <mergeCell ref="K4:K5"/>
  </mergeCells>
  <pageMargins left="0.39370078740157483" right="0.23622047244094491" top="1.35" bottom="1.1599999999999999" header="0.72" footer="0.27559055118110237"/>
  <pageSetup paperSize="9" scale="80" firstPageNumber="0" fitToWidth="0" fitToHeight="2" orientation="landscape" horizontalDpi="4294967294" r:id="rId1"/>
  <headerFooter differentOddEven="1" differentFirst="1" scaleWithDoc="0" alignWithMargins="0">
    <oddFooter>&amp;C&amp;P</oddFooter>
    <evenHeader>&amp;C&amp;P</evenHeader>
    <firstHeader>&amp;R&amp;9Tabela Nr 2a
do uchwały Nr .............
Rady Powiatu w Otwocku
z dnia ...........................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3:D25"/>
  <sheetViews>
    <sheetView showGridLines="0" workbookViewId="0">
      <selection activeCell="H21" sqref="H21"/>
    </sheetView>
  </sheetViews>
  <sheetFormatPr defaultRowHeight="12.75"/>
  <cols>
    <col min="1" max="1" width="5.83203125" style="19" customWidth="1"/>
    <col min="2" max="2" width="62.83203125" style="19" customWidth="1"/>
    <col min="3" max="3" width="15.33203125" style="19" customWidth="1"/>
    <col min="4" max="4" width="18" style="19" customWidth="1"/>
    <col min="5" max="16384" width="9.33203125" style="19"/>
  </cols>
  <sheetData>
    <row r="3" spans="1:4" s="18" customFormat="1" ht="15" customHeight="1">
      <c r="A3" s="204" t="s">
        <v>268</v>
      </c>
      <c r="B3" s="204"/>
      <c r="C3" s="204"/>
      <c r="D3" s="204"/>
    </row>
    <row r="4" spans="1:4">
      <c r="D4" s="20"/>
    </row>
    <row r="5" spans="1:4" ht="54" customHeight="1">
      <c r="A5" s="21" t="s">
        <v>81</v>
      </c>
      <c r="B5" s="21" t="s">
        <v>111</v>
      </c>
      <c r="C5" s="22" t="s">
        <v>112</v>
      </c>
      <c r="D5" s="22" t="s">
        <v>113</v>
      </c>
    </row>
    <row r="6" spans="1:4" s="48" customFormat="1" ht="16.5" customHeight="1">
      <c r="A6" s="83">
        <v>1</v>
      </c>
      <c r="B6" s="83">
        <v>2</v>
      </c>
      <c r="C6" s="83">
        <v>3</v>
      </c>
      <c r="D6" s="84">
        <v>4</v>
      </c>
    </row>
    <row r="7" spans="1:4" s="26" customFormat="1" ht="24.75" customHeight="1">
      <c r="A7" s="23" t="s">
        <v>87</v>
      </c>
      <c r="B7" s="24" t="s">
        <v>114</v>
      </c>
      <c r="C7" s="23"/>
      <c r="D7" s="25">
        <f>SUM(D8:D9)</f>
        <v>122274375</v>
      </c>
    </row>
    <row r="8" spans="1:4" s="30" customFormat="1" ht="24.75" customHeight="1">
      <c r="A8" s="27"/>
      <c r="B8" s="28" t="s">
        <v>115</v>
      </c>
      <c r="C8" s="27"/>
      <c r="D8" s="29">
        <v>110800945</v>
      </c>
    </row>
    <row r="9" spans="1:4" s="30" customFormat="1" ht="24.75" customHeight="1">
      <c r="A9" s="27"/>
      <c r="B9" s="28" t="s">
        <v>116</v>
      </c>
      <c r="C9" s="27"/>
      <c r="D9" s="31">
        <v>11473430</v>
      </c>
    </row>
    <row r="10" spans="1:4" s="26" customFormat="1" ht="24.75" customHeight="1">
      <c r="A10" s="23" t="s">
        <v>88</v>
      </c>
      <c r="B10" s="24" t="s">
        <v>117</v>
      </c>
      <c r="C10" s="23"/>
      <c r="D10" s="32">
        <f>SUM(D11,D12)</f>
        <v>122632134</v>
      </c>
    </row>
    <row r="11" spans="1:4" s="30" customFormat="1" ht="24.75" customHeight="1">
      <c r="A11" s="27"/>
      <c r="B11" s="28" t="s">
        <v>211</v>
      </c>
      <c r="C11" s="27"/>
      <c r="D11" s="33">
        <v>109823913</v>
      </c>
    </row>
    <row r="12" spans="1:4" s="30" customFormat="1" ht="24.75" customHeight="1">
      <c r="A12" s="27"/>
      <c r="B12" s="28" t="s">
        <v>118</v>
      </c>
      <c r="C12" s="27"/>
      <c r="D12" s="34">
        <v>12808221</v>
      </c>
    </row>
    <row r="13" spans="1:4" s="26" customFormat="1" ht="24.75" customHeight="1">
      <c r="A13" s="23" t="s">
        <v>89</v>
      </c>
      <c r="B13" s="24" t="s">
        <v>119</v>
      </c>
      <c r="C13" s="35"/>
      <c r="D13" s="25">
        <f>D7-D10</f>
        <v>-357759</v>
      </c>
    </row>
    <row r="14" spans="1:4" ht="24.75" customHeight="1">
      <c r="A14" s="205" t="s">
        <v>120</v>
      </c>
      <c r="B14" s="206"/>
      <c r="C14" s="36"/>
      <c r="D14" s="37">
        <f>SUM(D15:D17)</f>
        <v>7587082</v>
      </c>
    </row>
    <row r="15" spans="1:4" ht="24.75" customHeight="1">
      <c r="A15" s="38" t="s">
        <v>87</v>
      </c>
      <c r="B15" s="39" t="s">
        <v>198</v>
      </c>
      <c r="C15" s="38" t="s">
        <v>121</v>
      </c>
      <c r="D15" s="40">
        <v>4200000</v>
      </c>
    </row>
    <row r="16" spans="1:4" ht="24.75" customHeight="1">
      <c r="A16" s="38" t="s">
        <v>88</v>
      </c>
      <c r="B16" s="41" t="s">
        <v>199</v>
      </c>
      <c r="C16" s="38" t="s">
        <v>121</v>
      </c>
      <c r="D16" s="42">
        <v>0</v>
      </c>
    </row>
    <row r="17" spans="1:4" ht="24.75" customHeight="1">
      <c r="A17" s="38" t="s">
        <v>89</v>
      </c>
      <c r="B17" s="43" t="s">
        <v>200</v>
      </c>
      <c r="C17" s="38" t="s">
        <v>122</v>
      </c>
      <c r="D17" s="40">
        <v>3387082</v>
      </c>
    </row>
    <row r="18" spans="1:4" ht="24.75" customHeight="1">
      <c r="A18" s="205" t="s">
        <v>123</v>
      </c>
      <c r="B18" s="206"/>
      <c r="C18" s="44"/>
      <c r="D18" s="37">
        <f>SUM(D19:D20)</f>
        <v>7229323</v>
      </c>
    </row>
    <row r="19" spans="1:4" ht="24.75" customHeight="1">
      <c r="A19" s="38" t="s">
        <v>87</v>
      </c>
      <c r="B19" s="41" t="s">
        <v>201</v>
      </c>
      <c r="C19" s="38" t="s">
        <v>124</v>
      </c>
      <c r="D19" s="40">
        <v>7229323</v>
      </c>
    </row>
    <row r="20" spans="1:4" ht="24.75" customHeight="1">
      <c r="A20" s="38" t="s">
        <v>88</v>
      </c>
      <c r="B20" s="41" t="s">
        <v>202</v>
      </c>
      <c r="C20" s="38" t="s">
        <v>124</v>
      </c>
      <c r="D20" s="40">
        <v>0</v>
      </c>
    </row>
    <row r="21" spans="1:4" ht="21.75" customHeight="1">
      <c r="A21" s="45"/>
      <c r="B21" s="46"/>
      <c r="C21" s="45"/>
      <c r="D21" s="47"/>
    </row>
    <row r="22" spans="1:4" ht="24.75" customHeight="1"/>
    <row r="23" spans="1:4" ht="24.75" customHeight="1"/>
    <row r="24" spans="1:4" ht="24.75" customHeight="1"/>
    <row r="25" spans="1:4" ht="24.75" customHeight="1"/>
  </sheetData>
  <sheetProtection algorithmName="SHA-512" hashValue="HRxK5+wJtE06cN6g9FhZcVv83J9fSMdux+VyHcmCLcEl1Ox2AGaCnCah4gzrBPknPZsxw9LiqUSeJ4JfHa/nMg==" saltValue="WyVhfBbUxPwbckJbnahZYw==" spinCount="100000" sheet="1" objects="1" scenarios="1" formatColumns="0" formatRows="0"/>
  <mergeCells count="3">
    <mergeCell ref="A3:D3"/>
    <mergeCell ref="A14:B14"/>
    <mergeCell ref="A18:B18"/>
  </mergeCells>
  <printOptions horizontalCentered="1"/>
  <pageMargins left="0.27559055118110237" right="0.42" top="1.66" bottom="0.59055118110236227" header="0.87" footer="0.51181102362204722"/>
  <pageSetup paperSize="9" orientation="portrait" horizontalDpi="4294967294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4"/>
  <sheetViews>
    <sheetView zoomScaleNormal="100" workbookViewId="0">
      <pane ySplit="4" topLeftCell="A5" activePane="bottomLeft" state="frozen"/>
      <selection activeCell="F21" sqref="F21"/>
      <selection pane="bottomLeft" activeCell="L104" sqref="L104"/>
    </sheetView>
  </sheetViews>
  <sheetFormatPr defaultRowHeight="12"/>
  <cols>
    <col min="1" max="1" width="6" style="49" customWidth="1"/>
    <col min="2" max="2" width="10.33203125" style="49" customWidth="1"/>
    <col min="3" max="3" width="10.33203125" style="50" customWidth="1"/>
    <col min="4" max="4" width="59.83203125" style="51" customWidth="1"/>
    <col min="5" max="6" width="16.5" style="52" customWidth="1"/>
    <col min="7" max="16384" width="9.33203125" style="53"/>
  </cols>
  <sheetData>
    <row r="1" spans="1:10" ht="12.75" customHeight="1"/>
    <row r="2" spans="1:10" ht="30.75" customHeight="1">
      <c r="A2" s="207" t="s">
        <v>266</v>
      </c>
      <c r="B2" s="207"/>
      <c r="C2" s="207"/>
      <c r="D2" s="207"/>
      <c r="E2" s="207"/>
      <c r="F2" s="207"/>
    </row>
    <row r="3" spans="1:10" ht="9.75" customHeight="1"/>
    <row r="4" spans="1:10" s="50" customFormat="1" ht="38.25" customHeight="1">
      <c r="A4" s="156" t="s">
        <v>0</v>
      </c>
      <c r="B4" s="156" t="s">
        <v>1</v>
      </c>
      <c r="C4" s="157" t="s">
        <v>125</v>
      </c>
      <c r="D4" s="163" t="s">
        <v>126</v>
      </c>
      <c r="E4" s="164" t="s">
        <v>127</v>
      </c>
      <c r="F4" s="164" t="s">
        <v>128</v>
      </c>
    </row>
    <row r="5" spans="1:10" s="54" customFormat="1" ht="17.25" customHeight="1">
      <c r="A5" s="159" t="s">
        <v>4</v>
      </c>
      <c r="B5" s="159"/>
      <c r="C5" s="160"/>
      <c r="D5" s="161" t="s">
        <v>28</v>
      </c>
      <c r="E5" s="162">
        <f>SUM(E6)</f>
        <v>60000</v>
      </c>
      <c r="F5" s="162">
        <f>SUM(F6)</f>
        <v>60000</v>
      </c>
    </row>
    <row r="6" spans="1:10" s="54" customFormat="1" ht="17.25" customHeight="1">
      <c r="A6" s="140"/>
      <c r="B6" s="140" t="s">
        <v>5</v>
      </c>
      <c r="C6" s="141"/>
      <c r="D6" s="142" t="s">
        <v>6</v>
      </c>
      <c r="E6" s="143">
        <f>SUM(E7)</f>
        <v>60000</v>
      </c>
      <c r="F6" s="143">
        <f>SUM(F8)</f>
        <v>60000</v>
      </c>
      <c r="G6" s="139"/>
    </row>
    <row r="7" spans="1:10" s="54" customFormat="1" ht="42.75" customHeight="1">
      <c r="A7" s="55"/>
      <c r="B7" s="55"/>
      <c r="C7" s="56">
        <v>2110</v>
      </c>
      <c r="D7" s="57" t="s">
        <v>7</v>
      </c>
      <c r="E7" s="58">
        <v>60000</v>
      </c>
      <c r="F7" s="58"/>
      <c r="J7" s="139"/>
    </row>
    <row r="8" spans="1:10" s="54" customFormat="1" ht="15.75" customHeight="1">
      <c r="A8" s="55"/>
      <c r="B8" s="55"/>
      <c r="C8" s="56">
        <v>4300</v>
      </c>
      <c r="D8" s="57" t="s">
        <v>29</v>
      </c>
      <c r="E8" s="58"/>
      <c r="F8" s="58">
        <v>60000</v>
      </c>
    </row>
    <row r="9" spans="1:10" s="54" customFormat="1" ht="17.25" customHeight="1">
      <c r="A9" s="159">
        <v>700</v>
      </c>
      <c r="B9" s="159"/>
      <c r="C9" s="160"/>
      <c r="D9" s="161" t="s">
        <v>50</v>
      </c>
      <c r="E9" s="162">
        <f>SUM(E10)</f>
        <v>334863</v>
      </c>
      <c r="F9" s="162">
        <f>SUM(F10)</f>
        <v>334863</v>
      </c>
    </row>
    <row r="10" spans="1:10" s="54" customFormat="1" ht="17.25" customHeight="1">
      <c r="A10" s="140"/>
      <c r="B10" s="140">
        <v>70005</v>
      </c>
      <c r="C10" s="141"/>
      <c r="D10" s="142" t="s">
        <v>51</v>
      </c>
      <c r="E10" s="143">
        <f>SUM(E11)</f>
        <v>334863</v>
      </c>
      <c r="F10" s="143">
        <f>SUM(F11:F28)</f>
        <v>334863</v>
      </c>
    </row>
    <row r="11" spans="1:10" s="54" customFormat="1" ht="43.5" customHeight="1">
      <c r="A11" s="55"/>
      <c r="B11" s="55"/>
      <c r="C11" s="56">
        <v>2110</v>
      </c>
      <c r="D11" s="57" t="s">
        <v>7</v>
      </c>
      <c r="E11" s="58">
        <v>334863</v>
      </c>
      <c r="F11" s="58"/>
    </row>
    <row r="12" spans="1:10" s="54" customFormat="1" ht="15.75" customHeight="1">
      <c r="A12" s="55"/>
      <c r="B12" s="55"/>
      <c r="C12" s="56">
        <v>4010</v>
      </c>
      <c r="D12" s="57" t="s">
        <v>37</v>
      </c>
      <c r="E12" s="58"/>
      <c r="F12" s="58">
        <v>41516</v>
      </c>
    </row>
    <row r="13" spans="1:10" s="54" customFormat="1" ht="15.75" customHeight="1">
      <c r="A13" s="55"/>
      <c r="B13" s="55"/>
      <c r="C13" s="56">
        <v>4040</v>
      </c>
      <c r="D13" s="57" t="s">
        <v>38</v>
      </c>
      <c r="E13" s="58"/>
      <c r="F13" s="58">
        <v>2884</v>
      </c>
    </row>
    <row r="14" spans="1:10" s="54" customFormat="1" ht="15.75" customHeight="1">
      <c r="A14" s="55"/>
      <c r="B14" s="55"/>
      <c r="C14" s="56">
        <v>4110</v>
      </c>
      <c r="D14" s="57" t="s">
        <v>39</v>
      </c>
      <c r="E14" s="58"/>
      <c r="F14" s="58">
        <v>7100</v>
      </c>
    </row>
    <row r="15" spans="1:10" s="54" customFormat="1" ht="15.75" customHeight="1">
      <c r="A15" s="55"/>
      <c r="B15" s="55"/>
      <c r="C15" s="56">
        <v>4120</v>
      </c>
      <c r="D15" s="57" t="s">
        <v>40</v>
      </c>
      <c r="E15" s="58"/>
      <c r="F15" s="58">
        <v>1010</v>
      </c>
    </row>
    <row r="16" spans="1:10" s="54" customFormat="1" ht="15.75" customHeight="1">
      <c r="A16" s="55"/>
      <c r="B16" s="55"/>
      <c r="C16" s="56">
        <v>4170</v>
      </c>
      <c r="D16" s="57" t="s">
        <v>41</v>
      </c>
      <c r="E16" s="58"/>
      <c r="F16" s="58">
        <v>2000</v>
      </c>
    </row>
    <row r="17" spans="1:6" s="54" customFormat="1" ht="15.75" customHeight="1">
      <c r="A17" s="55"/>
      <c r="B17" s="55"/>
      <c r="C17" s="56">
        <v>4210</v>
      </c>
      <c r="D17" s="57" t="s">
        <v>31</v>
      </c>
      <c r="E17" s="58"/>
      <c r="F17" s="58">
        <v>435</v>
      </c>
    </row>
    <row r="18" spans="1:6" s="54" customFormat="1" ht="15.75" customHeight="1">
      <c r="A18" s="55"/>
      <c r="B18" s="55"/>
      <c r="C18" s="56">
        <v>4260</v>
      </c>
      <c r="D18" s="57" t="s">
        <v>42</v>
      </c>
      <c r="E18" s="58"/>
      <c r="F18" s="58">
        <v>10000</v>
      </c>
    </row>
    <row r="19" spans="1:6" s="54" customFormat="1" ht="15.75" customHeight="1">
      <c r="A19" s="55"/>
      <c r="B19" s="55"/>
      <c r="C19" s="56">
        <v>4270</v>
      </c>
      <c r="D19" s="57" t="s">
        <v>43</v>
      </c>
      <c r="E19" s="58"/>
      <c r="F19" s="58">
        <v>25000</v>
      </c>
    </row>
    <row r="20" spans="1:6" s="54" customFormat="1" ht="15.75" customHeight="1">
      <c r="A20" s="55"/>
      <c r="B20" s="55"/>
      <c r="C20" s="56">
        <v>4300</v>
      </c>
      <c r="D20" s="57" t="s">
        <v>29</v>
      </c>
      <c r="E20" s="58"/>
      <c r="F20" s="58">
        <v>50000</v>
      </c>
    </row>
    <row r="21" spans="1:6" s="54" customFormat="1" ht="15.75" customHeight="1">
      <c r="A21" s="55"/>
      <c r="B21" s="55"/>
      <c r="C21" s="56">
        <v>4390</v>
      </c>
      <c r="D21" s="57" t="s">
        <v>52</v>
      </c>
      <c r="E21" s="58"/>
      <c r="F21" s="58">
        <v>50000</v>
      </c>
    </row>
    <row r="22" spans="1:6" s="54" customFormat="1" ht="15.75" customHeight="1">
      <c r="A22" s="55"/>
      <c r="B22" s="55"/>
      <c r="C22" s="56">
        <v>4430</v>
      </c>
      <c r="D22" s="57" t="s">
        <v>45</v>
      </c>
      <c r="E22" s="58"/>
      <c r="F22" s="58">
        <v>4100</v>
      </c>
    </row>
    <row r="23" spans="1:6" s="54" customFormat="1" ht="15.75" customHeight="1">
      <c r="A23" s="55"/>
      <c r="B23" s="55"/>
      <c r="C23" s="56">
        <v>4480</v>
      </c>
      <c r="D23" s="57" t="s">
        <v>47</v>
      </c>
      <c r="E23" s="58"/>
      <c r="F23" s="58">
        <v>30000</v>
      </c>
    </row>
    <row r="24" spans="1:6" s="54" customFormat="1" ht="15.75" customHeight="1">
      <c r="A24" s="55"/>
      <c r="B24" s="55"/>
      <c r="C24" s="56">
        <v>4520</v>
      </c>
      <c r="D24" s="57" t="s">
        <v>48</v>
      </c>
      <c r="E24" s="58"/>
      <c r="F24" s="58">
        <v>10000</v>
      </c>
    </row>
    <row r="25" spans="1:6" s="54" customFormat="1" ht="15.75" customHeight="1">
      <c r="A25" s="55"/>
      <c r="B25" s="55"/>
      <c r="C25" s="56">
        <v>4580</v>
      </c>
      <c r="D25" s="57" t="s">
        <v>53</v>
      </c>
      <c r="E25" s="58"/>
      <c r="F25" s="58">
        <v>3955</v>
      </c>
    </row>
    <row r="26" spans="1:6" s="54" customFormat="1" ht="15.75" customHeight="1">
      <c r="A26" s="55"/>
      <c r="B26" s="55"/>
      <c r="C26" s="56">
        <v>4590</v>
      </c>
      <c r="D26" s="57" t="s">
        <v>54</v>
      </c>
      <c r="E26" s="58"/>
      <c r="F26" s="58">
        <v>25000</v>
      </c>
    </row>
    <row r="27" spans="1:6" s="54" customFormat="1" ht="31.5" customHeight="1">
      <c r="A27" s="55"/>
      <c r="B27" s="55"/>
      <c r="C27" s="56">
        <v>4600</v>
      </c>
      <c r="D27" s="57" t="s">
        <v>283</v>
      </c>
      <c r="E27" s="58"/>
      <c r="F27" s="58">
        <v>54863</v>
      </c>
    </row>
    <row r="28" spans="1:6" s="54" customFormat="1" ht="15.75" customHeight="1">
      <c r="A28" s="55"/>
      <c r="B28" s="55"/>
      <c r="C28" s="56">
        <v>4610</v>
      </c>
      <c r="D28" s="57" t="s">
        <v>55</v>
      </c>
      <c r="E28" s="58"/>
      <c r="F28" s="58">
        <v>17000</v>
      </c>
    </row>
    <row r="29" spans="1:6" s="54" customFormat="1" ht="17.25" customHeight="1">
      <c r="A29" s="159">
        <v>710</v>
      </c>
      <c r="B29" s="159"/>
      <c r="C29" s="160"/>
      <c r="D29" s="161" t="s">
        <v>56</v>
      </c>
      <c r="E29" s="162">
        <f>SUM(E30,E36)</f>
        <v>1133704</v>
      </c>
      <c r="F29" s="162">
        <f>SUM(F30,F36)</f>
        <v>1133704</v>
      </c>
    </row>
    <row r="30" spans="1:6" s="54" customFormat="1" ht="17.25" customHeight="1">
      <c r="A30" s="140"/>
      <c r="B30" s="140" t="s">
        <v>194</v>
      </c>
      <c r="C30" s="141"/>
      <c r="D30" s="144" t="s">
        <v>190</v>
      </c>
      <c r="E30" s="143">
        <f>SUM(E31)</f>
        <v>347000</v>
      </c>
      <c r="F30" s="143">
        <f>SUM(F32:F35)</f>
        <v>347000</v>
      </c>
    </row>
    <row r="31" spans="1:6" s="54" customFormat="1" ht="42.75" customHeight="1">
      <c r="A31" s="55"/>
      <c r="B31" s="55"/>
      <c r="C31" s="56">
        <v>2110</v>
      </c>
      <c r="D31" s="57" t="s">
        <v>7</v>
      </c>
      <c r="E31" s="58">
        <v>347000</v>
      </c>
      <c r="F31" s="58"/>
    </row>
    <row r="32" spans="1:6" s="54" customFormat="1" ht="15.75" customHeight="1">
      <c r="A32" s="55"/>
      <c r="B32" s="55"/>
      <c r="C32" s="56">
        <v>4010</v>
      </c>
      <c r="D32" s="57" t="s">
        <v>37</v>
      </c>
      <c r="E32" s="58"/>
      <c r="F32" s="58">
        <v>214971</v>
      </c>
    </row>
    <row r="33" spans="1:6" s="54" customFormat="1" ht="15.75" customHeight="1">
      <c r="A33" s="55"/>
      <c r="B33" s="55"/>
      <c r="C33" s="56">
        <v>4110</v>
      </c>
      <c r="D33" s="57" t="s">
        <v>39</v>
      </c>
      <c r="E33" s="58"/>
      <c r="F33" s="58">
        <v>36760</v>
      </c>
    </row>
    <row r="34" spans="1:6" s="54" customFormat="1" ht="15.75" customHeight="1">
      <c r="A34" s="55"/>
      <c r="B34" s="55"/>
      <c r="C34" s="56">
        <v>4120</v>
      </c>
      <c r="D34" s="57" t="s">
        <v>40</v>
      </c>
      <c r="E34" s="58"/>
      <c r="F34" s="58">
        <v>5269</v>
      </c>
    </row>
    <row r="35" spans="1:6" s="54" customFormat="1" ht="15.75" customHeight="1">
      <c r="A35" s="55"/>
      <c r="B35" s="55"/>
      <c r="C35" s="56">
        <v>4300</v>
      </c>
      <c r="D35" s="57" t="s">
        <v>29</v>
      </c>
      <c r="E35" s="58"/>
      <c r="F35" s="58">
        <v>90000</v>
      </c>
    </row>
    <row r="36" spans="1:6" s="54" customFormat="1" ht="17.25" customHeight="1">
      <c r="A36" s="140"/>
      <c r="B36" s="140">
        <v>71015</v>
      </c>
      <c r="C36" s="141"/>
      <c r="D36" s="142" t="s">
        <v>58</v>
      </c>
      <c r="E36" s="143">
        <f>SUM(E37:E37)</f>
        <v>786704</v>
      </c>
      <c r="F36" s="143">
        <f>SUM(F38:F57)</f>
        <v>786704</v>
      </c>
    </row>
    <row r="37" spans="1:6" s="54" customFormat="1" ht="42.75" customHeight="1">
      <c r="A37" s="55"/>
      <c r="B37" s="55"/>
      <c r="C37" s="56">
        <v>2110</v>
      </c>
      <c r="D37" s="57" t="s">
        <v>7</v>
      </c>
      <c r="E37" s="58">
        <v>786704</v>
      </c>
      <c r="F37" s="58"/>
    </row>
    <row r="38" spans="1:6" s="54" customFormat="1" ht="15.75" customHeight="1">
      <c r="A38" s="55"/>
      <c r="B38" s="55"/>
      <c r="C38" s="56">
        <v>3020</v>
      </c>
      <c r="D38" s="57" t="s">
        <v>36</v>
      </c>
      <c r="E38" s="58"/>
      <c r="F38" s="58">
        <v>220</v>
      </c>
    </row>
    <row r="39" spans="1:6" s="54" customFormat="1" ht="15.75" customHeight="1">
      <c r="A39" s="55"/>
      <c r="B39" s="55"/>
      <c r="C39" s="56">
        <v>4010</v>
      </c>
      <c r="D39" s="57" t="s">
        <v>37</v>
      </c>
      <c r="E39" s="58"/>
      <c r="F39" s="58">
        <v>137210</v>
      </c>
    </row>
    <row r="40" spans="1:6" s="54" customFormat="1" ht="15.75" customHeight="1">
      <c r="A40" s="55"/>
      <c r="B40" s="55"/>
      <c r="C40" s="56">
        <v>4020</v>
      </c>
      <c r="D40" s="57" t="s">
        <v>59</v>
      </c>
      <c r="E40" s="58"/>
      <c r="F40" s="58">
        <v>376156</v>
      </c>
    </row>
    <row r="41" spans="1:6" s="54" customFormat="1" ht="15.75" customHeight="1">
      <c r="A41" s="55"/>
      <c r="B41" s="55"/>
      <c r="C41" s="56">
        <v>4040</v>
      </c>
      <c r="D41" s="57" t="s">
        <v>38</v>
      </c>
      <c r="E41" s="58"/>
      <c r="F41" s="58">
        <v>27853</v>
      </c>
    </row>
    <row r="42" spans="1:6" s="54" customFormat="1" ht="15.75" customHeight="1">
      <c r="A42" s="55"/>
      <c r="B42" s="55"/>
      <c r="C42" s="56">
        <v>4110</v>
      </c>
      <c r="D42" s="57" t="s">
        <v>39</v>
      </c>
      <c r="E42" s="58"/>
      <c r="F42" s="58">
        <v>90524</v>
      </c>
    </row>
    <row r="43" spans="1:6" s="54" customFormat="1" ht="15.75" customHeight="1">
      <c r="A43" s="55"/>
      <c r="B43" s="55"/>
      <c r="C43" s="56">
        <v>4120</v>
      </c>
      <c r="D43" s="57" t="s">
        <v>40</v>
      </c>
      <c r="E43" s="58"/>
      <c r="F43" s="58">
        <v>10175</v>
      </c>
    </row>
    <row r="44" spans="1:6" s="54" customFormat="1" ht="15.75" customHeight="1">
      <c r="A44" s="55"/>
      <c r="B44" s="55"/>
      <c r="C44" s="56">
        <v>4170</v>
      </c>
      <c r="D44" s="57" t="s">
        <v>41</v>
      </c>
      <c r="E44" s="58"/>
      <c r="F44" s="58">
        <v>2623</v>
      </c>
    </row>
    <row r="45" spans="1:6" s="54" customFormat="1" ht="15.75" customHeight="1">
      <c r="A45" s="55"/>
      <c r="B45" s="55"/>
      <c r="C45" s="56">
        <v>4210</v>
      </c>
      <c r="D45" s="57" t="s">
        <v>31</v>
      </c>
      <c r="E45" s="58"/>
      <c r="F45" s="58">
        <v>27730</v>
      </c>
    </row>
    <row r="46" spans="1:6" s="54" customFormat="1" ht="15.75" customHeight="1">
      <c r="A46" s="55"/>
      <c r="B46" s="55"/>
      <c r="C46" s="56">
        <v>4260</v>
      </c>
      <c r="D46" s="57" t="s">
        <v>42</v>
      </c>
      <c r="E46" s="58"/>
      <c r="F46" s="58">
        <v>15171</v>
      </c>
    </row>
    <row r="47" spans="1:6" s="54" customFormat="1" ht="15.75" customHeight="1">
      <c r="A47" s="55"/>
      <c r="B47" s="55"/>
      <c r="C47" s="56">
        <v>4270</v>
      </c>
      <c r="D47" s="57" t="s">
        <v>43</v>
      </c>
      <c r="E47" s="58"/>
      <c r="F47" s="58">
        <v>8279</v>
      </c>
    </row>
    <row r="48" spans="1:6" s="54" customFormat="1" ht="15.75" customHeight="1">
      <c r="A48" s="55"/>
      <c r="B48" s="55"/>
      <c r="C48" s="56">
        <v>4280</v>
      </c>
      <c r="D48" s="57" t="s">
        <v>57</v>
      </c>
      <c r="E48" s="58"/>
      <c r="F48" s="58">
        <v>455</v>
      </c>
    </row>
    <row r="49" spans="1:6" s="54" customFormat="1" ht="15.75" customHeight="1">
      <c r="A49" s="55"/>
      <c r="B49" s="55"/>
      <c r="C49" s="56">
        <v>4300</v>
      </c>
      <c r="D49" s="57" t="s">
        <v>29</v>
      </c>
      <c r="E49" s="58"/>
      <c r="F49" s="58">
        <v>62185</v>
      </c>
    </row>
    <row r="50" spans="1:6" s="54" customFormat="1" ht="15.75" customHeight="1">
      <c r="A50" s="55"/>
      <c r="B50" s="55"/>
      <c r="C50" s="56">
        <v>4360</v>
      </c>
      <c r="D50" s="57" t="s">
        <v>129</v>
      </c>
      <c r="E50" s="58"/>
      <c r="F50" s="58">
        <v>4007</v>
      </c>
    </row>
    <row r="51" spans="1:6" s="54" customFormat="1" ht="15.75" customHeight="1">
      <c r="A51" s="55"/>
      <c r="B51" s="55"/>
      <c r="C51" s="56">
        <v>4410</v>
      </c>
      <c r="D51" s="57" t="s">
        <v>44</v>
      </c>
      <c r="E51" s="58"/>
      <c r="F51" s="58">
        <v>3009</v>
      </c>
    </row>
    <row r="52" spans="1:6" s="54" customFormat="1" ht="15.75" customHeight="1">
      <c r="A52" s="55"/>
      <c r="B52" s="55"/>
      <c r="C52" s="56">
        <v>4430</v>
      </c>
      <c r="D52" s="57" t="s">
        <v>45</v>
      </c>
      <c r="E52" s="58"/>
      <c r="F52" s="58">
        <v>1876</v>
      </c>
    </row>
    <row r="53" spans="1:6" s="54" customFormat="1" ht="15.75" customHeight="1">
      <c r="A53" s="55"/>
      <c r="B53" s="55"/>
      <c r="C53" s="56">
        <v>4440</v>
      </c>
      <c r="D53" s="57" t="s">
        <v>46</v>
      </c>
      <c r="E53" s="58"/>
      <c r="F53" s="58">
        <v>11669</v>
      </c>
    </row>
    <row r="54" spans="1:6" s="54" customFormat="1" ht="15.75" customHeight="1">
      <c r="A54" s="55"/>
      <c r="B54" s="55"/>
      <c r="C54" s="56">
        <v>4480</v>
      </c>
      <c r="D54" s="57" t="s">
        <v>47</v>
      </c>
      <c r="E54" s="58"/>
      <c r="F54" s="58">
        <v>1202</v>
      </c>
    </row>
    <row r="55" spans="1:6" s="54" customFormat="1" ht="15.75" customHeight="1">
      <c r="A55" s="55"/>
      <c r="B55" s="55"/>
      <c r="C55" s="56">
        <v>4550</v>
      </c>
      <c r="D55" s="57" t="s">
        <v>60</v>
      </c>
      <c r="E55" s="58"/>
      <c r="F55" s="58">
        <v>2556</v>
      </c>
    </row>
    <row r="56" spans="1:6" s="54" customFormat="1" ht="15.75" customHeight="1">
      <c r="A56" s="55"/>
      <c r="B56" s="55"/>
      <c r="C56" s="56">
        <v>4610</v>
      </c>
      <c r="D56" s="57" t="s">
        <v>55</v>
      </c>
      <c r="E56" s="58"/>
      <c r="F56" s="58">
        <v>1251</v>
      </c>
    </row>
    <row r="57" spans="1:6" s="54" customFormat="1" ht="31.5" customHeight="1">
      <c r="A57" s="55"/>
      <c r="B57" s="55"/>
      <c r="C57" s="56">
        <v>4700</v>
      </c>
      <c r="D57" s="57" t="s">
        <v>130</v>
      </c>
      <c r="E57" s="58"/>
      <c r="F57" s="58">
        <v>2553</v>
      </c>
    </row>
    <row r="58" spans="1:6" s="54" customFormat="1" ht="16.5" customHeight="1">
      <c r="A58" s="159">
        <v>750</v>
      </c>
      <c r="B58" s="159"/>
      <c r="C58" s="160"/>
      <c r="D58" s="161" t="s">
        <v>61</v>
      </c>
      <c r="E58" s="162">
        <f>SUM(E59,E65)</f>
        <v>66322</v>
      </c>
      <c r="F58" s="162">
        <f>SUM(F59,F65)</f>
        <v>66322</v>
      </c>
    </row>
    <row r="59" spans="1:6" s="54" customFormat="1" ht="17.25" customHeight="1">
      <c r="A59" s="140"/>
      <c r="B59" s="140">
        <v>75011</v>
      </c>
      <c r="C59" s="141"/>
      <c r="D59" s="142" t="s">
        <v>62</v>
      </c>
      <c r="E59" s="143">
        <f>SUM(E60)</f>
        <v>41322</v>
      </c>
      <c r="F59" s="143">
        <f>SUM(F61:F64)</f>
        <v>41322</v>
      </c>
    </row>
    <row r="60" spans="1:6" s="54" customFormat="1" ht="42.75" customHeight="1">
      <c r="A60" s="55"/>
      <c r="B60" s="55"/>
      <c r="C60" s="56">
        <v>2110</v>
      </c>
      <c r="D60" s="57" t="s">
        <v>7</v>
      </c>
      <c r="E60" s="58">
        <v>41322</v>
      </c>
      <c r="F60" s="58"/>
    </row>
    <row r="61" spans="1:6" s="54" customFormat="1" ht="15.75" customHeight="1">
      <c r="A61" s="55"/>
      <c r="B61" s="55"/>
      <c r="C61" s="56">
        <v>4010</v>
      </c>
      <c r="D61" s="57" t="s">
        <v>37</v>
      </c>
      <c r="E61" s="58"/>
      <c r="F61" s="58">
        <v>34422</v>
      </c>
    </row>
    <row r="62" spans="1:6" s="54" customFormat="1" ht="15.75" customHeight="1">
      <c r="A62" s="55"/>
      <c r="B62" s="55"/>
      <c r="C62" s="56">
        <v>4040</v>
      </c>
      <c r="D62" s="57" t="s">
        <v>38</v>
      </c>
      <c r="E62" s="58"/>
      <c r="F62" s="58">
        <v>0</v>
      </c>
    </row>
    <row r="63" spans="1:6" s="54" customFormat="1" ht="15.75" customHeight="1">
      <c r="A63" s="55"/>
      <c r="B63" s="55"/>
      <c r="C63" s="56">
        <v>4110</v>
      </c>
      <c r="D63" s="57" t="s">
        <v>39</v>
      </c>
      <c r="E63" s="58"/>
      <c r="F63" s="58">
        <v>6000</v>
      </c>
    </row>
    <row r="64" spans="1:6" s="54" customFormat="1" ht="15.75" customHeight="1">
      <c r="A64" s="55"/>
      <c r="B64" s="55"/>
      <c r="C64" s="56">
        <v>4120</v>
      </c>
      <c r="D64" s="57" t="s">
        <v>40</v>
      </c>
      <c r="E64" s="58"/>
      <c r="F64" s="58">
        <v>900</v>
      </c>
    </row>
    <row r="65" spans="1:6" s="54" customFormat="1" ht="17.25" customHeight="1">
      <c r="A65" s="140"/>
      <c r="B65" s="140">
        <v>75045</v>
      </c>
      <c r="C65" s="141"/>
      <c r="D65" s="142" t="s">
        <v>12</v>
      </c>
      <c r="E65" s="143">
        <f>SUM(E66)</f>
        <v>25000</v>
      </c>
      <c r="F65" s="143">
        <f>SUM(F67:F71)</f>
        <v>25000</v>
      </c>
    </row>
    <row r="66" spans="1:6" s="54" customFormat="1" ht="42.75" customHeight="1">
      <c r="A66" s="55"/>
      <c r="B66" s="55"/>
      <c r="C66" s="56">
        <v>2110</v>
      </c>
      <c r="D66" s="57" t="s">
        <v>7</v>
      </c>
      <c r="E66" s="58">
        <v>25000</v>
      </c>
      <c r="F66" s="58"/>
    </row>
    <row r="67" spans="1:6" s="54" customFormat="1" ht="15.75" customHeight="1">
      <c r="A67" s="55"/>
      <c r="B67" s="55"/>
      <c r="C67" s="56">
        <v>4110</v>
      </c>
      <c r="D67" s="57" t="s">
        <v>39</v>
      </c>
      <c r="E67" s="58"/>
      <c r="F67" s="58">
        <v>860</v>
      </c>
    </row>
    <row r="68" spans="1:6" s="54" customFormat="1" ht="15.75" customHeight="1">
      <c r="A68" s="55"/>
      <c r="B68" s="55"/>
      <c r="C68" s="56">
        <v>4120</v>
      </c>
      <c r="D68" s="57" t="s">
        <v>40</v>
      </c>
      <c r="E68" s="58"/>
      <c r="F68" s="58">
        <v>65</v>
      </c>
    </row>
    <row r="69" spans="1:6" s="54" customFormat="1" ht="15.75" customHeight="1">
      <c r="A69" s="55"/>
      <c r="B69" s="55"/>
      <c r="C69" s="56">
        <v>4170</v>
      </c>
      <c r="D69" s="57" t="s">
        <v>41</v>
      </c>
      <c r="E69" s="58"/>
      <c r="F69" s="58">
        <v>22320</v>
      </c>
    </row>
    <row r="70" spans="1:6" s="54" customFormat="1" ht="15.75" customHeight="1">
      <c r="A70" s="55"/>
      <c r="B70" s="55"/>
      <c r="C70" s="56">
        <v>4210</v>
      </c>
      <c r="D70" s="57" t="s">
        <v>31</v>
      </c>
      <c r="E70" s="58"/>
      <c r="F70" s="58">
        <v>1580</v>
      </c>
    </row>
    <row r="71" spans="1:6" s="54" customFormat="1" ht="15.75" customHeight="1">
      <c r="A71" s="55"/>
      <c r="B71" s="55"/>
      <c r="C71" s="56">
        <v>4300</v>
      </c>
      <c r="D71" s="57" t="s">
        <v>29</v>
      </c>
      <c r="E71" s="58"/>
      <c r="F71" s="58">
        <v>175</v>
      </c>
    </row>
    <row r="72" spans="1:6" s="54" customFormat="1" ht="18" customHeight="1">
      <c r="A72" s="159">
        <v>754</v>
      </c>
      <c r="B72" s="159"/>
      <c r="C72" s="160"/>
      <c r="D72" s="161" t="s">
        <v>13</v>
      </c>
      <c r="E72" s="162">
        <f>SUM(E73,E102)</f>
        <v>6432600</v>
      </c>
      <c r="F72" s="162">
        <f>SUM(F73,F102)</f>
        <v>6432600</v>
      </c>
    </row>
    <row r="73" spans="1:6" s="54" customFormat="1" ht="17.25" customHeight="1">
      <c r="A73" s="140"/>
      <c r="B73" s="140">
        <v>75411</v>
      </c>
      <c r="C73" s="141"/>
      <c r="D73" s="142" t="s">
        <v>14</v>
      </c>
      <c r="E73" s="143">
        <f>SUM(E74)</f>
        <v>6431600</v>
      </c>
      <c r="F73" s="143">
        <f>SUM(F75:F101)</f>
        <v>6431600</v>
      </c>
    </row>
    <row r="74" spans="1:6" s="54" customFormat="1" ht="42.75" customHeight="1">
      <c r="A74" s="55"/>
      <c r="B74" s="55"/>
      <c r="C74" s="56">
        <v>2110</v>
      </c>
      <c r="D74" s="57" t="s">
        <v>7</v>
      </c>
      <c r="E74" s="58">
        <v>6431600</v>
      </c>
      <c r="F74" s="58"/>
    </row>
    <row r="75" spans="1:6" s="54" customFormat="1" ht="29.25" customHeight="1">
      <c r="A75" s="55"/>
      <c r="B75" s="55"/>
      <c r="C75" s="56">
        <v>3070</v>
      </c>
      <c r="D75" s="57" t="s">
        <v>65</v>
      </c>
      <c r="E75" s="58"/>
      <c r="F75" s="58">
        <v>309032</v>
      </c>
    </row>
    <row r="76" spans="1:6" s="54" customFormat="1" ht="15.75" customHeight="1">
      <c r="A76" s="55"/>
      <c r="B76" s="55"/>
      <c r="C76" s="56">
        <v>4010</v>
      </c>
      <c r="D76" s="57" t="s">
        <v>37</v>
      </c>
      <c r="E76" s="58"/>
      <c r="F76" s="58">
        <v>24724</v>
      </c>
    </row>
    <row r="77" spans="1:6" s="54" customFormat="1" ht="15.75" customHeight="1">
      <c r="A77" s="55"/>
      <c r="B77" s="55"/>
      <c r="C77" s="56">
        <v>4020</v>
      </c>
      <c r="D77" s="57" t="s">
        <v>59</v>
      </c>
      <c r="E77" s="58"/>
      <c r="F77" s="58">
        <v>132339</v>
      </c>
    </row>
    <row r="78" spans="1:6" s="54" customFormat="1" ht="15.75" customHeight="1">
      <c r="A78" s="55"/>
      <c r="B78" s="55"/>
      <c r="C78" s="56">
        <v>4040</v>
      </c>
      <c r="D78" s="57" t="s">
        <v>38</v>
      </c>
      <c r="E78" s="58"/>
      <c r="F78" s="58">
        <v>11400</v>
      </c>
    </row>
    <row r="79" spans="1:6" s="54" customFormat="1" ht="15.75" customHeight="1">
      <c r="A79" s="55"/>
      <c r="B79" s="55"/>
      <c r="C79" s="56">
        <v>4050</v>
      </c>
      <c r="D79" s="57" t="s">
        <v>66</v>
      </c>
      <c r="E79" s="58"/>
      <c r="F79" s="58">
        <v>4380476</v>
      </c>
    </row>
    <row r="80" spans="1:6" s="54" customFormat="1" ht="29.25" customHeight="1">
      <c r="A80" s="55"/>
      <c r="B80" s="55"/>
      <c r="C80" s="56">
        <v>4060</v>
      </c>
      <c r="D80" s="57" t="s">
        <v>241</v>
      </c>
      <c r="E80" s="58"/>
      <c r="F80" s="58">
        <v>100547</v>
      </c>
    </row>
    <row r="81" spans="1:6" s="54" customFormat="1" ht="30" customHeight="1">
      <c r="A81" s="55"/>
      <c r="B81" s="55"/>
      <c r="C81" s="56">
        <v>4070</v>
      </c>
      <c r="D81" s="57" t="s">
        <v>67</v>
      </c>
      <c r="E81" s="58"/>
      <c r="F81" s="58">
        <v>326446</v>
      </c>
    </row>
    <row r="82" spans="1:6" s="54" customFormat="1" ht="33.75" customHeight="1">
      <c r="A82" s="55"/>
      <c r="B82" s="55"/>
      <c r="C82" s="56">
        <v>4080</v>
      </c>
      <c r="D82" s="116" t="s">
        <v>131</v>
      </c>
      <c r="E82" s="58"/>
      <c r="F82" s="58">
        <v>91884</v>
      </c>
    </row>
    <row r="83" spans="1:6" s="54" customFormat="1" ht="15.75" customHeight="1">
      <c r="A83" s="55"/>
      <c r="B83" s="55"/>
      <c r="C83" s="56">
        <v>4110</v>
      </c>
      <c r="D83" s="57" t="s">
        <v>39</v>
      </c>
      <c r="E83" s="58"/>
      <c r="F83" s="58">
        <v>24673</v>
      </c>
    </row>
    <row r="84" spans="1:6" s="54" customFormat="1" ht="15.75" customHeight="1">
      <c r="A84" s="55"/>
      <c r="B84" s="55"/>
      <c r="C84" s="56">
        <v>4120</v>
      </c>
      <c r="D84" s="57" t="s">
        <v>40</v>
      </c>
      <c r="E84" s="58"/>
      <c r="F84" s="58">
        <v>3150</v>
      </c>
    </row>
    <row r="85" spans="1:6" s="54" customFormat="1" ht="15.75" customHeight="1">
      <c r="A85" s="55"/>
      <c r="B85" s="55"/>
      <c r="C85" s="56">
        <v>4170</v>
      </c>
      <c r="D85" s="57" t="s">
        <v>41</v>
      </c>
      <c r="E85" s="58"/>
      <c r="F85" s="58">
        <v>15000</v>
      </c>
    </row>
    <row r="86" spans="1:6" s="54" customFormat="1" ht="30" customHeight="1">
      <c r="A86" s="55"/>
      <c r="B86" s="55"/>
      <c r="C86" s="56">
        <v>4180</v>
      </c>
      <c r="D86" s="57" t="s">
        <v>242</v>
      </c>
      <c r="E86" s="58"/>
      <c r="F86" s="58">
        <v>558872</v>
      </c>
    </row>
    <row r="87" spans="1:6" s="54" customFormat="1" ht="15.75" customHeight="1">
      <c r="A87" s="55"/>
      <c r="B87" s="55"/>
      <c r="C87" s="56">
        <v>4210</v>
      </c>
      <c r="D87" s="57" t="s">
        <v>31</v>
      </c>
      <c r="E87" s="58"/>
      <c r="F87" s="58">
        <v>152471</v>
      </c>
    </row>
    <row r="88" spans="1:6" s="54" customFormat="1" ht="15.75" customHeight="1">
      <c r="A88" s="55"/>
      <c r="B88" s="55"/>
      <c r="C88" s="56">
        <v>4220</v>
      </c>
      <c r="D88" s="57" t="s">
        <v>68</v>
      </c>
      <c r="E88" s="58"/>
      <c r="F88" s="58">
        <v>9000</v>
      </c>
    </row>
    <row r="89" spans="1:6" s="54" customFormat="1" ht="15.75" customHeight="1">
      <c r="A89" s="55"/>
      <c r="B89" s="55"/>
      <c r="C89" s="56">
        <v>4230</v>
      </c>
      <c r="D89" s="57" t="s">
        <v>69</v>
      </c>
      <c r="E89" s="58"/>
      <c r="F89" s="58">
        <v>8000</v>
      </c>
    </row>
    <row r="90" spans="1:6" s="54" customFormat="1" ht="15.75" customHeight="1">
      <c r="A90" s="55"/>
      <c r="B90" s="55"/>
      <c r="C90" s="56">
        <v>4250</v>
      </c>
      <c r="D90" s="57" t="s">
        <v>70</v>
      </c>
      <c r="E90" s="58"/>
      <c r="F90" s="58">
        <v>26000</v>
      </c>
    </row>
    <row r="91" spans="1:6" s="54" customFormat="1" ht="15.75" customHeight="1">
      <c r="A91" s="55"/>
      <c r="B91" s="55"/>
      <c r="C91" s="56">
        <v>4260</v>
      </c>
      <c r="D91" s="57" t="s">
        <v>42</v>
      </c>
      <c r="E91" s="58"/>
      <c r="F91" s="58">
        <v>97684</v>
      </c>
    </row>
    <row r="92" spans="1:6" s="54" customFormat="1" ht="15.75" customHeight="1">
      <c r="A92" s="55"/>
      <c r="B92" s="55"/>
      <c r="C92" s="56">
        <v>4270</v>
      </c>
      <c r="D92" s="57" t="s">
        <v>43</v>
      </c>
      <c r="E92" s="58"/>
      <c r="F92" s="58">
        <v>33477</v>
      </c>
    </row>
    <row r="93" spans="1:6" s="54" customFormat="1" ht="15.75" customHeight="1">
      <c r="A93" s="55"/>
      <c r="B93" s="55"/>
      <c r="C93" s="56">
        <v>4280</v>
      </c>
      <c r="D93" s="57" t="s">
        <v>57</v>
      </c>
      <c r="E93" s="58"/>
      <c r="F93" s="58">
        <v>24300</v>
      </c>
    </row>
    <row r="94" spans="1:6" s="54" customFormat="1" ht="15.75" customHeight="1">
      <c r="A94" s="55"/>
      <c r="B94" s="55"/>
      <c r="C94" s="56">
        <v>4300</v>
      </c>
      <c r="D94" s="57" t="s">
        <v>29</v>
      </c>
      <c r="E94" s="58"/>
      <c r="F94" s="58">
        <v>43000</v>
      </c>
    </row>
    <row r="95" spans="1:6" s="54" customFormat="1" ht="15.75" customHeight="1">
      <c r="A95" s="55"/>
      <c r="B95" s="55"/>
      <c r="C95" s="56">
        <v>4360</v>
      </c>
      <c r="D95" s="57" t="s">
        <v>129</v>
      </c>
      <c r="E95" s="58"/>
      <c r="F95" s="58">
        <v>13262</v>
      </c>
    </row>
    <row r="96" spans="1:6" s="54" customFormat="1" ht="15.75" customHeight="1">
      <c r="A96" s="55"/>
      <c r="B96" s="55"/>
      <c r="C96" s="56">
        <v>4410</v>
      </c>
      <c r="D96" s="57" t="s">
        <v>44</v>
      </c>
      <c r="E96" s="58"/>
      <c r="F96" s="58">
        <v>4300</v>
      </c>
    </row>
    <row r="97" spans="1:6" s="54" customFormat="1" ht="15.75" customHeight="1">
      <c r="A97" s="55"/>
      <c r="B97" s="55"/>
      <c r="C97" s="56">
        <v>4430</v>
      </c>
      <c r="D97" s="57" t="s">
        <v>45</v>
      </c>
      <c r="E97" s="58"/>
      <c r="F97" s="58">
        <v>3700</v>
      </c>
    </row>
    <row r="98" spans="1:6" s="54" customFormat="1" ht="15.75" customHeight="1">
      <c r="A98" s="55"/>
      <c r="B98" s="55"/>
      <c r="C98" s="56">
        <v>4440</v>
      </c>
      <c r="D98" s="57" t="s">
        <v>46</v>
      </c>
      <c r="E98" s="58"/>
      <c r="F98" s="58">
        <v>4400</v>
      </c>
    </row>
    <row r="99" spans="1:6" s="54" customFormat="1" ht="15.75" customHeight="1">
      <c r="A99" s="55"/>
      <c r="B99" s="55"/>
      <c r="C99" s="56">
        <v>4480</v>
      </c>
      <c r="D99" s="57" t="s">
        <v>47</v>
      </c>
      <c r="E99" s="58"/>
      <c r="F99" s="58">
        <v>24263</v>
      </c>
    </row>
    <row r="100" spans="1:6" s="54" customFormat="1" ht="15.75" customHeight="1">
      <c r="A100" s="55"/>
      <c r="B100" s="55"/>
      <c r="C100" s="56">
        <v>4550</v>
      </c>
      <c r="D100" s="57" t="s">
        <v>60</v>
      </c>
      <c r="E100" s="58"/>
      <c r="F100" s="58">
        <v>3700</v>
      </c>
    </row>
    <row r="101" spans="1:6" s="54" customFormat="1" ht="30" customHeight="1">
      <c r="A101" s="55"/>
      <c r="B101" s="55"/>
      <c r="C101" s="56">
        <v>4700</v>
      </c>
      <c r="D101" s="57" t="s">
        <v>130</v>
      </c>
      <c r="E101" s="58"/>
      <c r="F101" s="58">
        <v>5500</v>
      </c>
    </row>
    <row r="102" spans="1:6" s="54" customFormat="1" ht="16.5" customHeight="1">
      <c r="A102" s="140"/>
      <c r="B102" s="140">
        <v>75414</v>
      </c>
      <c r="C102" s="141"/>
      <c r="D102" s="142" t="s">
        <v>15</v>
      </c>
      <c r="E102" s="143">
        <f>SUM(E103)</f>
        <v>1000</v>
      </c>
      <c r="F102" s="143">
        <f>SUM(F104:F104)</f>
        <v>1000</v>
      </c>
    </row>
    <row r="103" spans="1:6" s="54" customFormat="1" ht="43.5" customHeight="1">
      <c r="A103" s="59"/>
      <c r="B103" s="59"/>
      <c r="C103" s="56">
        <v>2110</v>
      </c>
      <c r="D103" s="57" t="s">
        <v>7</v>
      </c>
      <c r="E103" s="58">
        <v>1000</v>
      </c>
      <c r="F103" s="58"/>
    </row>
    <row r="104" spans="1:6" s="54" customFormat="1" ht="15.75" customHeight="1">
      <c r="A104" s="59"/>
      <c r="B104" s="59"/>
      <c r="C104" s="56">
        <v>4300</v>
      </c>
      <c r="D104" s="57" t="s">
        <v>29</v>
      </c>
      <c r="E104" s="58"/>
      <c r="F104" s="58">
        <v>1000</v>
      </c>
    </row>
    <row r="105" spans="1:6" s="54" customFormat="1" ht="17.25" customHeight="1">
      <c r="A105" s="159" t="s">
        <v>250</v>
      </c>
      <c r="B105" s="159"/>
      <c r="C105" s="160"/>
      <c r="D105" s="161" t="s">
        <v>247</v>
      </c>
      <c r="E105" s="162">
        <f>AVERAGE(E106)</f>
        <v>309000</v>
      </c>
      <c r="F105" s="162">
        <f>AVERAGE(F106)</f>
        <v>309000</v>
      </c>
    </row>
    <row r="106" spans="1:6" s="54" customFormat="1" ht="17.25" customHeight="1">
      <c r="A106" s="140"/>
      <c r="B106" s="140" t="s">
        <v>249</v>
      </c>
      <c r="C106" s="141"/>
      <c r="D106" s="142" t="s">
        <v>248</v>
      </c>
      <c r="E106" s="143">
        <f>SUM(E107)</f>
        <v>309000</v>
      </c>
      <c r="F106" s="143">
        <f>SUM(F108:F111)</f>
        <v>309000</v>
      </c>
    </row>
    <row r="107" spans="1:6" s="54" customFormat="1" ht="44.25" customHeight="1">
      <c r="A107" s="55"/>
      <c r="B107" s="55"/>
      <c r="C107" s="56">
        <v>2110</v>
      </c>
      <c r="D107" s="120" t="s">
        <v>7</v>
      </c>
      <c r="E107" s="58">
        <v>309000</v>
      </c>
      <c r="F107" s="58"/>
    </row>
    <row r="108" spans="1:6" s="54" customFormat="1" ht="59.25" customHeight="1">
      <c r="A108" s="55"/>
      <c r="B108" s="55"/>
      <c r="C108" s="118">
        <v>2360</v>
      </c>
      <c r="D108" s="122" t="s">
        <v>251</v>
      </c>
      <c r="E108" s="119"/>
      <c r="F108" s="58">
        <v>179838</v>
      </c>
    </row>
    <row r="109" spans="1:6" s="54" customFormat="1" ht="15.75" customHeight="1">
      <c r="A109" s="55"/>
      <c r="B109" s="55"/>
      <c r="C109" s="118">
        <v>4170</v>
      </c>
      <c r="D109" s="136" t="s">
        <v>41</v>
      </c>
      <c r="E109" s="119"/>
      <c r="F109" s="58">
        <v>41963</v>
      </c>
    </row>
    <row r="110" spans="1:6" s="54" customFormat="1" ht="15.75" customHeight="1">
      <c r="A110" s="55"/>
      <c r="B110" s="55"/>
      <c r="C110" s="56">
        <v>4210</v>
      </c>
      <c r="D110" s="121" t="s">
        <v>31</v>
      </c>
      <c r="E110" s="58"/>
      <c r="F110" s="58">
        <v>8561</v>
      </c>
    </row>
    <row r="111" spans="1:6" s="54" customFormat="1" ht="15.75" customHeight="1">
      <c r="A111" s="55"/>
      <c r="B111" s="55"/>
      <c r="C111" s="56">
        <v>4300</v>
      </c>
      <c r="D111" s="57" t="s">
        <v>29</v>
      </c>
      <c r="E111" s="58"/>
      <c r="F111" s="58">
        <v>78638</v>
      </c>
    </row>
    <row r="112" spans="1:6" s="54" customFormat="1" ht="17.25" customHeight="1">
      <c r="A112" s="159">
        <v>851</v>
      </c>
      <c r="B112" s="159"/>
      <c r="C112" s="160"/>
      <c r="D112" s="161" t="s">
        <v>16</v>
      </c>
      <c r="E112" s="162">
        <f>SUM(E113)</f>
        <v>2126500</v>
      </c>
      <c r="F112" s="162">
        <f>SUM(F113)</f>
        <v>2126500</v>
      </c>
    </row>
    <row r="113" spans="1:6" s="54" customFormat="1" ht="34.5" customHeight="1">
      <c r="A113" s="140"/>
      <c r="B113" s="140">
        <v>85156</v>
      </c>
      <c r="C113" s="141"/>
      <c r="D113" s="142" t="s">
        <v>71</v>
      </c>
      <c r="E113" s="143">
        <f>SUM(E114)</f>
        <v>2126500</v>
      </c>
      <c r="F113" s="143">
        <f>SUM(F115)</f>
        <v>2126500</v>
      </c>
    </row>
    <row r="114" spans="1:6" s="54" customFormat="1" ht="42.75" customHeight="1">
      <c r="A114" s="55"/>
      <c r="B114" s="55"/>
      <c r="C114" s="56">
        <v>2110</v>
      </c>
      <c r="D114" s="57" t="s">
        <v>7</v>
      </c>
      <c r="E114" s="58">
        <v>2126500</v>
      </c>
      <c r="F114" s="58"/>
    </row>
    <row r="115" spans="1:6" s="54" customFormat="1" ht="15.75" customHeight="1">
      <c r="A115" s="55"/>
      <c r="B115" s="55"/>
      <c r="C115" s="56">
        <v>4130</v>
      </c>
      <c r="D115" s="57" t="s">
        <v>72</v>
      </c>
      <c r="E115" s="58"/>
      <c r="F115" s="58">
        <v>2126500</v>
      </c>
    </row>
    <row r="116" spans="1:6" s="54" customFormat="1" ht="17.25" customHeight="1">
      <c r="A116" s="159" t="s">
        <v>150</v>
      </c>
      <c r="B116" s="159"/>
      <c r="C116" s="160"/>
      <c r="D116" s="161" t="s">
        <v>73</v>
      </c>
      <c r="E116" s="162">
        <f>SUM(E117,E121,E142,E146,E149)</f>
        <v>892510</v>
      </c>
      <c r="F116" s="162">
        <f>SUM(F117,F121,F142,F146,F149)</f>
        <v>892510</v>
      </c>
    </row>
    <row r="117" spans="1:6" s="54" customFormat="1" ht="17.25" customHeight="1">
      <c r="A117" s="140"/>
      <c r="B117" s="140" t="s">
        <v>284</v>
      </c>
      <c r="C117" s="141"/>
      <c r="D117" s="142" t="s">
        <v>285</v>
      </c>
      <c r="E117" s="143">
        <f>SUM(E118)</f>
        <v>28000</v>
      </c>
      <c r="F117" s="143">
        <f>SUM(F119:F120)</f>
        <v>28000</v>
      </c>
    </row>
    <row r="118" spans="1:6" s="54" customFormat="1" ht="43.5" customHeight="1">
      <c r="A118" s="55"/>
      <c r="B118" s="55"/>
      <c r="C118" s="56">
        <v>2110</v>
      </c>
      <c r="D118" s="57" t="s">
        <v>7</v>
      </c>
      <c r="E118" s="58">
        <v>28000</v>
      </c>
      <c r="F118" s="58"/>
    </row>
    <row r="119" spans="1:6" s="54" customFormat="1" ht="15.75" customHeight="1">
      <c r="A119" s="55"/>
      <c r="B119" s="55"/>
      <c r="C119" s="56">
        <v>3110</v>
      </c>
      <c r="D119" s="57" t="s">
        <v>76</v>
      </c>
      <c r="E119" s="58"/>
      <c r="F119" s="58">
        <v>27720</v>
      </c>
    </row>
    <row r="120" spans="1:6" s="54" customFormat="1" ht="15.75" customHeight="1">
      <c r="A120" s="55"/>
      <c r="B120" s="55"/>
      <c r="C120" s="56">
        <v>4010</v>
      </c>
      <c r="D120" s="57" t="s">
        <v>37</v>
      </c>
      <c r="E120" s="58"/>
      <c r="F120" s="58">
        <v>280</v>
      </c>
    </row>
    <row r="121" spans="1:6" s="54" customFormat="1" ht="17.25" customHeight="1">
      <c r="A121" s="140"/>
      <c r="B121" s="140">
        <v>85203</v>
      </c>
      <c r="C121" s="141"/>
      <c r="D121" s="142" t="s">
        <v>18</v>
      </c>
      <c r="E121" s="143">
        <f>SUM(E122:E122)</f>
        <v>532400</v>
      </c>
      <c r="F121" s="143">
        <f>SUM(F123:F141)</f>
        <v>532400</v>
      </c>
    </row>
    <row r="122" spans="1:6" s="54" customFormat="1" ht="43.5" customHeight="1">
      <c r="A122" s="55"/>
      <c r="B122" s="55"/>
      <c r="C122" s="56">
        <v>2110</v>
      </c>
      <c r="D122" s="57" t="s">
        <v>7</v>
      </c>
      <c r="E122" s="58">
        <v>532400</v>
      </c>
      <c r="F122" s="58"/>
    </row>
    <row r="123" spans="1:6" s="54" customFormat="1" ht="15.75" customHeight="1">
      <c r="A123" s="55"/>
      <c r="B123" s="55"/>
      <c r="C123" s="56">
        <v>3020</v>
      </c>
      <c r="D123" s="57" t="s">
        <v>36</v>
      </c>
      <c r="E123" s="58"/>
      <c r="F123" s="58">
        <v>500</v>
      </c>
    </row>
    <row r="124" spans="1:6" s="54" customFormat="1" ht="15.75" customHeight="1">
      <c r="A124" s="55"/>
      <c r="B124" s="55"/>
      <c r="C124" s="56">
        <v>4010</v>
      </c>
      <c r="D124" s="57" t="s">
        <v>37</v>
      </c>
      <c r="E124" s="58"/>
      <c r="F124" s="58">
        <v>300865</v>
      </c>
    </row>
    <row r="125" spans="1:6" s="54" customFormat="1" ht="15.75" customHeight="1">
      <c r="A125" s="55"/>
      <c r="B125" s="55"/>
      <c r="C125" s="56">
        <v>4040</v>
      </c>
      <c r="D125" s="57" t="s">
        <v>38</v>
      </c>
      <c r="E125" s="58"/>
      <c r="F125" s="58">
        <v>20244</v>
      </c>
    </row>
    <row r="126" spans="1:6" s="54" customFormat="1" ht="15.75" customHeight="1">
      <c r="A126" s="55"/>
      <c r="B126" s="55"/>
      <c r="C126" s="56">
        <v>4110</v>
      </c>
      <c r="D126" s="57" t="s">
        <v>39</v>
      </c>
      <c r="E126" s="58"/>
      <c r="F126" s="58">
        <v>51798</v>
      </c>
    </row>
    <row r="127" spans="1:6" s="54" customFormat="1" ht="15.75" customHeight="1">
      <c r="A127" s="55"/>
      <c r="B127" s="55"/>
      <c r="C127" s="56">
        <v>4120</v>
      </c>
      <c r="D127" s="57" t="s">
        <v>40</v>
      </c>
      <c r="E127" s="58"/>
      <c r="F127" s="58">
        <v>7268</v>
      </c>
    </row>
    <row r="128" spans="1:6" s="54" customFormat="1" ht="15.75" customHeight="1">
      <c r="A128" s="55"/>
      <c r="B128" s="55"/>
      <c r="C128" s="56">
        <v>4170</v>
      </c>
      <c r="D128" s="57" t="s">
        <v>41</v>
      </c>
      <c r="E128" s="58"/>
      <c r="F128" s="58">
        <v>200</v>
      </c>
    </row>
    <row r="129" spans="1:6" s="54" customFormat="1" ht="15.75" customHeight="1">
      <c r="A129" s="55"/>
      <c r="B129" s="55"/>
      <c r="C129" s="56">
        <v>4210</v>
      </c>
      <c r="D129" s="57" t="s">
        <v>31</v>
      </c>
      <c r="E129" s="58"/>
      <c r="F129" s="58">
        <v>42002</v>
      </c>
    </row>
    <row r="130" spans="1:6" s="54" customFormat="1" ht="15.75" customHeight="1">
      <c r="A130" s="55"/>
      <c r="B130" s="55"/>
      <c r="C130" s="56">
        <v>4220</v>
      </c>
      <c r="D130" s="57" t="s">
        <v>68</v>
      </c>
      <c r="E130" s="58"/>
      <c r="F130" s="58">
        <v>10120</v>
      </c>
    </row>
    <row r="131" spans="1:6" s="54" customFormat="1" ht="15.75" customHeight="1">
      <c r="A131" s="55"/>
      <c r="B131" s="55"/>
      <c r="C131" s="56">
        <v>4260</v>
      </c>
      <c r="D131" s="57" t="s">
        <v>42</v>
      </c>
      <c r="E131" s="58"/>
      <c r="F131" s="58">
        <v>10000</v>
      </c>
    </row>
    <row r="132" spans="1:6" s="54" customFormat="1" ht="15.75" customHeight="1">
      <c r="A132" s="55"/>
      <c r="B132" s="55"/>
      <c r="C132" s="56">
        <v>4270</v>
      </c>
      <c r="D132" s="57" t="s">
        <v>43</v>
      </c>
      <c r="E132" s="58"/>
      <c r="F132" s="58">
        <v>13912</v>
      </c>
    </row>
    <row r="133" spans="1:6" s="54" customFormat="1" ht="15.75" customHeight="1">
      <c r="A133" s="55"/>
      <c r="B133" s="55"/>
      <c r="C133" s="56">
        <v>4280</v>
      </c>
      <c r="D133" s="57" t="s">
        <v>57</v>
      </c>
      <c r="E133" s="58"/>
      <c r="F133" s="58">
        <v>300</v>
      </c>
    </row>
    <row r="134" spans="1:6" s="54" customFormat="1" ht="15.75" customHeight="1">
      <c r="A134" s="55"/>
      <c r="B134" s="55"/>
      <c r="C134" s="56">
        <v>4300</v>
      </c>
      <c r="D134" s="57" t="s">
        <v>29</v>
      </c>
      <c r="E134" s="58"/>
      <c r="F134" s="58">
        <v>49003</v>
      </c>
    </row>
    <row r="135" spans="1:6" s="54" customFormat="1" ht="15.75" customHeight="1">
      <c r="A135" s="55"/>
      <c r="B135" s="55"/>
      <c r="C135" s="56">
        <v>4360</v>
      </c>
      <c r="D135" s="57" t="s">
        <v>129</v>
      </c>
      <c r="E135" s="58"/>
      <c r="F135" s="58">
        <v>3850</v>
      </c>
    </row>
    <row r="136" spans="1:6" s="54" customFormat="1" ht="15.75" customHeight="1">
      <c r="A136" s="55"/>
      <c r="B136" s="55"/>
      <c r="C136" s="56">
        <v>4410</v>
      </c>
      <c r="D136" s="57" t="s">
        <v>44</v>
      </c>
      <c r="E136" s="58"/>
      <c r="F136" s="58">
        <v>2000</v>
      </c>
    </row>
    <row r="137" spans="1:6" s="54" customFormat="1" ht="15.75" customHeight="1">
      <c r="A137" s="55"/>
      <c r="B137" s="55"/>
      <c r="C137" s="56">
        <v>4430</v>
      </c>
      <c r="D137" s="57" t="s">
        <v>45</v>
      </c>
      <c r="E137" s="58"/>
      <c r="F137" s="58">
        <v>700</v>
      </c>
    </row>
    <row r="138" spans="1:6" s="54" customFormat="1" ht="15.75" customHeight="1">
      <c r="A138" s="55"/>
      <c r="B138" s="55"/>
      <c r="C138" s="56">
        <v>4440</v>
      </c>
      <c r="D138" s="57" t="s">
        <v>46</v>
      </c>
      <c r="E138" s="58"/>
      <c r="F138" s="58">
        <v>7658</v>
      </c>
    </row>
    <row r="139" spans="1:6" s="54" customFormat="1" ht="15.75" customHeight="1">
      <c r="A139" s="55"/>
      <c r="B139" s="55"/>
      <c r="C139" s="56">
        <v>4480</v>
      </c>
      <c r="D139" s="57" t="s">
        <v>47</v>
      </c>
      <c r="E139" s="58"/>
      <c r="F139" s="58">
        <v>3800</v>
      </c>
    </row>
    <row r="140" spans="1:6" s="54" customFormat="1" ht="15.75" customHeight="1">
      <c r="A140" s="55"/>
      <c r="B140" s="55"/>
      <c r="C140" s="56">
        <v>4520</v>
      </c>
      <c r="D140" s="57" t="s">
        <v>48</v>
      </c>
      <c r="E140" s="58"/>
      <c r="F140" s="58">
        <v>3100</v>
      </c>
    </row>
    <row r="141" spans="1:6" s="54" customFormat="1" ht="31.5" customHeight="1">
      <c r="A141" s="55"/>
      <c r="B141" s="55"/>
      <c r="C141" s="56">
        <v>4700</v>
      </c>
      <c r="D141" s="57" t="s">
        <v>130</v>
      </c>
      <c r="E141" s="58"/>
      <c r="F141" s="58">
        <v>5080</v>
      </c>
    </row>
    <row r="142" spans="1:6" s="54" customFormat="1" ht="17.25" customHeight="1">
      <c r="A142" s="140"/>
      <c r="B142" s="140" t="s">
        <v>286</v>
      </c>
      <c r="C142" s="141"/>
      <c r="D142" s="142" t="s">
        <v>19</v>
      </c>
      <c r="E142" s="143">
        <f>SUM(E143)</f>
        <v>312000</v>
      </c>
      <c r="F142" s="143">
        <f>SUM(F144:F145)</f>
        <v>312000</v>
      </c>
    </row>
    <row r="143" spans="1:6" s="54" customFormat="1" ht="43.5" customHeight="1">
      <c r="A143" s="55"/>
      <c r="B143" s="55"/>
      <c r="C143" s="56">
        <v>2110</v>
      </c>
      <c r="D143" s="57" t="s">
        <v>7</v>
      </c>
      <c r="E143" s="58">
        <v>312000</v>
      </c>
      <c r="F143" s="58"/>
    </row>
    <row r="144" spans="1:6" s="54" customFormat="1" ht="15.75" customHeight="1">
      <c r="A144" s="55"/>
      <c r="B144" s="55"/>
      <c r="C144" s="56">
        <v>3110</v>
      </c>
      <c r="D144" s="57" t="s">
        <v>76</v>
      </c>
      <c r="E144" s="58"/>
      <c r="F144" s="58">
        <v>308880</v>
      </c>
    </row>
    <row r="145" spans="1:6" s="54" customFormat="1" ht="15.75" customHeight="1">
      <c r="A145" s="55"/>
      <c r="B145" s="55"/>
      <c r="C145" s="56">
        <v>4010</v>
      </c>
      <c r="D145" s="57" t="s">
        <v>37</v>
      </c>
      <c r="E145" s="58"/>
      <c r="F145" s="58">
        <v>3120</v>
      </c>
    </row>
    <row r="146" spans="1:6" s="54" customFormat="1" ht="59.25" customHeight="1">
      <c r="A146" s="140"/>
      <c r="B146" s="140" t="s">
        <v>195</v>
      </c>
      <c r="C146" s="141"/>
      <c r="D146" s="144" t="s">
        <v>193</v>
      </c>
      <c r="E146" s="143">
        <f>SUM(E147:E147)</f>
        <v>110</v>
      </c>
      <c r="F146" s="143">
        <f>SUM(F148:F148)</f>
        <v>110</v>
      </c>
    </row>
    <row r="147" spans="1:6" s="54" customFormat="1" ht="43.5" customHeight="1">
      <c r="A147" s="55"/>
      <c r="B147" s="55"/>
      <c r="C147" s="56">
        <v>2110</v>
      </c>
      <c r="D147" s="57" t="s">
        <v>7</v>
      </c>
      <c r="E147" s="58">
        <v>110</v>
      </c>
      <c r="F147" s="58"/>
    </row>
    <row r="148" spans="1:6" s="54" customFormat="1" ht="15.75" customHeight="1">
      <c r="A148" s="55"/>
      <c r="B148" s="55"/>
      <c r="C148" s="56">
        <v>4130</v>
      </c>
      <c r="D148" s="57" t="s">
        <v>72</v>
      </c>
      <c r="E148" s="58"/>
      <c r="F148" s="58">
        <v>110</v>
      </c>
    </row>
    <row r="149" spans="1:6" s="54" customFormat="1" ht="17.25" customHeight="1">
      <c r="A149" s="140"/>
      <c r="B149" s="140" t="s">
        <v>132</v>
      </c>
      <c r="C149" s="141"/>
      <c r="D149" s="142" t="s">
        <v>133</v>
      </c>
      <c r="E149" s="143">
        <f>SUM(E150:E150)</f>
        <v>20000</v>
      </c>
      <c r="F149" s="143">
        <f>SUM(F151:F151)</f>
        <v>20000</v>
      </c>
    </row>
    <row r="150" spans="1:6" s="54" customFormat="1" ht="43.5" customHeight="1">
      <c r="A150" s="55"/>
      <c r="B150" s="55"/>
      <c r="C150" s="56">
        <v>2110</v>
      </c>
      <c r="D150" s="57" t="s">
        <v>7</v>
      </c>
      <c r="E150" s="58">
        <v>20000</v>
      </c>
      <c r="F150" s="58"/>
    </row>
    <row r="151" spans="1:6" s="54" customFormat="1" ht="15.75" customHeight="1">
      <c r="A151" s="55"/>
      <c r="B151" s="55"/>
      <c r="C151" s="56">
        <v>3110</v>
      </c>
      <c r="D151" s="57" t="s">
        <v>76</v>
      </c>
      <c r="E151" s="58"/>
      <c r="F151" s="58">
        <v>20000</v>
      </c>
    </row>
    <row r="152" spans="1:6" s="54" customFormat="1" ht="17.25" customHeight="1">
      <c r="A152" s="159">
        <v>853</v>
      </c>
      <c r="B152" s="159"/>
      <c r="C152" s="160"/>
      <c r="D152" s="161" t="s">
        <v>20</v>
      </c>
      <c r="E152" s="162">
        <f>SUM(E153)</f>
        <v>128000</v>
      </c>
      <c r="F152" s="162">
        <f>SUM(F153)</f>
        <v>128000</v>
      </c>
    </row>
    <row r="153" spans="1:6" s="54" customFormat="1" ht="17.25" customHeight="1">
      <c r="A153" s="140"/>
      <c r="B153" s="140">
        <v>85321</v>
      </c>
      <c r="C153" s="141"/>
      <c r="D153" s="142" t="s">
        <v>22</v>
      </c>
      <c r="E153" s="143">
        <f>SUM(E154)</f>
        <v>128000</v>
      </c>
      <c r="F153" s="143">
        <f>SUM(F154:F162)</f>
        <v>128000</v>
      </c>
    </row>
    <row r="154" spans="1:6" s="54" customFormat="1" ht="45" customHeight="1">
      <c r="A154" s="55"/>
      <c r="B154" s="55"/>
      <c r="C154" s="56">
        <v>2110</v>
      </c>
      <c r="D154" s="57" t="s">
        <v>7</v>
      </c>
      <c r="E154" s="58">
        <v>128000</v>
      </c>
      <c r="F154" s="58"/>
    </row>
    <row r="155" spans="1:6" s="54" customFormat="1" ht="15.75" customHeight="1">
      <c r="A155" s="55"/>
      <c r="B155" s="55"/>
      <c r="C155" s="56">
        <v>4010</v>
      </c>
      <c r="D155" s="57" t="s">
        <v>37</v>
      </c>
      <c r="E155" s="58"/>
      <c r="F155" s="58">
        <v>43984</v>
      </c>
    </row>
    <row r="156" spans="1:6" s="54" customFormat="1" ht="15.75" customHeight="1">
      <c r="A156" s="55"/>
      <c r="B156" s="55"/>
      <c r="C156" s="56">
        <v>4040</v>
      </c>
      <c r="D156" s="57" t="s">
        <v>38</v>
      </c>
      <c r="E156" s="58"/>
      <c r="F156" s="58">
        <v>2897</v>
      </c>
    </row>
    <row r="157" spans="1:6" s="54" customFormat="1" ht="15.75" customHeight="1">
      <c r="A157" s="55"/>
      <c r="B157" s="55"/>
      <c r="C157" s="56">
        <v>4110</v>
      </c>
      <c r="D157" s="57" t="s">
        <v>39</v>
      </c>
      <c r="E157" s="58"/>
      <c r="F157" s="58">
        <v>9101</v>
      </c>
    </row>
    <row r="158" spans="1:6" s="54" customFormat="1" ht="15.75" customHeight="1">
      <c r="A158" s="55"/>
      <c r="B158" s="55"/>
      <c r="C158" s="56">
        <v>4120</v>
      </c>
      <c r="D158" s="57" t="s">
        <v>40</v>
      </c>
      <c r="E158" s="58"/>
      <c r="F158" s="58">
        <v>819</v>
      </c>
    </row>
    <row r="159" spans="1:6" s="54" customFormat="1" ht="15.75" customHeight="1">
      <c r="A159" s="55"/>
      <c r="B159" s="55"/>
      <c r="C159" s="56">
        <v>4170</v>
      </c>
      <c r="D159" s="57" t="s">
        <v>41</v>
      </c>
      <c r="E159" s="58"/>
      <c r="F159" s="58">
        <v>23593</v>
      </c>
    </row>
    <row r="160" spans="1:6" s="54" customFormat="1" ht="15.75" customHeight="1">
      <c r="A160" s="55"/>
      <c r="B160" s="55"/>
      <c r="C160" s="56">
        <v>4210</v>
      </c>
      <c r="D160" s="57" t="s">
        <v>31</v>
      </c>
      <c r="E160" s="58"/>
      <c r="F160" s="58">
        <v>4000</v>
      </c>
    </row>
    <row r="161" spans="1:6" s="54" customFormat="1" ht="15.75" customHeight="1">
      <c r="A161" s="55"/>
      <c r="B161" s="55"/>
      <c r="C161" s="56">
        <v>4300</v>
      </c>
      <c r="D161" s="57" t="s">
        <v>29</v>
      </c>
      <c r="E161" s="58"/>
      <c r="F161" s="58">
        <v>42512</v>
      </c>
    </row>
    <row r="162" spans="1:6" s="54" customFormat="1" ht="15.75" customHeight="1">
      <c r="A162" s="55"/>
      <c r="B162" s="55"/>
      <c r="C162" s="56">
        <v>4440</v>
      </c>
      <c r="D162" s="57" t="s">
        <v>46</v>
      </c>
      <c r="E162" s="58"/>
      <c r="F162" s="58">
        <v>1094</v>
      </c>
    </row>
    <row r="163" spans="1:6" s="54" customFormat="1" ht="26.25" customHeight="1">
      <c r="A163" s="208" t="s">
        <v>134</v>
      </c>
      <c r="B163" s="209"/>
      <c r="C163" s="209"/>
      <c r="D163" s="210"/>
      <c r="E163" s="158">
        <f>SUM(E5,E9,E29,E58,E72,E105,E112,E116,E152,)</f>
        <v>11483499</v>
      </c>
      <c r="F163" s="158">
        <f>SUM(F5,F9,F29,F58,F72,F105,F112,F116,F152,)</f>
        <v>11483499</v>
      </c>
    </row>
    <row r="164" spans="1:6" ht="15.75" customHeight="1"/>
    <row r="165" spans="1:6" ht="15.75" customHeight="1"/>
    <row r="166" spans="1:6" s="60" customFormat="1" ht="15.75" customHeight="1"/>
    <row r="167" spans="1:6" s="60" customFormat="1" ht="15.75" customHeight="1"/>
    <row r="168" spans="1:6" s="60" customFormat="1" ht="15.75" customHeight="1"/>
    <row r="169" spans="1:6" ht="15.75" customHeight="1"/>
    <row r="170" spans="1:6" ht="15.75" customHeight="1"/>
    <row r="171" spans="1:6" ht="15.75" customHeight="1"/>
    <row r="172" spans="1:6" ht="15.75" customHeight="1"/>
    <row r="173" spans="1:6" ht="15.75" customHeight="1"/>
    <row r="174" spans="1:6" ht="15.75" customHeight="1"/>
  </sheetData>
  <sheetProtection algorithmName="SHA-512" hashValue="ydovzWGc03LZCIEyXFkxi7HIvGqoMc15fK4llB1F2q65qz1Gmab7VgP62n2nCkkmdewOSsIavXa56oqILMTtsw==" saltValue="ZnYV2yaGgy+bbEU2OeOF5g==" spinCount="100000" sheet="1" objects="1" scenarios="1" formatColumns="0" formatRows="0"/>
  <mergeCells count="2">
    <mergeCell ref="A2:F2"/>
    <mergeCell ref="A163:D163"/>
  </mergeCells>
  <pageMargins left="0.68" right="0.27559055118110237" top="1.51" bottom="1.24" header="0.8" footer="0.44"/>
  <pageSetup paperSize="9" scale="90" fitToWidth="0" fitToHeight="4" orientation="portrait" horizontalDpi="4294967294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B1:G40"/>
  <sheetViews>
    <sheetView zoomScaleNormal="100" workbookViewId="0">
      <pane ySplit="4" topLeftCell="A5" activePane="bottomLeft" state="frozen"/>
      <selection activeCell="F21" sqref="F21"/>
      <selection pane="bottomLeft" activeCell="L10" sqref="L10"/>
    </sheetView>
  </sheetViews>
  <sheetFormatPr defaultRowHeight="12"/>
  <cols>
    <col min="1" max="1" width="5.1640625" style="64" customWidth="1"/>
    <col min="2" max="2" width="6.33203125" style="61" customWidth="1"/>
    <col min="3" max="4" width="10" style="61" customWidth="1"/>
    <col min="5" max="5" width="58.1640625" style="62" customWidth="1"/>
    <col min="6" max="7" width="15" style="63" customWidth="1"/>
    <col min="8" max="16384" width="9.33203125" style="64"/>
  </cols>
  <sheetData>
    <row r="1" spans="2:7" ht="16.5" customHeight="1"/>
    <row r="2" spans="2:7" ht="29.25" customHeight="1">
      <c r="B2" s="211" t="s">
        <v>265</v>
      </c>
      <c r="C2" s="211"/>
      <c r="D2" s="211"/>
      <c r="E2" s="211"/>
      <c r="F2" s="211"/>
      <c r="G2" s="211"/>
    </row>
    <row r="3" spans="2:7" ht="15.75" customHeight="1">
      <c r="B3" s="65"/>
      <c r="C3" s="65"/>
      <c r="D3" s="65"/>
      <c r="E3" s="65"/>
      <c r="F3" s="65"/>
      <c r="G3" s="65"/>
    </row>
    <row r="4" spans="2:7" s="66" customFormat="1" ht="42" customHeight="1">
      <c r="B4" s="152" t="s">
        <v>0</v>
      </c>
      <c r="C4" s="152" t="s">
        <v>1</v>
      </c>
      <c r="D4" s="152" t="s">
        <v>125</v>
      </c>
      <c r="E4" s="153" t="s">
        <v>126</v>
      </c>
      <c r="F4" s="154" t="s">
        <v>127</v>
      </c>
      <c r="G4" s="154" t="s">
        <v>128</v>
      </c>
    </row>
    <row r="5" spans="2:7" s="66" customFormat="1" ht="17.25" customHeight="1">
      <c r="B5" s="149">
        <v>600</v>
      </c>
      <c r="C5" s="149"/>
      <c r="D5" s="149"/>
      <c r="E5" s="150" t="s">
        <v>33</v>
      </c>
      <c r="F5" s="151">
        <f>SUM(F6,F8)</f>
        <v>3780000</v>
      </c>
      <c r="G5" s="151">
        <f>SUM(G6,G8)</f>
        <v>200000</v>
      </c>
    </row>
    <row r="6" spans="2:7" s="67" customFormat="1" ht="17.25" customHeight="1">
      <c r="B6" s="145"/>
      <c r="C6" s="145">
        <v>60004</v>
      </c>
      <c r="D6" s="145"/>
      <c r="E6" s="146" t="s">
        <v>34</v>
      </c>
      <c r="F6" s="147"/>
      <c r="G6" s="147">
        <f>SUM(G7)</f>
        <v>200000</v>
      </c>
    </row>
    <row r="7" spans="2:7" s="67" customFormat="1" ht="46.5" customHeight="1">
      <c r="B7" s="68"/>
      <c r="C7" s="68"/>
      <c r="D7" s="68">
        <v>2310</v>
      </c>
      <c r="E7" s="69" t="s">
        <v>35</v>
      </c>
      <c r="F7" s="70"/>
      <c r="G7" s="103">
        <v>200000</v>
      </c>
    </row>
    <row r="8" spans="2:7" s="67" customFormat="1" ht="17.25" customHeight="1">
      <c r="B8" s="145"/>
      <c r="C8" s="145">
        <v>60014</v>
      </c>
      <c r="D8" s="145"/>
      <c r="E8" s="146" t="s">
        <v>9</v>
      </c>
      <c r="F8" s="147">
        <f>SUM(F9:F10)</f>
        <v>3780000</v>
      </c>
      <c r="G8" s="147"/>
    </row>
    <row r="9" spans="2:7" s="186" customFormat="1" ht="57.75" customHeight="1">
      <c r="B9" s="182"/>
      <c r="C9" s="182"/>
      <c r="D9" s="182">
        <v>6300</v>
      </c>
      <c r="E9" s="183" t="s">
        <v>10</v>
      </c>
      <c r="F9" s="184">
        <v>3730000</v>
      </c>
      <c r="G9" s="185"/>
    </row>
    <row r="10" spans="2:7" s="67" customFormat="1" ht="57.75" customHeight="1">
      <c r="B10" s="68"/>
      <c r="C10" s="68"/>
      <c r="D10" s="68">
        <v>6630</v>
      </c>
      <c r="E10" s="71" t="s">
        <v>135</v>
      </c>
      <c r="F10" s="103">
        <v>50000</v>
      </c>
      <c r="G10" s="70"/>
    </row>
    <row r="11" spans="2:7" s="66" customFormat="1" ht="17.25" customHeight="1">
      <c r="B11" s="149">
        <v>710</v>
      </c>
      <c r="C11" s="149"/>
      <c r="D11" s="149"/>
      <c r="E11" s="150" t="s">
        <v>56</v>
      </c>
      <c r="F11" s="151"/>
      <c r="G11" s="151">
        <f>SUM(G12)</f>
        <v>57021</v>
      </c>
    </row>
    <row r="12" spans="2:7" s="67" customFormat="1" ht="17.25" customHeight="1">
      <c r="B12" s="145"/>
      <c r="C12" s="145">
        <v>71095</v>
      </c>
      <c r="D12" s="145"/>
      <c r="E12" s="146" t="s">
        <v>8</v>
      </c>
      <c r="F12" s="147"/>
      <c r="G12" s="147">
        <f>SUM(G13)</f>
        <v>57021</v>
      </c>
    </row>
    <row r="13" spans="2:7" s="67" customFormat="1" ht="58.5" customHeight="1">
      <c r="B13" s="68"/>
      <c r="C13" s="68"/>
      <c r="D13" s="68">
        <v>6639</v>
      </c>
      <c r="E13" s="69" t="s">
        <v>32</v>
      </c>
      <c r="F13" s="103"/>
      <c r="G13" s="70">
        <v>57021</v>
      </c>
    </row>
    <row r="14" spans="2:7" s="66" customFormat="1" ht="17.25" customHeight="1">
      <c r="B14" s="149">
        <v>750</v>
      </c>
      <c r="C14" s="149"/>
      <c r="D14" s="149"/>
      <c r="E14" s="150" t="s">
        <v>61</v>
      </c>
      <c r="F14" s="151">
        <f>SUM(F15)</f>
        <v>59000</v>
      </c>
      <c r="G14" s="151"/>
    </row>
    <row r="15" spans="2:7" s="67" customFormat="1" ht="17.25" customHeight="1">
      <c r="B15" s="145"/>
      <c r="C15" s="145">
        <v>75020</v>
      </c>
      <c r="D15" s="145"/>
      <c r="E15" s="146" t="s">
        <v>63</v>
      </c>
      <c r="F15" s="147">
        <f>SUM(F16)</f>
        <v>59000</v>
      </c>
      <c r="G15" s="147"/>
    </row>
    <row r="16" spans="2:7" s="67" customFormat="1" ht="46.5" customHeight="1">
      <c r="B16" s="68"/>
      <c r="C16" s="68"/>
      <c r="D16" s="68">
        <v>2710</v>
      </c>
      <c r="E16" s="69" t="s">
        <v>11</v>
      </c>
      <c r="F16" s="103">
        <v>59000</v>
      </c>
      <c r="G16" s="70"/>
    </row>
    <row r="17" spans="2:7" s="66" customFormat="1" ht="17.25" customHeight="1">
      <c r="B17" s="149">
        <v>851</v>
      </c>
      <c r="C17" s="149"/>
      <c r="D17" s="149"/>
      <c r="E17" s="150" t="s">
        <v>16</v>
      </c>
      <c r="F17" s="151">
        <f>SUM(F18)</f>
        <v>9000</v>
      </c>
      <c r="G17" s="151"/>
    </row>
    <row r="18" spans="2:7" s="67" customFormat="1" ht="17.25" customHeight="1">
      <c r="B18" s="145"/>
      <c r="C18" s="145">
        <v>85154</v>
      </c>
      <c r="D18" s="145"/>
      <c r="E18" s="146" t="s">
        <v>270</v>
      </c>
      <c r="F18" s="147">
        <f>SUM(F19)</f>
        <v>9000</v>
      </c>
      <c r="G18" s="147"/>
    </row>
    <row r="19" spans="2:7" s="67" customFormat="1" ht="46.5" customHeight="1">
      <c r="B19" s="68"/>
      <c r="C19" s="68"/>
      <c r="D19" s="68">
        <v>2710</v>
      </c>
      <c r="E19" s="69" t="s">
        <v>11</v>
      </c>
      <c r="F19" s="70">
        <v>9000</v>
      </c>
      <c r="G19" s="70"/>
    </row>
    <row r="20" spans="2:7" s="66" customFormat="1" ht="17.25" customHeight="1">
      <c r="B20" s="149">
        <v>852</v>
      </c>
      <c r="C20" s="149"/>
      <c r="D20" s="149"/>
      <c r="E20" s="150" t="s">
        <v>73</v>
      </c>
      <c r="F20" s="151">
        <f>SUM(F21,F25)</f>
        <v>320645</v>
      </c>
      <c r="G20" s="151">
        <f>SUM(G21,G25)</f>
        <v>538877</v>
      </c>
    </row>
    <row r="21" spans="2:7" s="67" customFormat="1" ht="17.25" customHeight="1">
      <c r="B21" s="145"/>
      <c r="C21" s="145">
        <v>85201</v>
      </c>
      <c r="D21" s="145"/>
      <c r="E21" s="146" t="s">
        <v>136</v>
      </c>
      <c r="F21" s="147">
        <f>SUM(F22:F23)</f>
        <v>136462</v>
      </c>
      <c r="G21" s="147">
        <f>SUM(G23:G24)</f>
        <v>247907</v>
      </c>
    </row>
    <row r="22" spans="2:7" s="67" customFormat="1" ht="46.5" customHeight="1">
      <c r="B22" s="68"/>
      <c r="C22" s="68"/>
      <c r="D22" s="68">
        <v>2320</v>
      </c>
      <c r="E22" s="69" t="s">
        <v>17</v>
      </c>
      <c r="F22" s="70">
        <v>136462</v>
      </c>
      <c r="G22" s="70"/>
    </row>
    <row r="23" spans="2:7" s="67" customFormat="1" ht="46.5" customHeight="1">
      <c r="B23" s="68"/>
      <c r="C23" s="68"/>
      <c r="D23" s="68">
        <v>2320</v>
      </c>
      <c r="E23" s="69" t="s">
        <v>74</v>
      </c>
      <c r="F23" s="70"/>
      <c r="G23" s="70">
        <v>98287</v>
      </c>
    </row>
    <row r="24" spans="2:7" s="67" customFormat="1" ht="46.5" customHeight="1">
      <c r="B24" s="68"/>
      <c r="C24" s="68"/>
      <c r="D24" s="68">
        <v>2330</v>
      </c>
      <c r="E24" s="69" t="s">
        <v>75</v>
      </c>
      <c r="F24" s="70"/>
      <c r="G24" s="70">
        <v>149620</v>
      </c>
    </row>
    <row r="25" spans="2:7" s="67" customFormat="1" ht="17.25" customHeight="1">
      <c r="B25" s="145"/>
      <c r="C25" s="145">
        <v>85204</v>
      </c>
      <c r="D25" s="145"/>
      <c r="E25" s="146" t="s">
        <v>19</v>
      </c>
      <c r="F25" s="147">
        <f>SUM(F26:F27)</f>
        <v>184183</v>
      </c>
      <c r="G25" s="147">
        <f>SUM(G26:G27)</f>
        <v>290970</v>
      </c>
    </row>
    <row r="26" spans="2:7" s="67" customFormat="1" ht="46.5" customHeight="1">
      <c r="B26" s="68"/>
      <c r="C26" s="68"/>
      <c r="D26" s="68">
        <v>2320</v>
      </c>
      <c r="E26" s="69" t="s">
        <v>17</v>
      </c>
      <c r="F26" s="70">
        <v>184183</v>
      </c>
      <c r="G26" s="70"/>
    </row>
    <row r="27" spans="2:7" s="67" customFormat="1" ht="46.5" customHeight="1">
      <c r="B27" s="68"/>
      <c r="C27" s="68"/>
      <c r="D27" s="68">
        <v>2320</v>
      </c>
      <c r="E27" s="69" t="s">
        <v>74</v>
      </c>
      <c r="F27" s="70"/>
      <c r="G27" s="70">
        <v>290970</v>
      </c>
    </row>
    <row r="28" spans="2:7" s="66" customFormat="1" ht="17.25" customHeight="1">
      <c r="B28" s="149">
        <v>853</v>
      </c>
      <c r="C28" s="149"/>
      <c r="D28" s="149"/>
      <c r="E28" s="150" t="s">
        <v>20</v>
      </c>
      <c r="F28" s="151">
        <f>SUM(F29)</f>
        <v>7109</v>
      </c>
      <c r="G28" s="151">
        <f>SUM(G29)</f>
        <v>2000</v>
      </c>
    </row>
    <row r="29" spans="2:7" s="67" customFormat="1" ht="17.25" customHeight="1">
      <c r="B29" s="145"/>
      <c r="C29" s="145">
        <v>85311</v>
      </c>
      <c r="D29" s="145"/>
      <c r="E29" s="146" t="s">
        <v>21</v>
      </c>
      <c r="F29" s="147">
        <f>SUM(F30)</f>
        <v>7109</v>
      </c>
      <c r="G29" s="147">
        <f>SUM(G30:G31)</f>
        <v>2000</v>
      </c>
    </row>
    <row r="30" spans="2:7" s="67" customFormat="1" ht="45" customHeight="1">
      <c r="B30" s="68"/>
      <c r="C30" s="68"/>
      <c r="D30" s="68">
        <v>2320</v>
      </c>
      <c r="E30" s="69" t="s">
        <v>17</v>
      </c>
      <c r="F30" s="70">
        <v>7109</v>
      </c>
      <c r="G30" s="70"/>
    </row>
    <row r="31" spans="2:7" s="67" customFormat="1" ht="45" customHeight="1">
      <c r="B31" s="68"/>
      <c r="C31" s="68"/>
      <c r="D31" s="68">
        <v>2320</v>
      </c>
      <c r="E31" s="69" t="s">
        <v>74</v>
      </c>
      <c r="F31" s="70"/>
      <c r="G31" s="70">
        <v>2000</v>
      </c>
    </row>
    <row r="32" spans="2:7" s="66" customFormat="1" ht="17.25" customHeight="1">
      <c r="B32" s="149">
        <v>900</v>
      </c>
      <c r="C32" s="149"/>
      <c r="D32" s="149"/>
      <c r="E32" s="150" t="s">
        <v>23</v>
      </c>
      <c r="F32" s="151"/>
      <c r="G32" s="151">
        <f>SUM(G33)</f>
        <v>10000</v>
      </c>
    </row>
    <row r="33" spans="2:7" s="67" customFormat="1" ht="17.25" customHeight="1">
      <c r="B33" s="145"/>
      <c r="C33" s="145">
        <v>90095</v>
      </c>
      <c r="D33" s="145"/>
      <c r="E33" s="146" t="s">
        <v>8</v>
      </c>
      <c r="F33" s="147"/>
      <c r="G33" s="147">
        <f>SUM(G34)</f>
        <v>10000</v>
      </c>
    </row>
    <row r="34" spans="2:7" s="67" customFormat="1" ht="43.5" customHeight="1">
      <c r="B34" s="68"/>
      <c r="C34" s="68"/>
      <c r="D34" s="68">
        <v>2710</v>
      </c>
      <c r="E34" s="69" t="s">
        <v>78</v>
      </c>
      <c r="F34" s="70"/>
      <c r="G34" s="103">
        <v>10000</v>
      </c>
    </row>
    <row r="35" spans="2:7" s="66" customFormat="1" ht="17.25" customHeight="1">
      <c r="B35" s="149">
        <v>921</v>
      </c>
      <c r="C35" s="149"/>
      <c r="D35" s="149"/>
      <c r="E35" s="150" t="s">
        <v>24</v>
      </c>
      <c r="F35" s="151">
        <f>SUM(F36,F38)</f>
        <v>110000</v>
      </c>
      <c r="G35" s="151">
        <f>SUM(G36,G38)</f>
        <v>7500</v>
      </c>
    </row>
    <row r="36" spans="2:7" s="67" customFormat="1" ht="17.25" customHeight="1">
      <c r="B36" s="145"/>
      <c r="C36" s="145">
        <v>92105</v>
      </c>
      <c r="D36" s="145"/>
      <c r="E36" s="146" t="s">
        <v>79</v>
      </c>
      <c r="F36" s="147"/>
      <c r="G36" s="147">
        <f>SUM(G37)</f>
        <v>7500</v>
      </c>
    </row>
    <row r="37" spans="2:7" s="67" customFormat="1" ht="44.25" customHeight="1">
      <c r="B37" s="68"/>
      <c r="C37" s="68"/>
      <c r="D37" s="68">
        <v>2710</v>
      </c>
      <c r="E37" s="69" t="s">
        <v>78</v>
      </c>
      <c r="F37" s="70"/>
      <c r="G37" s="70">
        <v>7500</v>
      </c>
    </row>
    <row r="38" spans="2:7" s="67" customFormat="1" ht="17.25" customHeight="1">
      <c r="B38" s="145"/>
      <c r="C38" s="145">
        <v>92116</v>
      </c>
      <c r="D38" s="145"/>
      <c r="E38" s="146" t="s">
        <v>25</v>
      </c>
      <c r="F38" s="147">
        <f>SUM(F39)</f>
        <v>110000</v>
      </c>
      <c r="G38" s="147"/>
    </row>
    <row r="39" spans="2:7" s="67" customFormat="1" ht="45.75" customHeight="1">
      <c r="B39" s="68"/>
      <c r="C39" s="68"/>
      <c r="D39" s="68">
        <v>2710</v>
      </c>
      <c r="E39" s="69" t="s">
        <v>11</v>
      </c>
      <c r="F39" s="70">
        <v>110000</v>
      </c>
      <c r="G39" s="70"/>
    </row>
    <row r="40" spans="2:7" s="67" customFormat="1" ht="24.75" customHeight="1">
      <c r="B40" s="212" t="s">
        <v>134</v>
      </c>
      <c r="C40" s="213"/>
      <c r="D40" s="213"/>
      <c r="E40" s="214"/>
      <c r="F40" s="155">
        <f>SUM(F5,F11,F14,F17,F20,F28,F32,F35)</f>
        <v>4285754</v>
      </c>
      <c r="G40" s="155">
        <f>SUM(G5,G11,G14,G17,G20,G28,G32,G35)</f>
        <v>815398</v>
      </c>
    </row>
  </sheetData>
  <sheetProtection algorithmName="SHA-512" hashValue="lm/o2rWnmt5PvWQD0Zx21n5UVI48N1NxBc6SO85MOaeWYn9UhhF5Lo647gVXhEoHf2piGio7zJ8DFJOidgXyjg==" saltValue="4XiY5r6Qhvws5gu5YOzRow==" spinCount="100000" sheet="1" objects="1" scenarios="1" formatColumns="0" formatRows="0"/>
  <mergeCells count="2">
    <mergeCell ref="B2:G2"/>
    <mergeCell ref="B40:E40"/>
  </mergeCells>
  <pageMargins left="0.54" right="0.47244094488188981" top="1.51" bottom="1.3385826771653544" header="0.78740157480314965" footer="0.35"/>
  <pageSetup paperSize="9" scale="90" orientation="portrait" horizontalDpi="4294967294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L50"/>
  <sheetViews>
    <sheetView zoomScaleNormal="100" workbookViewId="0">
      <pane ySplit="5" topLeftCell="A6" activePane="bottomLeft" state="frozen"/>
      <selection pane="bottomLeft" activeCell="K28" sqref="K28"/>
    </sheetView>
  </sheetViews>
  <sheetFormatPr defaultRowHeight="12"/>
  <cols>
    <col min="1" max="1" width="6.5" style="72" customWidth="1"/>
    <col min="2" max="2" width="10.33203125" style="72" customWidth="1"/>
    <col min="3" max="3" width="7.5" style="72" customWidth="1"/>
    <col min="4" max="4" width="53.5" style="60" customWidth="1"/>
    <col min="5" max="5" width="15" style="60" customWidth="1"/>
    <col min="6" max="6" width="15.33203125" style="60" customWidth="1"/>
    <col min="7" max="7" width="15" style="60" customWidth="1"/>
    <col min="8" max="10" width="9.33203125" style="60"/>
    <col min="11" max="11" width="10.33203125" style="60" bestFit="1" customWidth="1"/>
    <col min="12" max="16384" width="9.33203125" style="60"/>
  </cols>
  <sheetData>
    <row r="1" spans="1:12" ht="9" customHeight="1">
      <c r="F1" s="73"/>
      <c r="G1" s="73"/>
    </row>
    <row r="2" spans="1:12" s="75" customFormat="1" ht="33" customHeight="1">
      <c r="A2" s="219" t="s">
        <v>267</v>
      </c>
      <c r="B2" s="219"/>
      <c r="C2" s="219"/>
      <c r="D2" s="219"/>
      <c r="E2" s="219"/>
      <c r="F2" s="219"/>
      <c r="G2" s="219"/>
      <c r="H2" s="74"/>
    </row>
    <row r="3" spans="1:12" ht="10.5" customHeight="1"/>
    <row r="4" spans="1:12" ht="26.25" customHeight="1">
      <c r="A4" s="216" t="s">
        <v>0</v>
      </c>
      <c r="B4" s="216" t="s">
        <v>1</v>
      </c>
      <c r="C4" s="216" t="s">
        <v>2</v>
      </c>
      <c r="D4" s="216" t="s">
        <v>111</v>
      </c>
      <c r="E4" s="216" t="s">
        <v>137</v>
      </c>
      <c r="F4" s="216"/>
      <c r="G4" s="216"/>
    </row>
    <row r="5" spans="1:12" ht="26.25" customHeight="1">
      <c r="A5" s="216"/>
      <c r="B5" s="216"/>
      <c r="C5" s="216"/>
      <c r="D5" s="216"/>
      <c r="E5" s="138" t="s">
        <v>138</v>
      </c>
      <c r="F5" s="138" t="s">
        <v>139</v>
      </c>
      <c r="G5" s="138" t="s">
        <v>140</v>
      </c>
    </row>
    <row r="6" spans="1:12" s="76" customFormat="1" ht="12.75" customHeight="1">
      <c r="A6" s="123">
        <v>1</v>
      </c>
      <c r="B6" s="123">
        <v>2</v>
      </c>
      <c r="C6" s="123">
        <v>3</v>
      </c>
      <c r="D6" s="123">
        <v>4</v>
      </c>
      <c r="E6" s="123">
        <v>5</v>
      </c>
      <c r="F6" s="123">
        <v>6</v>
      </c>
      <c r="G6" s="123">
        <v>7</v>
      </c>
    </row>
    <row r="7" spans="1:12" ht="39" customHeight="1">
      <c r="A7" s="215" t="s">
        <v>141</v>
      </c>
      <c r="B7" s="215"/>
      <c r="C7" s="215"/>
      <c r="D7" s="124" t="s">
        <v>83</v>
      </c>
      <c r="E7" s="125" t="s">
        <v>142</v>
      </c>
      <c r="F7" s="125" t="s">
        <v>142</v>
      </c>
      <c r="G7" s="125" t="s">
        <v>142</v>
      </c>
    </row>
    <row r="8" spans="1:12" s="77" customFormat="1" ht="53.25" customHeight="1">
      <c r="A8" s="126">
        <v>600</v>
      </c>
      <c r="B8" s="126">
        <v>60004</v>
      </c>
      <c r="C8" s="126">
        <v>2310</v>
      </c>
      <c r="D8" s="69" t="s">
        <v>35</v>
      </c>
      <c r="E8" s="125"/>
      <c r="F8" s="125"/>
      <c r="G8" s="127">
        <v>200000</v>
      </c>
    </row>
    <row r="9" spans="1:12" s="77" customFormat="1" ht="60.75" customHeight="1">
      <c r="A9" s="125">
        <v>710</v>
      </c>
      <c r="B9" s="125">
        <v>71095</v>
      </c>
      <c r="C9" s="125">
        <v>6639</v>
      </c>
      <c r="D9" s="137" t="s">
        <v>32</v>
      </c>
      <c r="E9" s="128"/>
      <c r="F9" s="128"/>
      <c r="G9" s="129">
        <v>57021</v>
      </c>
    </row>
    <row r="10" spans="1:12" s="77" customFormat="1" ht="37.5" customHeight="1">
      <c r="A10" s="125">
        <v>754</v>
      </c>
      <c r="B10" s="125">
        <v>75404</v>
      </c>
      <c r="C10" s="125">
        <v>6170</v>
      </c>
      <c r="D10" s="122" t="s">
        <v>64</v>
      </c>
      <c r="E10" s="128"/>
      <c r="F10" s="128"/>
      <c r="G10" s="129">
        <v>40000</v>
      </c>
    </row>
    <row r="11" spans="1:12" s="77" customFormat="1" ht="37.5" customHeight="1">
      <c r="A11" s="125">
        <v>754</v>
      </c>
      <c r="B11" s="125">
        <v>75410</v>
      </c>
      <c r="C11" s="125">
        <v>6170</v>
      </c>
      <c r="D11" s="122" t="s">
        <v>64</v>
      </c>
      <c r="E11" s="128"/>
      <c r="F11" s="128"/>
      <c r="G11" s="129">
        <v>30000</v>
      </c>
    </row>
    <row r="12" spans="1:12" s="77" customFormat="1" ht="50.25" customHeight="1">
      <c r="A12" s="125">
        <v>852</v>
      </c>
      <c r="B12" s="125">
        <v>85201</v>
      </c>
      <c r="C12" s="125">
        <v>2320</v>
      </c>
      <c r="D12" s="122" t="s">
        <v>74</v>
      </c>
      <c r="E12" s="122"/>
      <c r="F12" s="122"/>
      <c r="G12" s="130">
        <v>98287</v>
      </c>
      <c r="H12" s="78"/>
      <c r="I12" s="78"/>
      <c r="J12" s="78"/>
      <c r="K12" s="78"/>
      <c r="L12" s="78"/>
    </row>
    <row r="13" spans="1:12" s="77" customFormat="1" ht="60" customHeight="1">
      <c r="A13" s="125">
        <v>852</v>
      </c>
      <c r="B13" s="125">
        <v>85201</v>
      </c>
      <c r="C13" s="125">
        <v>2330</v>
      </c>
      <c r="D13" s="122" t="s">
        <v>75</v>
      </c>
      <c r="E13" s="122"/>
      <c r="F13" s="122"/>
      <c r="G13" s="130">
        <v>149620</v>
      </c>
      <c r="H13" s="78"/>
      <c r="I13" s="78"/>
      <c r="J13" s="78"/>
      <c r="K13" s="78"/>
      <c r="L13" s="78"/>
    </row>
    <row r="14" spans="1:12" s="77" customFormat="1" ht="49.5" customHeight="1">
      <c r="A14" s="125">
        <v>852</v>
      </c>
      <c r="B14" s="125">
        <v>85204</v>
      </c>
      <c r="C14" s="125">
        <v>2320</v>
      </c>
      <c r="D14" s="122" t="s">
        <v>74</v>
      </c>
      <c r="E14" s="122"/>
      <c r="F14" s="122"/>
      <c r="G14" s="130">
        <v>290970</v>
      </c>
      <c r="H14" s="78"/>
      <c r="I14" s="78"/>
      <c r="J14" s="78"/>
      <c r="K14" s="78"/>
      <c r="L14" s="78"/>
    </row>
    <row r="15" spans="1:12" s="77" customFormat="1" ht="49.5" customHeight="1">
      <c r="A15" s="125">
        <v>853</v>
      </c>
      <c r="B15" s="125">
        <v>85311</v>
      </c>
      <c r="C15" s="125">
        <v>2320</v>
      </c>
      <c r="D15" s="122" t="s">
        <v>74</v>
      </c>
      <c r="E15" s="122"/>
      <c r="F15" s="122"/>
      <c r="G15" s="130">
        <v>2000</v>
      </c>
      <c r="H15" s="78"/>
      <c r="I15" s="78"/>
      <c r="J15" s="78"/>
      <c r="K15" s="78"/>
      <c r="L15" s="78"/>
    </row>
    <row r="16" spans="1:12" s="77" customFormat="1" ht="48" customHeight="1">
      <c r="A16" s="125">
        <v>900</v>
      </c>
      <c r="B16" s="125">
        <v>90095</v>
      </c>
      <c r="C16" s="125">
        <v>2710</v>
      </c>
      <c r="D16" s="122" t="s">
        <v>78</v>
      </c>
      <c r="E16" s="122"/>
      <c r="F16" s="122"/>
      <c r="G16" s="130">
        <v>10000</v>
      </c>
      <c r="H16" s="78"/>
      <c r="I16" s="78"/>
      <c r="J16" s="78"/>
      <c r="K16" s="78"/>
      <c r="L16" s="78"/>
    </row>
    <row r="17" spans="1:12" s="77" customFormat="1" ht="48" customHeight="1">
      <c r="A17" s="125">
        <v>921</v>
      </c>
      <c r="B17" s="125">
        <v>92105</v>
      </c>
      <c r="C17" s="125">
        <v>2710</v>
      </c>
      <c r="D17" s="122" t="s">
        <v>78</v>
      </c>
      <c r="E17" s="122"/>
      <c r="F17" s="122"/>
      <c r="G17" s="130">
        <v>7500</v>
      </c>
      <c r="H17" s="78"/>
      <c r="I17" s="78"/>
      <c r="J17" s="78"/>
      <c r="K17" s="78"/>
      <c r="L17" s="78"/>
    </row>
    <row r="18" spans="1:12" s="77" customFormat="1" ht="36.75" customHeight="1">
      <c r="A18" s="125">
        <v>921</v>
      </c>
      <c r="B18" s="125">
        <v>92116</v>
      </c>
      <c r="C18" s="125">
        <v>2480</v>
      </c>
      <c r="D18" s="122" t="s">
        <v>80</v>
      </c>
      <c r="E18" s="131">
        <v>355000</v>
      </c>
      <c r="F18" s="122"/>
      <c r="G18" s="130"/>
      <c r="H18" s="78"/>
      <c r="I18" s="78"/>
      <c r="J18" s="78"/>
      <c r="K18" s="78"/>
      <c r="L18" s="78"/>
    </row>
    <row r="19" spans="1:12" s="79" customFormat="1" ht="27" customHeight="1">
      <c r="A19" s="216" t="s">
        <v>143</v>
      </c>
      <c r="B19" s="216"/>
      <c r="C19" s="216"/>
      <c r="D19" s="216"/>
      <c r="E19" s="132">
        <f>SUM(E8:E18)</f>
        <v>355000</v>
      </c>
      <c r="F19" s="132">
        <f>SUM(F8:F18)</f>
        <v>0</v>
      </c>
      <c r="G19" s="132">
        <f>SUM(G8:G18)</f>
        <v>885398</v>
      </c>
      <c r="I19" s="80"/>
    </row>
    <row r="20" spans="1:12" s="77" customFormat="1" ht="50.25" customHeight="1">
      <c r="A20" s="215" t="s">
        <v>144</v>
      </c>
      <c r="B20" s="215"/>
      <c r="C20" s="215"/>
      <c r="D20" s="124" t="s">
        <v>83</v>
      </c>
      <c r="E20" s="125" t="s">
        <v>142</v>
      </c>
      <c r="F20" s="125" t="s">
        <v>142</v>
      </c>
      <c r="G20" s="125" t="s">
        <v>142</v>
      </c>
      <c r="I20" s="81"/>
      <c r="K20" s="72"/>
    </row>
    <row r="21" spans="1:12" s="77" customFormat="1" ht="60" customHeight="1">
      <c r="A21" s="133" t="s">
        <v>4</v>
      </c>
      <c r="B21" s="133" t="s">
        <v>30</v>
      </c>
      <c r="C21" s="133" t="s">
        <v>145</v>
      </c>
      <c r="D21" s="122" t="s">
        <v>146</v>
      </c>
      <c r="E21" s="128"/>
      <c r="F21" s="128"/>
      <c r="G21" s="129">
        <v>80000</v>
      </c>
      <c r="I21" s="81"/>
      <c r="K21" s="72"/>
    </row>
    <row r="22" spans="1:12" s="77" customFormat="1" ht="69.75" customHeight="1">
      <c r="A22" s="125">
        <v>630</v>
      </c>
      <c r="B22" s="125">
        <v>63003</v>
      </c>
      <c r="C22" s="125">
        <v>2360</v>
      </c>
      <c r="D22" s="122" t="s">
        <v>251</v>
      </c>
      <c r="E22" s="128"/>
      <c r="F22" s="128"/>
      <c r="G22" s="129">
        <v>14400</v>
      </c>
      <c r="I22" s="81"/>
      <c r="K22" s="72"/>
    </row>
    <row r="23" spans="1:12" s="77" customFormat="1" ht="69" customHeight="1">
      <c r="A23" s="125">
        <v>754</v>
      </c>
      <c r="B23" s="125">
        <v>75495</v>
      </c>
      <c r="C23" s="125">
        <v>2360</v>
      </c>
      <c r="D23" s="122" t="s">
        <v>251</v>
      </c>
      <c r="E23" s="128"/>
      <c r="F23" s="128"/>
      <c r="G23" s="129">
        <v>10000</v>
      </c>
      <c r="I23" s="81"/>
      <c r="K23" s="72"/>
    </row>
    <row r="24" spans="1:12" s="77" customFormat="1" ht="69" customHeight="1">
      <c r="A24" s="125">
        <v>755</v>
      </c>
      <c r="B24" s="125">
        <v>75515</v>
      </c>
      <c r="C24" s="125">
        <v>2360</v>
      </c>
      <c r="D24" s="122" t="s">
        <v>251</v>
      </c>
      <c r="E24" s="128"/>
      <c r="F24" s="128"/>
      <c r="G24" s="129">
        <v>179838</v>
      </c>
      <c r="I24" s="81"/>
      <c r="K24" s="72"/>
    </row>
    <row r="25" spans="1:12" s="77" customFormat="1" ht="35.25" customHeight="1">
      <c r="A25" s="125">
        <v>801</v>
      </c>
      <c r="B25" s="125">
        <v>80120</v>
      </c>
      <c r="C25" s="125">
        <v>2540</v>
      </c>
      <c r="D25" s="122" t="s">
        <v>147</v>
      </c>
      <c r="E25" s="131">
        <v>1015715</v>
      </c>
      <c r="F25" s="122"/>
      <c r="G25" s="131"/>
    </row>
    <row r="26" spans="1:12" s="190" customFormat="1" ht="35.25" customHeight="1">
      <c r="A26" s="187">
        <v>801</v>
      </c>
      <c r="B26" s="187">
        <v>80130</v>
      </c>
      <c r="C26" s="187">
        <v>2540</v>
      </c>
      <c r="D26" s="188" t="s">
        <v>147</v>
      </c>
      <c r="E26" s="189">
        <v>491632</v>
      </c>
      <c r="F26" s="188"/>
      <c r="G26" s="189"/>
    </row>
    <row r="27" spans="1:12" s="77" customFormat="1" ht="35.25" customHeight="1">
      <c r="A27" s="125">
        <v>801</v>
      </c>
      <c r="B27" s="125">
        <v>80150</v>
      </c>
      <c r="C27" s="125">
        <v>2540</v>
      </c>
      <c r="D27" s="122" t="s">
        <v>147</v>
      </c>
      <c r="E27" s="131">
        <v>107601</v>
      </c>
      <c r="F27" s="122"/>
      <c r="G27" s="131"/>
    </row>
    <row r="28" spans="1:12" s="190" customFormat="1" ht="35.25" customHeight="1">
      <c r="A28" s="187">
        <v>801</v>
      </c>
      <c r="B28" s="187">
        <v>80151</v>
      </c>
      <c r="C28" s="187">
        <v>2540</v>
      </c>
      <c r="D28" s="188" t="s">
        <v>147</v>
      </c>
      <c r="E28" s="189">
        <v>152425</v>
      </c>
      <c r="F28" s="188"/>
      <c r="G28" s="189"/>
    </row>
    <row r="29" spans="1:12" s="190" customFormat="1" ht="47.25" customHeight="1">
      <c r="A29" s="187">
        <v>852</v>
      </c>
      <c r="B29" s="187">
        <v>85202</v>
      </c>
      <c r="C29" s="187">
        <v>2820</v>
      </c>
      <c r="D29" s="188" t="s">
        <v>49</v>
      </c>
      <c r="E29" s="188"/>
      <c r="F29" s="188"/>
      <c r="G29" s="189">
        <v>297000</v>
      </c>
    </row>
    <row r="30" spans="1:12" s="77" customFormat="1" ht="44.25" customHeight="1">
      <c r="A30" s="125">
        <v>852</v>
      </c>
      <c r="B30" s="125">
        <v>85220</v>
      </c>
      <c r="C30" s="125">
        <v>2820</v>
      </c>
      <c r="D30" s="122" t="s">
        <v>49</v>
      </c>
      <c r="E30" s="122"/>
      <c r="F30" s="122"/>
      <c r="G30" s="131">
        <v>75000</v>
      </c>
    </row>
    <row r="31" spans="1:12" s="77" customFormat="1" ht="34.5" customHeight="1">
      <c r="A31" s="125">
        <v>853</v>
      </c>
      <c r="B31" s="125">
        <v>85311</v>
      </c>
      <c r="C31" s="125">
        <v>2580</v>
      </c>
      <c r="D31" s="122" t="s">
        <v>77</v>
      </c>
      <c r="E31" s="131">
        <v>179511</v>
      </c>
      <c r="F31" s="122"/>
      <c r="G31" s="131"/>
    </row>
    <row r="32" spans="1:12" s="190" customFormat="1" ht="34.5" customHeight="1">
      <c r="A32" s="187">
        <v>854</v>
      </c>
      <c r="B32" s="187">
        <v>85410</v>
      </c>
      <c r="C32" s="187">
        <v>2540</v>
      </c>
      <c r="D32" s="188" t="s">
        <v>147</v>
      </c>
      <c r="E32" s="189">
        <v>130000</v>
      </c>
      <c r="F32" s="188"/>
      <c r="G32" s="189"/>
    </row>
    <row r="33" spans="1:11" s="77" customFormat="1" ht="69" customHeight="1">
      <c r="A33" s="125">
        <v>921</v>
      </c>
      <c r="B33" s="125">
        <v>92105</v>
      </c>
      <c r="C33" s="125">
        <v>2360</v>
      </c>
      <c r="D33" s="122" t="s">
        <v>251</v>
      </c>
      <c r="E33" s="131"/>
      <c r="F33" s="122"/>
      <c r="G33" s="131">
        <v>60000</v>
      </c>
    </row>
    <row r="34" spans="1:11" s="77" customFormat="1" ht="69.75" customHeight="1">
      <c r="A34" s="125">
        <v>926</v>
      </c>
      <c r="B34" s="125">
        <v>92605</v>
      </c>
      <c r="C34" s="125">
        <v>2360</v>
      </c>
      <c r="D34" s="122" t="s">
        <v>251</v>
      </c>
      <c r="E34" s="134"/>
      <c r="F34" s="122"/>
      <c r="G34" s="131">
        <v>19200</v>
      </c>
      <c r="I34" s="81"/>
      <c r="K34" s="81"/>
    </row>
    <row r="35" spans="1:11" s="77" customFormat="1" ht="22.5" customHeight="1">
      <c r="A35" s="217" t="s">
        <v>148</v>
      </c>
      <c r="B35" s="217"/>
      <c r="C35" s="217"/>
      <c r="D35" s="217"/>
      <c r="E35" s="132">
        <f>SUM(E21:E34)</f>
        <v>2076884</v>
      </c>
      <c r="F35" s="132">
        <f t="shared" ref="F35:G35" si="0">SUM(F21:F34)</f>
        <v>0</v>
      </c>
      <c r="G35" s="132">
        <f t="shared" si="0"/>
        <v>735438</v>
      </c>
    </row>
    <row r="36" spans="1:11" s="82" customFormat="1" ht="26.25" customHeight="1">
      <c r="A36" s="218" t="s">
        <v>149</v>
      </c>
      <c r="B36" s="218"/>
      <c r="C36" s="218"/>
      <c r="D36" s="218"/>
      <c r="E36" s="218"/>
      <c r="F36" s="218"/>
      <c r="G36" s="135">
        <f>SUM(E19,G19,E35,G35)</f>
        <v>4052720</v>
      </c>
    </row>
    <row r="37" spans="1:11" ht="15.75" customHeight="1"/>
    <row r="38" spans="1:11" ht="15.75" customHeight="1"/>
    <row r="39" spans="1:11" ht="15.75" customHeight="1"/>
    <row r="40" spans="1:11" ht="15.75" customHeight="1">
      <c r="A40" s="60"/>
      <c r="B40" s="60"/>
      <c r="C40" s="60"/>
    </row>
    <row r="41" spans="1:11" ht="15.75" customHeight="1">
      <c r="A41" s="60"/>
      <c r="B41" s="60"/>
      <c r="C41" s="60"/>
    </row>
    <row r="42" spans="1:11" ht="15.75" customHeight="1">
      <c r="A42" s="60"/>
      <c r="B42" s="60"/>
      <c r="C42" s="60"/>
    </row>
    <row r="43" spans="1:11" ht="15.75" customHeight="1"/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</sheetData>
  <sheetProtection algorithmName="SHA-512" hashValue="405PStDgIK4jyiknBBRz3IPKxwcXqV9njucdgtQYCiR4ERfynekRUWJ7Zw+yeDF8RAXq2KiqUimgQUWdRFH13Q==" saltValue="yymWJbVL3FqMQ9PTxU9pdQ==" spinCount="100000" sheet="1" objects="1" scenarios="1"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19:D19"/>
    <mergeCell ref="A20:C20"/>
    <mergeCell ref="A35:D35"/>
    <mergeCell ref="A36:F36"/>
  </mergeCells>
  <pageMargins left="0.7" right="0.23622047244094491" top="1.42" bottom="1.32" header="0.7" footer="0.55118110236220474"/>
  <pageSetup paperSize="9" scale="90" orientation="portrait" horizontalDpi="4294967294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Tab.2a</vt:lpstr>
      <vt:lpstr>Tab.3</vt:lpstr>
      <vt:lpstr>Tab.5</vt:lpstr>
      <vt:lpstr>Tab.7</vt:lpstr>
      <vt:lpstr>Zał.1</vt:lpstr>
      <vt:lpstr>Tab.2a!__xlnm.Print_Area_1</vt:lpstr>
      <vt:lpstr>Tab.2a!Obszar_wydruku</vt:lpstr>
      <vt:lpstr>Tab.5!Obszar_wydruku</vt:lpstr>
      <vt:lpstr>Zał.1!Obszar_wydruku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2016-04-25T12:28:13Z</cp:lastPrinted>
  <dcterms:created xsi:type="dcterms:W3CDTF">2015-10-09T11:05:37Z</dcterms:created>
  <dcterms:modified xsi:type="dcterms:W3CDTF">2016-05-09T07:27:57Z</dcterms:modified>
</cp:coreProperties>
</file>