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en_skoroszyt"/>
  <bookViews>
    <workbookView xWindow="0" yWindow="0" windowWidth="19200" windowHeight="10185" tabRatio="821"/>
  </bookViews>
  <sheets>
    <sheet name="Tab.2a" sheetId="12" r:id="rId1"/>
    <sheet name="Tab.3" sheetId="4" r:id="rId2"/>
    <sheet name="Tab.4" sheetId="5" r:id="rId3"/>
    <sheet name="Tab.5" sheetId="6" r:id="rId4"/>
    <sheet name="Tab.7" sheetId="8" r:id="rId5"/>
    <sheet name="Zał.1" sheetId="10" r:id="rId6"/>
  </sheets>
  <definedNames>
    <definedName name="__xlnm.Print_Area_1" localSheetId="0">Tab.2a!$A$2:$M$75</definedName>
    <definedName name="__xlnm.Print_Area_1" localSheetId="1">#REF!</definedName>
    <definedName name="__xlnm.Print_Area_1" localSheetId="2">#REF!</definedName>
    <definedName name="__xlnm.Print_Area_1" localSheetId="3">#REF!</definedName>
    <definedName name="__xlnm.Print_Area_1" localSheetId="4">#REF!</definedName>
    <definedName name="__xlnm.Print_Area_1" localSheetId="5">#REF!</definedName>
    <definedName name="__xlnm.Print_Area_1">#REF!</definedName>
    <definedName name="_xlnm._FilterDatabase" localSheetId="3" hidden="1">Tab.5!$C$1:$C$154</definedName>
    <definedName name="_xlnm._FilterDatabase" localSheetId="4" hidden="1">Tab.7!$D$2:$D$40</definedName>
    <definedName name="_xlnm.Print_Area" localSheetId="0">Tab.2a!$A$1:$K$71</definedName>
    <definedName name="_xlnm.Print_Area" localSheetId="3">Tab.5!$A$1:$F$154</definedName>
    <definedName name="_xlnm.Print_Area" localSheetId="5">Zał.1!$A$1:$G$37</definedName>
    <definedName name="t" localSheetId="0">#REF!</definedName>
    <definedName name="t" localSheetId="1">#REF!</definedName>
    <definedName name="t" localSheetId="2">#REF!</definedName>
    <definedName name="t" localSheetId="3">#REF!</definedName>
    <definedName name="t" localSheetId="4">#REF!</definedName>
    <definedName name="t" localSheetId="5">#REF!</definedName>
    <definedName name="t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7" i="12" l="1"/>
  <c r="H67" i="12"/>
  <c r="I67" i="12"/>
  <c r="J67" i="12"/>
  <c r="F67" i="12"/>
  <c r="G59" i="12"/>
  <c r="F58" i="12"/>
  <c r="F59" i="12" s="1"/>
  <c r="G40" i="8" l="1"/>
  <c r="F14" i="8"/>
  <c r="G12" i="8"/>
  <c r="G11" i="8" s="1"/>
  <c r="F17" i="8" l="1"/>
  <c r="F18" i="8"/>
  <c r="E19" i="5" l="1"/>
  <c r="F19" i="5"/>
  <c r="G19" i="5"/>
  <c r="H19" i="5"/>
  <c r="I19" i="5"/>
  <c r="D18" i="5"/>
  <c r="G36" i="8" l="1"/>
  <c r="G35" i="8"/>
  <c r="G61" i="12" l="1"/>
  <c r="F60" i="12"/>
  <c r="F61" i="12" s="1"/>
  <c r="F39" i="12" l="1"/>
  <c r="F40" i="12"/>
  <c r="F41" i="12"/>
  <c r="F42" i="12"/>
  <c r="E154" i="6" l="1"/>
  <c r="E57" i="6"/>
  <c r="F104" i="6"/>
  <c r="E104" i="6"/>
  <c r="F105" i="6"/>
  <c r="E105" i="6"/>
  <c r="F10" i="12" l="1"/>
  <c r="F34" i="10" l="1"/>
  <c r="G34" i="10"/>
  <c r="F116" i="6" l="1"/>
  <c r="F29" i="6"/>
  <c r="F32" i="12" l="1"/>
  <c r="G64" i="12" l="1"/>
  <c r="F63" i="12"/>
  <c r="F137" i="6" l="1"/>
  <c r="E137" i="6"/>
  <c r="D13" i="5" l="1"/>
  <c r="F11" i="12" l="1"/>
  <c r="F17" i="12" l="1"/>
  <c r="F34" i="12"/>
  <c r="F31" i="12"/>
  <c r="F30" i="12"/>
  <c r="F26" i="12"/>
  <c r="F20" i="12" l="1"/>
  <c r="F16" i="12"/>
  <c r="F15" i="12"/>
  <c r="F14" i="12"/>
  <c r="F12" i="12" l="1"/>
  <c r="G66" i="12" l="1"/>
  <c r="F65" i="12"/>
  <c r="F66" i="12" s="1"/>
  <c r="F62" i="12"/>
  <c r="F64" i="12" s="1"/>
  <c r="G57" i="12"/>
  <c r="F56" i="12"/>
  <c r="F57" i="12" s="1"/>
  <c r="G50" i="12"/>
  <c r="F49" i="12"/>
  <c r="F50" i="12" s="1"/>
  <c r="G55" i="12"/>
  <c r="F54" i="12"/>
  <c r="F53" i="12"/>
  <c r="G52" i="12"/>
  <c r="F51" i="12"/>
  <c r="F52" i="12" s="1"/>
  <c r="G48" i="12"/>
  <c r="F47" i="12"/>
  <c r="F48" i="12" s="1"/>
  <c r="G46" i="12"/>
  <c r="F45" i="12"/>
  <c r="F46" i="12" s="1"/>
  <c r="G44" i="12"/>
  <c r="F43" i="12"/>
  <c r="F28" i="12"/>
  <c r="F27" i="12"/>
  <c r="F22" i="12"/>
  <c r="F21" i="12"/>
  <c r="F19" i="12"/>
  <c r="F18" i="12"/>
  <c r="F9" i="12"/>
  <c r="F8" i="12"/>
  <c r="F55" i="12" l="1"/>
  <c r="F44" i="12"/>
  <c r="E34" i="10" l="1"/>
  <c r="G19" i="10"/>
  <c r="F19" i="10"/>
  <c r="E19" i="10"/>
  <c r="F38" i="8"/>
  <c r="F35" i="8" s="1"/>
  <c r="G33" i="8"/>
  <c r="G32" i="8" s="1"/>
  <c r="G29" i="8"/>
  <c r="G28" i="8" s="1"/>
  <c r="F29" i="8"/>
  <c r="F28" i="8" s="1"/>
  <c r="G25" i="8"/>
  <c r="F25" i="8"/>
  <c r="G21" i="8"/>
  <c r="F21" i="8"/>
  <c r="F15" i="8"/>
  <c r="F8" i="8"/>
  <c r="F5" i="8" s="1"/>
  <c r="F40" i="8" s="1"/>
  <c r="G6" i="8"/>
  <c r="G5" i="8" s="1"/>
  <c r="F144" i="6"/>
  <c r="F143" i="6" s="1"/>
  <c r="E144" i="6"/>
  <c r="E143" i="6" s="1"/>
  <c r="F140" i="6"/>
  <c r="E140" i="6"/>
  <c r="E116" i="6"/>
  <c r="F112" i="6"/>
  <c r="F111" i="6" s="1"/>
  <c r="E112" i="6"/>
  <c r="E111" i="6" s="1"/>
  <c r="F101" i="6"/>
  <c r="E101" i="6"/>
  <c r="F72" i="6"/>
  <c r="E72" i="6"/>
  <c r="F64" i="6"/>
  <c r="F57" i="6" s="1"/>
  <c r="E64" i="6"/>
  <c r="F58" i="6"/>
  <c r="E58" i="6"/>
  <c r="F35" i="6"/>
  <c r="E35" i="6"/>
  <c r="E29" i="6"/>
  <c r="F10" i="6"/>
  <c r="F9" i="6" s="1"/>
  <c r="E10" i="6"/>
  <c r="E9" i="6" s="1"/>
  <c r="F6" i="6"/>
  <c r="F5" i="6" s="1"/>
  <c r="E6" i="6"/>
  <c r="E5" i="6" s="1"/>
  <c r="D14" i="5"/>
  <c r="D9" i="5"/>
  <c r="D19" i="5" s="1"/>
  <c r="G20" i="8" l="1"/>
  <c r="E115" i="6"/>
  <c r="F115" i="6"/>
  <c r="F20" i="8"/>
  <c r="F28" i="6"/>
  <c r="F154" i="6" s="1"/>
  <c r="E71" i="6"/>
  <c r="F71" i="6"/>
  <c r="E28" i="6"/>
  <c r="G35" i="10"/>
  <c r="D18" i="4" l="1"/>
  <c r="D14" i="4"/>
  <c r="D10" i="4"/>
  <c r="D7" i="4"/>
  <c r="D13" i="4" l="1"/>
</calcChain>
</file>

<file path=xl/sharedStrings.xml><?xml version="1.0" encoding="utf-8"?>
<sst xmlns="http://schemas.openxmlformats.org/spreadsheetml/2006/main" count="477" uniqueCount="304">
  <si>
    <t>Dział</t>
  </si>
  <si>
    <t>Rozdział</t>
  </si>
  <si>
    <t>§</t>
  </si>
  <si>
    <t>Ogółem</t>
  </si>
  <si>
    <t>010</t>
  </si>
  <si>
    <t>01005</t>
  </si>
  <si>
    <t>Prace geodezyjno-urządzeniowe na potrzeby rolnictwa</t>
  </si>
  <si>
    <t>Dotacje celowe otrzymane z budżetu państwa na zadania bieżące z zakresu administracji rządowej oraz inne zadania zlecone ustawami realizowane przez powiat</t>
  </si>
  <si>
    <t>Pozostała działalność</t>
  </si>
  <si>
    <t>Drogi publiczne powiatowe</t>
  </si>
  <si>
    <t xml:space="preserve">Dotacja celowa otrzymana z tytułu pomocy finansowej udzielanej między jednostkami samorządu terytorialnego na dofinansowanie własnych zadań inwestycyjnych i zakupów inwestycyjnych </t>
  </si>
  <si>
    <t>Dotacja celowa otrzymana z tytułu pomocy finansowej udzielanej między jednostkami samorządu terytorialnego na dofinansowanie własnych zadań bieżących</t>
  </si>
  <si>
    <t>Kwalifikacja wojskowa</t>
  </si>
  <si>
    <t>Bezpieczeństwo publiczne i ochrona przeciwpożarowa</t>
  </si>
  <si>
    <t>Komendy powiatowe Państwowej Straży Pożarnej</t>
  </si>
  <si>
    <t>Obrona cywilna</t>
  </si>
  <si>
    <t>Ochrona zdrowia</t>
  </si>
  <si>
    <t>Dotacje celowe otrzymane z powiatu na zadania bieżące realizowane na podstawie porozumień (umów) między jednostkami samorządu terytorialnego</t>
  </si>
  <si>
    <t>Ośrodki wsparcia</t>
  </si>
  <si>
    <t>Rodziny zastępcze</t>
  </si>
  <si>
    <t>Pozostałe zadania w zakresie polityki społecznej</t>
  </si>
  <si>
    <t>Rehabilitacja zawodowa i społeczna osób niepełnosprawnych</t>
  </si>
  <si>
    <t>Zespoły do spraw orzekania o niepełnosprawności</t>
  </si>
  <si>
    <t>Gospodarka komunalna i ochrona środowiska</t>
  </si>
  <si>
    <t>Kultura i ochrona dziedzictwa narodowego</t>
  </si>
  <si>
    <t>Biblioteki</t>
  </si>
  <si>
    <t>Plan</t>
  </si>
  <si>
    <t>z tego:</t>
  </si>
  <si>
    <t>Rolnictwo i łowiectwo</t>
  </si>
  <si>
    <t>Zakup usług pozostałych</t>
  </si>
  <si>
    <t>01008</t>
  </si>
  <si>
    <t>Zakup materiałów i wyposażenia</t>
  </si>
  <si>
    <t>Dotacje celowe przekazane do samorządu województwa na inwestycje i zakupy inwestycyjne realizowane na podstawie porozumień (umów) między jednostkami samorządu terytorialnego</t>
  </si>
  <si>
    <t>Transport i łączność</t>
  </si>
  <si>
    <t>Lokalny transport zbiorowy</t>
  </si>
  <si>
    <t>Dotacje celowe przekazane gminie na zadania bieżące realizowane na podstawie porozumień (umów) między jednostkami samorządu terytorialnego</t>
  </si>
  <si>
    <t>Wydatki osobowe niezaliczone do wynagrodzeń</t>
  </si>
  <si>
    <t>Wynagrodzenia osobowe pracowników</t>
  </si>
  <si>
    <t>Dodatkowe wynagrodzenie roczne</t>
  </si>
  <si>
    <t>Składki na ubezpieczenia społeczne</t>
  </si>
  <si>
    <t>Składki na Fundusz Pracy</t>
  </si>
  <si>
    <t>Wynagrodzenia bezosobowe</t>
  </si>
  <si>
    <t>Zakup energii</t>
  </si>
  <si>
    <t>Zakup usług remontowych</t>
  </si>
  <si>
    <t>Podróże służbowe krajowe</t>
  </si>
  <si>
    <t>Różne opłaty i składki</t>
  </si>
  <si>
    <t>Odpisy na zakładowy fundusz świadczeń socjalnych</t>
  </si>
  <si>
    <t>Podatek od nieruchomości</t>
  </si>
  <si>
    <t>Opłaty na rzecz budżetów jednostek samorządu terytorialnego</t>
  </si>
  <si>
    <t>Dotacja celowa z budżetu na finansowanie lub dofinansowanie zadań zleconych do realizacji stowarzyszeniom</t>
  </si>
  <si>
    <t>Gospodarka mieszkaniowa</t>
  </si>
  <si>
    <t>Gospodarka gruntami i nieruchomościami</t>
  </si>
  <si>
    <t>Zakup usług obejmujących wykonanie ekspertyz, analiz i opinii</t>
  </si>
  <si>
    <t>Pozostałe odsetki</t>
  </si>
  <si>
    <t>Kary i odszkodowania wypłacane na rzecz osób fizycznych</t>
  </si>
  <si>
    <t>Koszty postępowania sądowego i prokuratorskiego</t>
  </si>
  <si>
    <t>Działalność usługowa</t>
  </si>
  <si>
    <t>Zakup usług zdrowotnych</t>
  </si>
  <si>
    <t>Nadzór budowlany</t>
  </si>
  <si>
    <t>Wynagrodzenia osobowe członków korpusu służby cywilnej</t>
  </si>
  <si>
    <t>Szkolenia członków korpusu służby cywilnej</t>
  </si>
  <si>
    <t>Administracja publiczna</t>
  </si>
  <si>
    <t>Urzędy wojewódzkie</t>
  </si>
  <si>
    <t>Starostwa powiatowe</t>
  </si>
  <si>
    <t>Wpłaty jednostek na państwowy fundusz celowy na finansowanie lub dofinansowanie zadań inwestycyjnych</t>
  </si>
  <si>
    <t>Wydatki osobowe niezaliczone do uposażeń wypłacane żołnierzom i funkcjonariuszom</t>
  </si>
  <si>
    <t>Uposażenia żołnierzy zawodowych oraz funkcjonariuszy</t>
  </si>
  <si>
    <t>Dodatkowe uposażenie roczne dla żołnierzy zawodowych oraz nagrody roczne dla funkcjonariuszy</t>
  </si>
  <si>
    <t>Zakup środków żywności</t>
  </si>
  <si>
    <t>Zakup leków, wyrobów medycznych i produktów biobójczych</t>
  </si>
  <si>
    <t>Zakup sprzętu i uzbrojenia</t>
  </si>
  <si>
    <t>Składki na ubezpieczenie zdrowotne oraz świadczenia dla osób nie objętych obowiązkiem ubezpieczenia zdrowotnego</t>
  </si>
  <si>
    <t>Składki na ubezpieczenie zdrowotne</t>
  </si>
  <si>
    <t>Pomoc społeczna</t>
  </si>
  <si>
    <t>Dotacje celowe przekazane dla powiatu na zadania bieżące realizowane na podstawie porozumień (umów) między jednostkami samorządu terytorialnego</t>
  </si>
  <si>
    <t>Dotacje celowe przekazane do samorządu województwa na zadania bieżące realizowane na podstawie porozumień (umów) między jednostkami samorządu terytorialnego</t>
  </si>
  <si>
    <t>Świadczenia społeczne</t>
  </si>
  <si>
    <t>Dotacja podmiotowa z budżetu dla jednostek niezaliczanych do sektora finansów publicznych</t>
  </si>
  <si>
    <t>Dotacja celowa na pomoc finansową udzielaną między jednostkami samorządu terytorialnego na dofinansowanie własnych zadań bieżących</t>
  </si>
  <si>
    <t>Pozostałe zadania w zakresie kultury</t>
  </si>
  <si>
    <t>Dotacja podmiotowa z budżetu dla samorządowej instytucji kultury</t>
  </si>
  <si>
    <t>Lp.</t>
  </si>
  <si>
    <t>Rozdz.</t>
  </si>
  <si>
    <t>Nazwa zadania</t>
  </si>
  <si>
    <t>dochody własne</t>
  </si>
  <si>
    <t xml:space="preserve">kredyty, pożyczki, </t>
  </si>
  <si>
    <t>środki o których mowa w art. 5 ust. 1 pkt 2 i 3 uofp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</si>
  <si>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</si>
  <si>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</si>
  <si>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</si>
  <si>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</si>
  <si>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</si>
  <si>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</si>
  <si>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</si>
  <si>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</si>
  <si>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</si>
  <si>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</si>
  <si>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</si>
  <si>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B. 50 000</t>
  </si>
  <si>
    <t>Przebudowa drogi powiatowej Nr 2743W Człekówka-Kąty-Antoninek w Człekówce</t>
  </si>
  <si>
    <t>Razem Rozdział 60014</t>
  </si>
  <si>
    <t>Razem Rozdział 71012</t>
  </si>
  <si>
    <t>Razem Rozdział 75011</t>
  </si>
  <si>
    <t xml:space="preserve"> </t>
  </si>
  <si>
    <t>Przebudowa i rozbudowa budynku w Otwocku przy ul. Komunardów wraz z towarzyszącą infrastrukturą na potrzeby siedziby Starostwa i jednostek organizacyjnych powiatu</t>
  </si>
  <si>
    <t xml:space="preserve">  Razem Rozdział 75020</t>
  </si>
  <si>
    <t>Razem Rozdział 75404</t>
  </si>
  <si>
    <t>Termomodernizacja budynku mieszkalnego w Domu Pomocy Społecznej w Otwocku przy ul. Konopnickiej 17 - docieplenie ścian i stropu dachu wraz z częściową wymianą stolarki drzwiowej</t>
  </si>
  <si>
    <t>Razem Rozdział 85202</t>
  </si>
  <si>
    <t>A. Dotacje i środki z budżetu państwa (np. od wojewody, MEN, UKFiS, …)</t>
  </si>
  <si>
    <t>B. Środki i dotacje otrzymane od innych jst oraz innych jednostek zaliczanych do sektora finansów publicznych</t>
  </si>
  <si>
    <t xml:space="preserve">C. Inne źródła </t>
  </si>
  <si>
    <t>Treść</t>
  </si>
  <si>
    <t>Klasyfikacja</t>
  </si>
  <si>
    <t xml:space="preserve">Kwota </t>
  </si>
  <si>
    <t>Dochody ogółem:</t>
  </si>
  <si>
    <t>dochody bieżące</t>
  </si>
  <si>
    <t>dochody majątkowe</t>
  </si>
  <si>
    <t>Wydatki ogółem:</t>
  </si>
  <si>
    <t>wydatki majątkowe</t>
  </si>
  <si>
    <t xml:space="preserve">Wynik budżetu </t>
  </si>
  <si>
    <t>Przychody ogółem:</t>
  </si>
  <si>
    <t>§ 952</t>
  </si>
  <si>
    <t>§ 950</t>
  </si>
  <si>
    <t>Rozchody ogółem:</t>
  </si>
  <si>
    <t>§ 992</t>
  </si>
  <si>
    <t>Projekt</t>
  </si>
  <si>
    <t>Klasyfikacja (dział, rozdział)</t>
  </si>
  <si>
    <t xml:space="preserve">Wydatki  w okresie realizacji projektu </t>
  </si>
  <si>
    <t>Środki z budżetu powiatu</t>
  </si>
  <si>
    <t>Środki z budżetu państwa</t>
  </si>
  <si>
    <t>Środki z budżetu Unii Europejskiej</t>
  </si>
  <si>
    <t>Środki własne</t>
  </si>
  <si>
    <t>kredyty/                            pożyczki</t>
  </si>
  <si>
    <t xml:space="preserve">pozostałe </t>
  </si>
  <si>
    <t>Program: Regionalny Program Operacyjny Województwa Mazowieckiego</t>
  </si>
  <si>
    <t>Jednostka realizująca - Starostwo Powiatowe</t>
  </si>
  <si>
    <t>Jednostka realizująca - Zespół Szkół Ekonomiczno-Gastronomicznych</t>
  </si>
  <si>
    <t>801, 80195</t>
  </si>
  <si>
    <t>Program: Erasmus +</t>
  </si>
  <si>
    <t>Akcja: 1. Mobilność Edukacyjna</t>
  </si>
  <si>
    <t>Nazwa: Uczymy się zawodu w Europie - II</t>
  </si>
  <si>
    <t>Paragraf</t>
  </si>
  <si>
    <t>Wyszczególnienie</t>
  </si>
  <si>
    <t>Dochody</t>
  </si>
  <si>
    <t>Wydatki</t>
  </si>
  <si>
    <t xml:space="preserve">Opłaty z tytułu zakupu usług telekomunikacyjnych </t>
  </si>
  <si>
    <t>Szkolenia pracowników niebędących członkami korpusu służby cywilnej</t>
  </si>
  <si>
    <t>Uposażenia i świadczenia pieniężne wypłacane przez okres roku żołnierzom i funkcjonariuszom zwolnionym ze służby</t>
  </si>
  <si>
    <t>85231</t>
  </si>
  <si>
    <t>Pomoc dla cudzoziemców</t>
  </si>
  <si>
    <t>Razem</t>
  </si>
  <si>
    <t>Dotacje celowe otrzymane z samorządu województwa na inwestycje i zakupy inwestycyjne realizowane na podstawie porozumień (umów) między jednostkami samorządu terytorialnego</t>
  </si>
  <si>
    <t>Placówki opiekuńczo - wychowawcze</t>
  </si>
  <si>
    <t>Kwota dotacji (w zł)</t>
  </si>
  <si>
    <t>Podmiotowej</t>
  </si>
  <si>
    <t>Przedmiotowej</t>
  </si>
  <si>
    <t>Celowej</t>
  </si>
  <si>
    <t>Jednostki sektora finansów publicznych</t>
  </si>
  <si>
    <t>x</t>
  </si>
  <si>
    <t>Razem jednostki sektora finansów publicznych</t>
  </si>
  <si>
    <t>Jednostki nienależące                        do sektora finansów publicznych</t>
  </si>
  <si>
    <t>2830</t>
  </si>
  <si>
    <t>Dotacja celowa z budżetu na finansowanie lub dofinansowanie zadań zleconych do realizacji pozostałym jednostkom niezaliczanym do sektora finansów publicznych</t>
  </si>
  <si>
    <t>Dotacja podmiotowa z budżetu dla niepublicznej jednostki oświaty</t>
  </si>
  <si>
    <t>Razem jednostki nienależące do sektora finansów publicznych</t>
  </si>
  <si>
    <t>Ogółem plan dotacji na 2016 rok</t>
  </si>
  <si>
    <t>852</t>
  </si>
  <si>
    <t>Ogółem plan 2016</t>
  </si>
  <si>
    <t>Uwagi</t>
  </si>
  <si>
    <t>środki pochodzące                  z innych źródeł                     (w tym dotacje)</t>
  </si>
  <si>
    <t>Budowa chodnika przy drodze powiatowej Nr 2709W w Czarnówce od skrzyżowania w Gliniance</t>
  </si>
  <si>
    <t>Modernizacja drogi powiatowej Nr 2711W w Gliniance i Rzakcie</t>
  </si>
  <si>
    <t>Razem Rozdział 70005</t>
  </si>
  <si>
    <t xml:space="preserve">Zakupy inwestycyjne w Starostwie Powiatowym w Otwocku przy ul. Komunardów 10                                                                                                                                  </t>
  </si>
  <si>
    <t xml:space="preserve">Zakupy inwestycyjne w Starostwie Powiatowym w Otwocku przy ul. Górnej 13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</si>
  <si>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Razem Rozdział 85201</t>
  </si>
  <si>
    <t>Modernizacja budynku AGATKA w Ognisku Wychowawczym "Świder"</t>
  </si>
  <si>
    <t xml:space="preserve">Przebudowa i rozbudowa ciągu dróg powiatowych Nr 2715W, 2722W, 2713W w m. Otwock, Pogorzel, Stara Wieś </t>
  </si>
  <si>
    <t>Etap IV: Przebudowa dróg powiatowych Nr 2715W i Nr 2722W w m. Pogorzel, gm. Celestynów</t>
  </si>
  <si>
    <t>Rozbudowa ul. Jana Pawła II w Otwocku i ul. Sikorskiego w Józefowie oraz budowa odcinka projektowanej ul. Sikorskiego, na odcinku od km 0+000 do km 1+708,58 wraz z obiektem mostowym przez rzekę Świder, na terenie gminy Otwock i Józefów, powiat otwocki</t>
  </si>
  <si>
    <t>Przebudowa ciągu drogi powiatowej Nr 2758W - ul. Samorządowej i Czaplickiego w Otwocku</t>
  </si>
  <si>
    <t>opracowanie dokumentacji projektowo-kosztorysowej</t>
  </si>
  <si>
    <t>wykonanie ciągu pieszo-rowerowego na odcinku od ul. Boh. Westerplatte w Karczewie do ronda na skrzyżowaniu ulic Batorego i Kraszewskiego w Otwocku - opracowanie dokumentacji projektowo-kosztorysowej</t>
  </si>
  <si>
    <t>Przebudowa ciągu dróg powiatowych Nr 2772W - ul. Kard. Wyszyńskiego w Karczewie i Nr 2762W - ul. Kraszewskiego w Otwocku</t>
  </si>
  <si>
    <t>A. 163 000</t>
  </si>
  <si>
    <t>Przebudowa mostu na przepust w ciągu drogi powiatowej Nr 2741W Kołbiel-Sufczyn w Kołbieli</t>
  </si>
  <si>
    <t>dokumentacja+wykonanie</t>
  </si>
  <si>
    <t>Zakup zamiatarki i posypywarki ciągów pieszych i rowerowych</t>
  </si>
  <si>
    <t>Modernizacja drogi powiatowej Nr 2767W - ul. Kard. Wyszyńskiego w Józefowie</t>
  </si>
  <si>
    <t>Modernizacja drogi powiatowej Nr 2766W - ul. 3 Maja w Józefowie</t>
  </si>
  <si>
    <t xml:space="preserve">Modernizacja drogi powiatowej Nr 2715W - ul. Wawerskiej w Otwocku </t>
  </si>
  <si>
    <t>Modernizacja drogi powiatowej Nr 2764W - ul. Żeromskiego w Otwocku</t>
  </si>
  <si>
    <t>Modernizacja drogi powiatowej Nr 2715W - ul. Armii Krajowej w Otwocku</t>
  </si>
  <si>
    <t>Modernizacja drogi powiatowej Nr 2759W - ul. Poniatowskiego w Otwocku</t>
  </si>
  <si>
    <r>
      <t xml:space="preserve">Modernizacja drogi powiatowej Nr 2724W </t>
    </r>
    <r>
      <rPr>
        <sz val="10"/>
        <color theme="1"/>
        <rFont val="Czcionka tekstu podstawowego"/>
        <family val="2"/>
        <charset val="238"/>
      </rPr>
      <t>w Janowie</t>
    </r>
  </si>
  <si>
    <r>
      <t>Modernizacja drogi powiatowej Nr 2728W</t>
    </r>
    <r>
      <rPr>
        <sz val="10"/>
        <color rgb="FFFF0000"/>
        <rFont val="Czcionka tekstu podstawowego"/>
        <charset val="238"/>
      </rPr>
      <t xml:space="preserve"> </t>
    </r>
    <r>
      <rPr>
        <sz val="10"/>
        <color theme="1"/>
        <rFont val="Czcionka tekstu podstawowego"/>
        <family val="2"/>
        <charset val="238"/>
      </rPr>
      <t>w Ostrówcu</t>
    </r>
  </si>
  <si>
    <t>Modernizacja drogi powiatowej Nr 2774 - ul. Wiślanej w Karczewie</t>
  </si>
  <si>
    <t>Modernizacja drogi powiatowej Nr 2739W w Gadce</t>
  </si>
  <si>
    <t>Przebudowa drogi powiatowej Nr 2245W w m. Dobrzyniec, gmina Kołbiel</t>
  </si>
  <si>
    <t>Modernizacja drogi powiatowej Nr 2745W w Kątach</t>
  </si>
  <si>
    <t>Modernizacja drogi powiatowej Nr 2747W w Natolinie</t>
  </si>
  <si>
    <r>
      <t xml:space="preserve">Modernizacja drogi powiatowej Nr 2752W </t>
    </r>
    <r>
      <rPr>
        <sz val="10"/>
        <color theme="1"/>
        <rFont val="Czcionka tekstu podstawowego"/>
        <family val="2"/>
        <charset val="238"/>
      </rPr>
      <t>w Zambrzykowie</t>
    </r>
  </si>
  <si>
    <t>B. 100 000</t>
  </si>
  <si>
    <t>Modernizacja drogi powiatowej Nr 2735W  w Warszówce</t>
  </si>
  <si>
    <t>opracowanie dokumentacji projektowo-kosztowysowej</t>
  </si>
  <si>
    <t>Modernizacja drogi powiatowej Nr 2709W w Gliniance</t>
  </si>
  <si>
    <t>Przebudowa mostu w ciągu drogi powiatowej Nr 2735W Warszówka-Warszawice w Warszawicach</t>
  </si>
  <si>
    <t>Zadania z zakresu geodezji i kartografii</t>
  </si>
  <si>
    <t>Dotacja dla Komendy Powiatowej Policji w Otwocku na zakup sprzętu techniki policyjnej i sprzętu teleinformatycznego</t>
  </si>
  <si>
    <t>Regionalne partnerstwo samorządów Mazowsza dla aktywizacji społeczeństwa informacyjnego w zakresie e-administracji i geoinformacji</t>
  </si>
  <si>
    <t>plan 2016</t>
  </si>
  <si>
    <t>Składki na ubezpieczenie zdrowotne opłacane za osoby pobierające niektóre świadczenia z pomocy społecznej, niektóre świadczenia rodzinne oraz za osoby uczestniczące w zajęciach w centrum integracji społecznej</t>
  </si>
  <si>
    <t>71012</t>
  </si>
  <si>
    <t>85213</t>
  </si>
  <si>
    <t>Ocieplenie stropodachu i wymiana pokrycia dachowego w budynku Powiatowej Biblioteki Publicznej w Otwocku przy ul. Pułaskiego 3A</t>
  </si>
  <si>
    <t>Rozbudowa i modernizacja budynku przy ul. Ujejskiego 14</t>
  </si>
  <si>
    <t>Przychody z zaciągniętych kredytów na rynku krajowym</t>
  </si>
  <si>
    <t>Przychody z zaciągniętych pożyczek na rynku krajowym</t>
  </si>
  <si>
    <t>Wolne środki, o których mowa w art. 217 ust. 2 pkt 6 ustawy</t>
  </si>
  <si>
    <t>Spłaty otrzymanych krajowych kredytów</t>
  </si>
  <si>
    <t>Spłaty otrzymanych krajowych pożyczek</t>
  </si>
  <si>
    <t>Przebudowa skrzyżowania dróg powiatowych Nr 2765W - ul. Karczewskiej i Nr 2761W - ul. Przewoskiej i Hożej w Otwocku wraz z ul. Karczewską</t>
  </si>
  <si>
    <r>
      <t>Modernizacja drogi powiatowej Nr 2753W</t>
    </r>
    <r>
      <rPr>
        <sz val="10"/>
        <color rgb="FFFF0000"/>
        <rFont val="Czcionka tekstu podstawowego"/>
        <charset val="238"/>
      </rPr>
      <t xml:space="preserve"> </t>
    </r>
    <r>
      <rPr>
        <sz val="10"/>
        <color theme="1"/>
        <rFont val="Czcionka tekstu podstawowego"/>
        <family val="2"/>
        <charset val="238"/>
      </rPr>
      <t>Radwanków Królewski - Sobienie Kiełczewskie w Radwankowie Szlacheckim i Sobieniach Jeziorach</t>
    </r>
  </si>
  <si>
    <t>Przebudowa drogi powiatowej Nr 2750W Warszawice-Radwanków Szlachecki w Warszawicach</t>
  </si>
  <si>
    <t>B. 30 000</t>
  </si>
  <si>
    <t>B. 200 000</t>
  </si>
  <si>
    <t>Modernizacja drogi powiatowej Nr 2701W w miejscowościach Majdan i Izabela</t>
  </si>
  <si>
    <t>B. 440 000</t>
  </si>
  <si>
    <t>B. 750 000</t>
  </si>
  <si>
    <t>wydatki bieżące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</si>
  <si>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</si>
  <si>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</si>
  <si>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</si>
  <si>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</si>
  <si>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</si>
  <si>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</si>
  <si>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</si>
  <si>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</si>
  <si>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</si>
  <si>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</si>
  <si>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</si>
  <si>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</si>
  <si>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</si>
  <si>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</si>
  <si>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</si>
  <si>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</si>
  <si>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</si>
  <si>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</si>
  <si>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</si>
  <si>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</si>
  <si>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</si>
  <si>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</si>
  <si>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</si>
  <si>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</si>
  <si>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</si>
  <si>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</si>
  <si>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</si>
  <si>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</si>
  <si>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</si>
  <si>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Inne należności żołnierzy zawodowych oraz funkcjonariuszy zaliczane do wynagrodzeń</t>
  </si>
  <si>
    <t>Równoważniki pieniężne i ekwiwalenty dla żołnierzy i funkcjonariuszy oraz pozostałe należności</t>
  </si>
  <si>
    <t xml:space="preserve">Zakupy inwestycyjne - zadania z zakresu geodezji i kartografii                                                                                                                                           </t>
  </si>
  <si>
    <t>B. 2 000 000</t>
  </si>
  <si>
    <t>Modernizacja drogi powiatowej Nr 2768W - ul. Graniczna w Józefowie na odcinku od ul. Nadwiślańskiej do Lisiej</t>
  </si>
  <si>
    <t>41.</t>
  </si>
  <si>
    <t>Wymiar sprawiedliwości</t>
  </si>
  <si>
    <t>Nieodpłatna pomoc prawna</t>
  </si>
  <si>
    <t>75515</t>
  </si>
  <si>
    <t>755</t>
  </si>
  <si>
    <t>Dotacje celowe z budżetu jednostki samorządu terytorialnego, udzielone w trybie art. 221 ustawy, na finansowanie lub dofinansowanie zadań zleconych do realizacji organizacjom prowadzącym działalność pożytku publicznego</t>
  </si>
  <si>
    <t>Wykonanie dokumentacji projektowej na przebudowę skrzyżowania na rondo w Celestynowie ul. Św. Kazimierza (droga powiatowa) z drogą wojewódzką Nr 797</t>
  </si>
  <si>
    <t>Budowa chodnika przy drodze powiatowej w miejscowości Celestynów - ul. Otwocka</t>
  </si>
  <si>
    <t>Wykonanie koncepcji przebudowy skrzyżowania ulic Żeromskiego i Reymonta w Otwocku na rondo</t>
  </si>
  <si>
    <t>Budowa barierek ochronnych w Józefowie - zabezpieczenie łuku drogi powiatowej Nr 2769W na wysokości posesji Nr 145</t>
  </si>
  <si>
    <t>42.</t>
  </si>
  <si>
    <t>43.</t>
  </si>
  <si>
    <t>44.</t>
  </si>
  <si>
    <t>45.</t>
  </si>
  <si>
    <t>46.</t>
  </si>
  <si>
    <t>47.</t>
  </si>
  <si>
    <t>Projekt systemu ostrzegania i alarmowania ludności o zagrożeniach dla Powiatu Otwockiego</t>
  </si>
  <si>
    <t>Razem Rozdział 75421</t>
  </si>
  <si>
    <t>48.</t>
  </si>
  <si>
    <t>Dochody i wydatki związane z realizacją zadań realizowanych w drodze umów lub porozumień między jednostkami samorządu terytorialnego na 2016 rok - po zmianach</t>
  </si>
  <si>
    <t>Dochody i wydatki związane z realizacją zadań z zakresu administracji rządowej i innych zadań zleconych jednostce samorządu terytorialnego odrębnymi ustawami na 2016 rok - po zmianach</t>
  </si>
  <si>
    <t>Dotacje udzielone w 2016 roku z budżetu podmiotom należącym                                                                                               i nienależącym do sektora finansów publicznych - po zmianach</t>
  </si>
  <si>
    <t>Wydatki na programy i projekty realizowane ze środków pochodzących z budżetu Unii Europejskiej                                                                                                     oraz innych źródeł zagranicznych, niepodlegających zwrotowi na 2016 rok - po zmianach</t>
  </si>
  <si>
    <t>Przychody i rozchody budżetu w 2016 roku - po zmianach</t>
  </si>
  <si>
    <t>Plan wydatków majątkowych na 2016 rok - po zmianach</t>
  </si>
  <si>
    <t>Program Operacyjny Wiedza Edukacja Rozwój</t>
  </si>
  <si>
    <t>Europejski Fundusz Społeczny</t>
  </si>
  <si>
    <t>Nazwa: Europejczycy z Powiatu Otwockiego</t>
  </si>
  <si>
    <t>801, 80130</t>
  </si>
  <si>
    <t>Przeciwdziałanie alkoholizmowi</t>
  </si>
  <si>
    <t>Razem Rozdział 71095</t>
  </si>
  <si>
    <t>710, 71095</t>
  </si>
  <si>
    <t>B. 5 000</t>
  </si>
  <si>
    <t>Wykonanie koncepcji budowy chodnika w miejscowości Jatne - Dyzin</t>
  </si>
  <si>
    <t>Wykonanie koncepcji budowy chodnika w miejscowości Dąbrówka - Stara Wieś</t>
  </si>
  <si>
    <t>wykonanie 2015</t>
  </si>
  <si>
    <t>49.</t>
  </si>
  <si>
    <t>Razem Rozdział 75410</t>
  </si>
  <si>
    <t xml:space="preserve">Wpłata na państwowy fundusz celowy - Fundusz Wsparcia Państwowej Straży Pożarnej na dofinansowanie zakupu samochodu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</si>
</sst>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#,##0_ ;\-#,##0\ "/>
    <numFmt numFmtId="165" formatCode="\ #,##0.00&quot; zł &quot;;\-#,##0.00&quot; zł &quot;;&quot; -&quot;#&quot; zł &quot;;@\ "/>
  </numFmts>
  <fonts count="34">
    <font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10"/>
      <name val="Arial CE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b/>
      <i/>
      <sz val="9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sz val="10"/>
      <color theme="1"/>
      <name val="Arial"/>
      <family val="2"/>
      <charset val="238"/>
    </font>
    <font>
      <sz val="10"/>
      <name val="Czcionka tekstu podstawowego"/>
      <family val="2"/>
      <charset val="238"/>
    </font>
    <font>
      <sz val="11"/>
      <color indexed="8"/>
      <name val="Czcionka tekstu podstawowego"/>
      <family val="2"/>
      <charset val="238"/>
    </font>
    <font>
      <sz val="8"/>
      <name val="Arial CE"/>
      <charset val="238"/>
    </font>
    <font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1"/>
      <name val="Arial"/>
      <family val="2"/>
      <charset val="238"/>
    </font>
    <font>
      <sz val="6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rgb="FF000000"/>
      <name val="Arial"/>
      <family val="2"/>
      <charset val="238"/>
    </font>
    <font>
      <sz val="7"/>
      <name val="Arial"/>
      <family val="2"/>
      <charset val="238"/>
    </font>
    <font>
      <sz val="11"/>
      <name val="Arial"/>
      <family val="2"/>
      <charset val="238"/>
    </font>
    <font>
      <sz val="10"/>
      <color rgb="FFFF0000"/>
      <name val="Czcionka tekstu podstawowego"/>
      <charset val="238"/>
    </font>
    <font>
      <sz val="10"/>
      <name val="Czcionka tekstu podstawowego"/>
      <charset val="238"/>
    </font>
    <font>
      <sz val="8"/>
      <color rgb="FFFF0000"/>
      <name val="Arial"/>
      <family val="2"/>
      <charset val="238"/>
    </font>
    <font>
      <sz val="8"/>
      <color indexed="8"/>
      <name val="Arial"/>
      <charset val="204"/>
    </font>
    <font>
      <b/>
      <i/>
      <sz val="9"/>
      <color theme="1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theme="1"/>
      <name val="Czcionka tekstu podstawowego"/>
      <family val="2"/>
      <charset val="238"/>
    </font>
    <font>
      <b/>
      <i/>
      <sz val="10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B7"/>
        <bgColor indexed="34"/>
      </patternFill>
    </fill>
    <fill>
      <patternFill patternType="solid">
        <fgColor rgb="FFFFFFCC"/>
        <bgColor indexed="26"/>
      </patternFill>
    </fill>
    <fill>
      <patternFill patternType="solid">
        <fgColor rgb="FFCC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</borders>
  <cellStyleXfs count="14">
    <xf numFmtId="0" fontId="0" fillId="0" borderId="0" applyNumberFormat="0" applyFill="0" applyBorder="0" applyAlignment="0" applyProtection="0">
      <alignment vertical="top"/>
    </xf>
    <xf numFmtId="0" fontId="2" fillId="0" borderId="0"/>
    <xf numFmtId="0" fontId="7" fillId="0" borderId="0"/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1" fillId="0" borderId="0" applyNumberFormat="0" applyFill="0" applyBorder="0" applyAlignment="0" applyProtection="0">
      <alignment vertical="top"/>
    </xf>
    <xf numFmtId="0" fontId="10" fillId="0" borderId="0"/>
    <xf numFmtId="164" fontId="16" fillId="0" borderId="0"/>
    <xf numFmtId="0" fontId="2" fillId="0" borderId="0"/>
    <xf numFmtId="0" fontId="7" fillId="0" borderId="0"/>
    <xf numFmtId="0" fontId="7" fillId="0" borderId="0"/>
    <xf numFmtId="44" fontId="10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</xf>
  </cellStyleXfs>
  <cellXfs count="253">
    <xf numFmtId="0" fontId="0" fillId="0" borderId="0" xfId="0" applyAlignment="1"/>
    <xf numFmtId="0" fontId="4" fillId="3" borderId="6" xfId="1" applyFont="1" applyFill="1" applyBorder="1" applyAlignment="1">
      <alignment vertical="center" wrapText="1"/>
    </xf>
    <xf numFmtId="0" fontId="10" fillId="0" borderId="0" xfId="7" applyFont="1"/>
    <xf numFmtId="0" fontId="12" fillId="4" borderId="13" xfId="7" applyFont="1" applyFill="1" applyBorder="1" applyAlignment="1">
      <alignment horizontal="center" vertical="center" wrapText="1"/>
    </xf>
    <xf numFmtId="0" fontId="5" fillId="0" borderId="13" xfId="7" applyFont="1" applyFill="1" applyBorder="1" applyAlignment="1">
      <alignment horizontal="center" vertical="center"/>
    </xf>
    <xf numFmtId="0" fontId="5" fillId="0" borderId="0" xfId="7" applyFont="1" applyFill="1"/>
    <xf numFmtId="0" fontId="10" fillId="0" borderId="0" xfId="7" applyFont="1" applyAlignment="1">
      <alignment vertical="center"/>
    </xf>
    <xf numFmtId="0" fontId="10" fillId="0" borderId="0" xfId="7" applyFont="1" applyFill="1" applyAlignment="1">
      <alignment vertical="center"/>
    </xf>
    <xf numFmtId="0" fontId="10" fillId="0" borderId="8" xfId="7" applyFont="1" applyBorder="1" applyAlignment="1">
      <alignment horizontal="center" vertical="center"/>
    </xf>
    <xf numFmtId="0" fontId="10" fillId="0" borderId="8" xfId="7" applyFont="1" applyBorder="1" applyAlignment="1">
      <alignment vertical="center" wrapText="1"/>
    </xf>
    <xf numFmtId="3" fontId="10" fillId="0" borderId="8" xfId="7" applyNumberFormat="1" applyFont="1" applyBorder="1" applyAlignment="1">
      <alignment vertical="center" wrapText="1"/>
    </xf>
    <xf numFmtId="3" fontId="12" fillId="2" borderId="8" xfId="7" applyNumberFormat="1" applyFont="1" applyFill="1" applyBorder="1" applyAlignment="1">
      <alignment vertical="center" wrapText="1"/>
    </xf>
    <xf numFmtId="0" fontId="13" fillId="0" borderId="8" xfId="7" applyFont="1" applyBorder="1" applyAlignment="1">
      <alignment horizontal="center" vertical="center" wrapText="1"/>
    </xf>
    <xf numFmtId="3" fontId="14" fillId="0" borderId="12" xfId="7" applyNumberFormat="1" applyFont="1" applyBorder="1" applyAlignment="1">
      <alignment vertical="center" wrapText="1"/>
    </xf>
    <xf numFmtId="3" fontId="12" fillId="5" borderId="14" xfId="7" applyNumberFormat="1" applyFont="1" applyFill="1" applyBorder="1" applyAlignment="1">
      <alignment vertical="center" wrapText="1"/>
    </xf>
    <xf numFmtId="0" fontId="15" fillId="0" borderId="8" xfId="7" applyFont="1" applyBorder="1" applyAlignment="1">
      <alignment vertical="center" wrapText="1"/>
    </xf>
    <xf numFmtId="3" fontId="12" fillId="4" borderId="8" xfId="7" applyNumberFormat="1" applyFont="1" applyFill="1" applyBorder="1" applyAlignment="1">
      <alignment vertical="center" wrapText="1"/>
    </xf>
    <xf numFmtId="3" fontId="10" fillId="0" borderId="0" xfId="7" applyNumberFormat="1" applyFont="1"/>
    <xf numFmtId="0" fontId="17" fillId="0" borderId="0" xfId="9" applyFont="1"/>
    <xf numFmtId="0" fontId="5" fillId="0" borderId="0" xfId="7" applyFont="1"/>
    <xf numFmtId="0" fontId="18" fillId="0" borderId="0" xfId="9" applyFont="1" applyAlignment="1">
      <alignment vertical="center"/>
    </xf>
    <xf numFmtId="0" fontId="10" fillId="0" borderId="0" xfId="9" applyFont="1" applyAlignment="1">
      <alignment vertical="center"/>
    </xf>
    <xf numFmtId="0" fontId="10" fillId="0" borderId="0" xfId="9" applyFont="1" applyAlignment="1">
      <alignment horizontal="right" vertical="top"/>
    </xf>
    <xf numFmtId="0" fontId="12" fillId="6" borderId="6" xfId="9" applyFont="1" applyFill="1" applyBorder="1" applyAlignment="1">
      <alignment horizontal="center" vertical="center"/>
    </xf>
    <xf numFmtId="0" fontId="12" fillId="6" borderId="1" xfId="9" applyFont="1" applyFill="1" applyBorder="1" applyAlignment="1">
      <alignment horizontal="center" vertical="center" wrapText="1"/>
    </xf>
    <xf numFmtId="0" fontId="12" fillId="0" borderId="6" xfId="9" applyFont="1" applyBorder="1" applyAlignment="1">
      <alignment horizontal="center" vertical="center"/>
    </xf>
    <xf numFmtId="0" fontId="12" fillId="0" borderId="6" xfId="9" applyFont="1" applyBorder="1" applyAlignment="1">
      <alignment horizontal="left" vertical="center"/>
    </xf>
    <xf numFmtId="3" fontId="12" fillId="0" borderId="6" xfId="9" applyNumberFormat="1" applyFont="1" applyBorder="1" applyAlignment="1">
      <alignment horizontal="right"/>
    </xf>
    <xf numFmtId="0" fontId="12" fillId="0" borderId="0" xfId="9" applyFont="1" applyAlignment="1">
      <alignment vertical="center"/>
    </xf>
    <xf numFmtId="0" fontId="19" fillId="0" borderId="6" xfId="9" applyFont="1" applyBorder="1" applyAlignment="1">
      <alignment horizontal="center" vertical="center"/>
    </xf>
    <xf numFmtId="0" fontId="19" fillId="0" borderId="6" xfId="9" applyFont="1" applyBorder="1" applyAlignment="1">
      <alignment horizontal="left" vertical="center"/>
    </xf>
    <xf numFmtId="3" fontId="19" fillId="0" borderId="6" xfId="9" applyNumberFormat="1" applyFont="1" applyFill="1" applyBorder="1" applyAlignment="1">
      <alignment horizontal="right"/>
    </xf>
    <xf numFmtId="0" fontId="19" fillId="0" borderId="0" xfId="9" applyFont="1" applyAlignment="1">
      <alignment vertical="center"/>
    </xf>
    <xf numFmtId="3" fontId="19" fillId="0" borderId="6" xfId="9" applyNumberFormat="1" applyFont="1" applyBorder="1" applyAlignment="1">
      <alignment horizontal="right"/>
    </xf>
    <xf numFmtId="3" fontId="12" fillId="0" borderId="6" xfId="9" applyNumberFormat="1" applyFont="1" applyBorder="1" applyAlignment="1"/>
    <xf numFmtId="3" fontId="19" fillId="0" borderId="6" xfId="9" applyNumberFormat="1" applyFont="1" applyFill="1" applyBorder="1" applyAlignment="1"/>
    <xf numFmtId="3" fontId="19" fillId="0" borderId="6" xfId="9" applyNumberFormat="1" applyFont="1" applyBorder="1" applyAlignment="1"/>
    <xf numFmtId="0" fontId="12" fillId="0" borderId="6" xfId="9" applyFont="1" applyBorder="1" applyAlignment="1">
      <alignment vertical="center"/>
    </xf>
    <xf numFmtId="0" fontId="10" fillId="6" borderId="6" xfId="9" applyFont="1" applyFill="1" applyBorder="1" applyAlignment="1">
      <alignment vertical="center"/>
    </xf>
    <xf numFmtId="3" fontId="12" fillId="6" borderId="6" xfId="9" applyNumberFormat="1" applyFont="1" applyFill="1" applyBorder="1" applyAlignment="1"/>
    <xf numFmtId="0" fontId="10" fillId="0" borderId="6" xfId="9" applyFont="1" applyBorder="1" applyAlignment="1">
      <alignment horizontal="center" vertical="center"/>
    </xf>
    <xf numFmtId="0" fontId="10" fillId="0" borderId="1" xfId="9" applyFont="1" applyBorder="1" applyAlignment="1">
      <alignment vertical="center"/>
    </xf>
    <xf numFmtId="3" fontId="10" fillId="0" borderId="6" xfId="9" applyNumberFormat="1" applyFont="1" applyBorder="1" applyAlignment="1"/>
    <xf numFmtId="0" fontId="10" fillId="0" borderId="6" xfId="9" applyFont="1" applyBorder="1" applyAlignment="1">
      <alignment vertical="center"/>
    </xf>
    <xf numFmtId="3" fontId="10" fillId="0" borderId="4" xfId="9" applyNumberFormat="1" applyFont="1" applyBorder="1" applyAlignment="1"/>
    <xf numFmtId="0" fontId="10" fillId="0" borderId="5" xfId="9" applyFont="1" applyBorder="1" applyAlignment="1">
      <alignment vertical="center"/>
    </xf>
    <xf numFmtId="0" fontId="10" fillId="6" borderId="6" xfId="9" applyFont="1" applyFill="1" applyBorder="1" applyAlignment="1">
      <alignment horizontal="center" vertical="center"/>
    </xf>
    <xf numFmtId="0" fontId="10" fillId="0" borderId="0" xfId="9" applyFont="1" applyBorder="1" applyAlignment="1">
      <alignment horizontal="center" vertical="center"/>
    </xf>
    <xf numFmtId="0" fontId="10" fillId="0" borderId="0" xfId="9" applyFont="1" applyBorder="1" applyAlignment="1">
      <alignment vertical="center"/>
    </xf>
    <xf numFmtId="3" fontId="10" fillId="0" borderId="0" xfId="9" applyNumberFormat="1" applyFont="1" applyBorder="1" applyAlignment="1"/>
    <xf numFmtId="0" fontId="3" fillId="0" borderId="0" xfId="9" applyFont="1"/>
    <xf numFmtId="0" fontId="3" fillId="0" borderId="0" xfId="9" applyFont="1" applyAlignment="1">
      <alignment horizontal="center"/>
    </xf>
    <xf numFmtId="0" fontId="4" fillId="0" borderId="0" xfId="9" applyFont="1" applyAlignment="1">
      <alignment horizontal="center"/>
    </xf>
    <xf numFmtId="0" fontId="3" fillId="0" borderId="0" xfId="9" applyFont="1" applyAlignment="1">
      <alignment vertical="center"/>
    </xf>
    <xf numFmtId="0" fontId="21" fillId="0" borderId="6" xfId="9" applyFont="1" applyBorder="1" applyAlignment="1">
      <alignment horizontal="center" vertical="center"/>
    </xf>
    <xf numFmtId="0" fontId="21" fillId="0" borderId="0" xfId="9" applyFont="1" applyAlignment="1">
      <alignment vertical="center"/>
    </xf>
    <xf numFmtId="0" fontId="4" fillId="0" borderId="0" xfId="9" applyFont="1" applyAlignment="1">
      <alignment vertical="center"/>
    </xf>
    <xf numFmtId="49" fontId="8" fillId="0" borderId="0" xfId="10" applyNumberFormat="1" applyFont="1" applyAlignment="1">
      <alignment horizontal="center" vertical="center"/>
    </xf>
    <xf numFmtId="0" fontId="8" fillId="0" borderId="0" xfId="10" applyFont="1" applyAlignment="1">
      <alignment horizontal="center" vertical="center"/>
    </xf>
    <xf numFmtId="0" fontId="8" fillId="0" borderId="0" xfId="10" applyFont="1" applyAlignment="1">
      <alignment vertical="center" wrapText="1"/>
    </xf>
    <xf numFmtId="3" fontId="8" fillId="0" borderId="0" xfId="10" applyNumberFormat="1" applyFont="1" applyAlignment="1">
      <alignment vertical="center"/>
    </xf>
    <xf numFmtId="0" fontId="8" fillId="0" borderId="0" xfId="10" applyFont="1"/>
    <xf numFmtId="0" fontId="8" fillId="0" borderId="0" xfId="10" applyFont="1" applyAlignment="1">
      <alignment vertical="center"/>
    </xf>
    <xf numFmtId="49" fontId="8" fillId="0" borderId="6" xfId="10" applyNumberFormat="1" applyFont="1" applyBorder="1" applyAlignment="1">
      <alignment horizontal="center" vertical="center"/>
    </xf>
    <xf numFmtId="0" fontId="8" fillId="0" borderId="6" xfId="10" applyFont="1" applyBorder="1" applyAlignment="1">
      <alignment horizontal="center" vertical="center"/>
    </xf>
    <xf numFmtId="0" fontId="8" fillId="0" borderId="6" xfId="10" applyFont="1" applyBorder="1" applyAlignment="1">
      <alignment vertical="center" wrapText="1"/>
    </xf>
    <xf numFmtId="3" fontId="8" fillId="0" borderId="6" xfId="10" applyNumberFormat="1" applyFont="1" applyBorder="1" applyAlignment="1">
      <alignment vertical="center"/>
    </xf>
    <xf numFmtId="49" fontId="8" fillId="0" borderId="6" xfId="10" applyNumberFormat="1" applyFont="1" applyBorder="1" applyAlignment="1">
      <alignment vertical="center"/>
    </xf>
    <xf numFmtId="0" fontId="3" fillId="0" borderId="0" xfId="7" applyFont="1"/>
    <xf numFmtId="0" fontId="8" fillId="0" borderId="0" xfId="11" applyFont="1" applyAlignment="1">
      <alignment horizontal="center" vertical="center"/>
    </xf>
    <xf numFmtId="0" fontId="8" fillId="0" borderId="0" xfId="11" applyFont="1" applyAlignment="1">
      <alignment vertical="center" wrapText="1"/>
    </xf>
    <xf numFmtId="3" fontId="8" fillId="0" borderId="0" xfId="11" applyNumberFormat="1" applyFont="1" applyAlignment="1">
      <alignment vertical="center"/>
    </xf>
    <xf numFmtId="0" fontId="8" fillId="0" borderId="0" xfId="11" applyFont="1"/>
    <xf numFmtId="0" fontId="22" fillId="0" borderId="0" xfId="11" applyFont="1" applyAlignment="1">
      <alignment horizontal="center" vertical="center" wrapText="1"/>
    </xf>
    <xf numFmtId="0" fontId="9" fillId="0" borderId="0" xfId="11" applyFont="1" applyAlignment="1">
      <alignment vertical="center"/>
    </xf>
    <xf numFmtId="0" fontId="8" fillId="0" borderId="0" xfId="11" applyFont="1" applyAlignment="1">
      <alignment vertical="center"/>
    </xf>
    <xf numFmtId="0" fontId="8" fillId="0" borderId="6" xfId="11" applyFont="1" applyBorder="1" applyAlignment="1">
      <alignment horizontal="center" vertical="center"/>
    </xf>
    <xf numFmtId="0" fontId="8" fillId="0" borderId="6" xfId="11" applyFont="1" applyBorder="1" applyAlignment="1">
      <alignment vertical="center" wrapText="1"/>
    </xf>
    <xf numFmtId="3" fontId="8" fillId="0" borderId="6" xfId="11" applyNumberFormat="1" applyFont="1" applyBorder="1" applyAlignment="1">
      <alignment vertical="center"/>
    </xf>
    <xf numFmtId="0" fontId="3" fillId="0" borderId="6" xfId="11" applyFont="1" applyBorder="1" applyAlignment="1">
      <alignment vertical="center" wrapText="1"/>
    </xf>
    <xf numFmtId="0" fontId="3" fillId="0" borderId="0" xfId="7" applyFont="1" applyAlignment="1">
      <alignment horizontal="center" vertical="center"/>
    </xf>
    <xf numFmtId="0" fontId="3" fillId="0" borderId="0" xfId="7" applyFont="1" applyAlignment="1"/>
    <xf numFmtId="0" fontId="11" fillId="0" borderId="0" xfId="7" applyFont="1" applyAlignment="1">
      <alignment vertical="center" wrapText="1"/>
    </xf>
    <xf numFmtId="0" fontId="18" fillId="0" borderId="0" xfId="7" applyFont="1"/>
    <xf numFmtId="0" fontId="24" fillId="0" borderId="0" xfId="7" applyFont="1"/>
    <xf numFmtId="0" fontId="3" fillId="0" borderId="0" xfId="7" applyFont="1" applyAlignment="1">
      <alignment vertical="center"/>
    </xf>
    <xf numFmtId="0" fontId="3" fillId="0" borderId="0" xfId="7" applyFont="1" applyAlignment="1">
      <alignment vertical="center" wrapText="1"/>
    </xf>
    <xf numFmtId="0" fontId="4" fillId="0" borderId="0" xfId="7" applyFont="1" applyAlignment="1">
      <alignment vertical="center"/>
    </xf>
    <xf numFmtId="3" fontId="4" fillId="0" borderId="0" xfId="7" applyNumberFormat="1" applyFont="1" applyAlignment="1">
      <alignment vertical="center"/>
    </xf>
    <xf numFmtId="3" fontId="3" fillId="0" borderId="0" xfId="7" applyNumberFormat="1" applyFont="1" applyAlignment="1">
      <alignment vertical="center"/>
    </xf>
    <xf numFmtId="0" fontId="25" fillId="0" borderId="0" xfId="7" applyFont="1"/>
    <xf numFmtId="0" fontId="8" fillId="3" borderId="6" xfId="11" applyFont="1" applyFill="1" applyBorder="1" applyAlignment="1">
      <alignment horizontal="center" vertical="center"/>
    </xf>
    <xf numFmtId="0" fontId="8" fillId="3" borderId="6" xfId="11" applyFont="1" applyFill="1" applyBorder="1" applyAlignment="1">
      <alignment vertical="center" wrapText="1"/>
    </xf>
    <xf numFmtId="3" fontId="8" fillId="3" borderId="6" xfId="11" applyNumberFormat="1" applyFont="1" applyFill="1" applyBorder="1" applyAlignment="1">
      <alignment vertical="center"/>
    </xf>
    <xf numFmtId="49" fontId="8" fillId="3" borderId="6" xfId="10" applyNumberFormat="1" applyFont="1" applyFill="1" applyBorder="1" applyAlignment="1">
      <alignment horizontal="center" vertical="center"/>
    </xf>
    <xf numFmtId="0" fontId="8" fillId="3" borderId="6" xfId="10" applyFont="1" applyFill="1" applyBorder="1" applyAlignment="1">
      <alignment horizontal="center" vertical="center"/>
    </xf>
    <xf numFmtId="0" fontId="8" fillId="3" borderId="6" xfId="10" applyFont="1" applyFill="1" applyBorder="1" applyAlignment="1">
      <alignment vertical="center" wrapText="1"/>
    </xf>
    <xf numFmtId="3" fontId="8" fillId="3" borderId="6" xfId="10" applyNumberFormat="1" applyFont="1" applyFill="1" applyBorder="1" applyAlignment="1">
      <alignment vertical="center"/>
    </xf>
    <xf numFmtId="0" fontId="21" fillId="0" borderId="6" xfId="9" applyFont="1" applyFill="1" applyBorder="1" applyAlignment="1">
      <alignment horizontal="center" vertical="center"/>
    </xf>
    <xf numFmtId="0" fontId="21" fillId="0" borderId="6" xfId="9" applyFont="1" applyFill="1" applyBorder="1" applyAlignment="1">
      <alignment horizontal="center" vertical="center" wrapText="1"/>
    </xf>
    <xf numFmtId="0" fontId="12" fillId="0" borderId="0" xfId="7" applyFont="1" applyFill="1" applyAlignment="1">
      <alignment vertical="center"/>
    </xf>
    <xf numFmtId="0" fontId="12" fillId="2" borderId="8" xfId="7" applyFont="1" applyFill="1" applyBorder="1" applyAlignment="1">
      <alignment vertical="center" wrapText="1"/>
    </xf>
    <xf numFmtId="0" fontId="12" fillId="5" borderId="14" xfId="7" applyFont="1" applyFill="1" applyBorder="1" applyAlignment="1">
      <alignment vertical="center" wrapText="1"/>
    </xf>
    <xf numFmtId="0" fontId="10" fillId="0" borderId="8" xfId="7" applyFont="1" applyBorder="1" applyAlignment="1">
      <alignment horizontal="center" vertical="center" wrapText="1"/>
    </xf>
    <xf numFmtId="3" fontId="10" fillId="0" borderId="8" xfId="7" applyNumberFormat="1" applyFont="1" applyBorder="1" applyAlignment="1">
      <alignment vertical="center"/>
    </xf>
    <xf numFmtId="0" fontId="10" fillId="0" borderId="8" xfId="7" applyFont="1" applyBorder="1" applyAlignment="1">
      <alignment horizontal="right" vertical="center" wrapText="1"/>
    </xf>
    <xf numFmtId="3" fontId="10" fillId="0" borderId="8" xfId="7" applyNumberFormat="1" applyFont="1" applyBorder="1" applyAlignment="1">
      <alignment horizontal="right" vertical="center" wrapText="1"/>
    </xf>
    <xf numFmtId="0" fontId="13" fillId="0" borderId="8" xfId="7" applyFont="1" applyBorder="1" applyAlignment="1">
      <alignment horizontal="left" vertical="center" wrapText="1"/>
    </xf>
    <xf numFmtId="0" fontId="5" fillId="0" borderId="8" xfId="7" applyFont="1" applyBorder="1" applyAlignment="1">
      <alignment vertical="center" wrapText="1"/>
    </xf>
    <xf numFmtId="0" fontId="10" fillId="0" borderId="12" xfId="7" applyFont="1" applyBorder="1" applyAlignment="1">
      <alignment horizontal="left" vertical="center" wrapText="1"/>
    </xf>
    <xf numFmtId="0" fontId="10" fillId="0" borderId="12" xfId="7" applyFont="1" applyBorder="1" applyAlignment="1">
      <alignment horizontal="center" vertical="center" wrapText="1"/>
    </xf>
    <xf numFmtId="0" fontId="13" fillId="0" borderId="12" xfId="7" applyFont="1" applyBorder="1" applyAlignment="1">
      <alignment horizontal="left" vertical="center" wrapText="1"/>
    </xf>
    <xf numFmtId="0" fontId="14" fillId="0" borderId="12" xfId="7" applyFont="1" applyBorder="1" applyAlignment="1">
      <alignment horizontal="left" vertical="center" wrapText="1"/>
    </xf>
    <xf numFmtId="0" fontId="13" fillId="0" borderId="8" xfId="7" applyFont="1" applyBorder="1" applyAlignment="1">
      <alignment vertical="center" wrapText="1"/>
    </xf>
    <xf numFmtId="0" fontId="10" fillId="0" borderId="8" xfId="7" applyFont="1" applyFill="1" applyBorder="1" applyAlignment="1">
      <alignment vertical="center" wrapText="1"/>
    </xf>
    <xf numFmtId="0" fontId="13" fillId="0" borderId="10" xfId="7" applyFont="1" applyBorder="1" applyAlignment="1">
      <alignment horizontal="left" vertical="center" wrapText="1"/>
    </xf>
    <xf numFmtId="3" fontId="10" fillId="0" borderId="14" xfId="7" applyNumberFormat="1" applyFont="1" applyBorder="1" applyAlignment="1">
      <alignment vertical="center" wrapText="1"/>
    </xf>
    <xf numFmtId="0" fontId="10" fillId="0" borderId="14" xfId="7" applyFont="1" applyBorder="1" applyAlignment="1">
      <alignment vertical="center" wrapText="1"/>
    </xf>
    <xf numFmtId="3" fontId="3" fillId="0" borderId="6" xfId="11" applyNumberFormat="1" applyFont="1" applyBorder="1" applyAlignment="1">
      <alignment vertical="center"/>
    </xf>
    <xf numFmtId="0" fontId="27" fillId="0" borderId="8" xfId="7" applyFont="1" applyBorder="1" applyAlignment="1">
      <alignment vertical="center" wrapText="1"/>
    </xf>
    <xf numFmtId="0" fontId="10" fillId="0" borderId="8" xfId="7" applyFont="1" applyFill="1" applyBorder="1" applyAlignment="1">
      <alignment horizontal="center" vertical="center"/>
    </xf>
    <xf numFmtId="0" fontId="10" fillId="0" borderId="8" xfId="7" applyFont="1" applyFill="1" applyBorder="1" applyAlignment="1">
      <alignment horizontal="center" vertical="center" wrapText="1"/>
    </xf>
    <xf numFmtId="3" fontId="10" fillId="0" borderId="8" xfId="7" applyNumberFormat="1" applyFont="1" applyFill="1" applyBorder="1" applyAlignment="1">
      <alignment vertical="center" wrapText="1"/>
    </xf>
    <xf numFmtId="3" fontId="10" fillId="0" borderId="8" xfId="7" applyNumberFormat="1" applyFont="1" applyFill="1" applyBorder="1" applyAlignment="1">
      <alignment vertical="center"/>
    </xf>
    <xf numFmtId="0" fontId="10" fillId="0" borderId="8" xfId="7" applyFont="1" applyFill="1" applyBorder="1" applyAlignment="1">
      <alignment horizontal="right" vertical="center" wrapText="1"/>
    </xf>
    <xf numFmtId="0" fontId="5" fillId="0" borderId="8" xfId="7" applyFont="1" applyFill="1" applyBorder="1" applyAlignment="1">
      <alignment vertical="center" wrapText="1"/>
    </xf>
    <xf numFmtId="0" fontId="15" fillId="0" borderId="8" xfId="7" applyFont="1" applyBorder="1" applyAlignment="1">
      <alignment horizontal="left" vertical="center" wrapText="1"/>
    </xf>
    <xf numFmtId="0" fontId="13" fillId="0" borderId="8" xfId="7" applyFont="1" applyFill="1" applyBorder="1" applyAlignment="1">
      <alignment horizontal="left" vertical="center" wrapText="1"/>
    </xf>
    <xf numFmtId="0" fontId="10" fillId="0" borderId="12" xfId="7" applyFont="1" applyFill="1" applyBorder="1" applyAlignment="1">
      <alignment horizontal="left" vertical="center" wrapText="1"/>
    </xf>
    <xf numFmtId="0" fontId="10" fillId="0" borderId="12" xfId="7" applyFont="1" applyFill="1" applyBorder="1" applyAlignment="1">
      <alignment horizontal="center" vertical="center" wrapText="1"/>
    </xf>
    <xf numFmtId="0" fontId="13" fillId="0" borderId="12" xfId="7" applyFont="1" applyFill="1" applyBorder="1" applyAlignment="1">
      <alignment horizontal="left" vertical="center" wrapText="1"/>
    </xf>
    <xf numFmtId="0" fontId="23" fillId="0" borderId="2" xfId="0" applyFont="1" applyBorder="1" applyAlignment="1">
      <alignment horizontal="left" vertical="center" wrapText="1"/>
    </xf>
    <xf numFmtId="0" fontId="28" fillId="0" borderId="8" xfId="7" applyFont="1" applyFill="1" applyBorder="1" applyAlignment="1">
      <alignment vertical="center" wrapText="1"/>
    </xf>
    <xf numFmtId="0" fontId="8" fillId="0" borderId="7" xfId="10" applyFont="1" applyBorder="1" applyAlignment="1">
      <alignment horizontal="center" vertical="center"/>
    </xf>
    <xf numFmtId="3" fontId="8" fillId="0" borderId="3" xfId="10" applyNumberFormat="1" applyFont="1" applyBorder="1" applyAlignment="1">
      <alignment vertical="center"/>
    </xf>
    <xf numFmtId="0" fontId="8" fillId="0" borderId="1" xfId="10" applyFont="1" applyBorder="1" applyAlignment="1">
      <alignment vertical="center" wrapText="1"/>
    </xf>
    <xf numFmtId="0" fontId="8" fillId="0" borderId="5" xfId="10" applyFont="1" applyBorder="1" applyAlignment="1">
      <alignment vertical="center" wrapText="1"/>
    </xf>
    <xf numFmtId="0" fontId="3" fillId="0" borderId="6" xfId="7" applyFont="1" applyBorder="1" applyAlignment="1">
      <alignment vertical="center" wrapText="1"/>
    </xf>
    <xf numFmtId="0" fontId="3" fillId="3" borderId="6" xfId="1" applyFont="1" applyFill="1" applyBorder="1" applyAlignment="1">
      <alignment vertical="center" wrapText="1"/>
    </xf>
    <xf numFmtId="0" fontId="4" fillId="2" borderId="6" xfId="7" applyFont="1" applyFill="1" applyBorder="1" applyAlignment="1">
      <alignment horizontal="center" vertical="center"/>
    </xf>
    <xf numFmtId="0" fontId="24" fillId="8" borderId="6" xfId="7" applyFont="1" applyFill="1" applyBorder="1" applyAlignment="1">
      <alignment horizontal="center" vertical="center"/>
    </xf>
    <xf numFmtId="0" fontId="4" fillId="0" borderId="6" xfId="7" applyFont="1" applyBorder="1" applyAlignment="1">
      <alignment horizontal="center" vertical="center"/>
    </xf>
    <xf numFmtId="0" fontId="3" fillId="0" borderId="6" xfId="7" applyFont="1" applyBorder="1" applyAlignment="1">
      <alignment horizontal="center" vertical="center"/>
    </xf>
    <xf numFmtId="0" fontId="3" fillId="0" borderId="6" xfId="7" applyFont="1" applyBorder="1" applyAlignment="1">
      <alignment horizontal="center" vertical="center" wrapText="1"/>
    </xf>
    <xf numFmtId="3" fontId="3" fillId="0" borderId="6" xfId="7" applyNumberFormat="1" applyFont="1" applyBorder="1" applyAlignment="1">
      <alignment horizontal="right" vertical="center"/>
    </xf>
    <xf numFmtId="0" fontId="3" fillId="0" borderId="6" xfId="7" applyFont="1" applyBorder="1" applyAlignment="1">
      <alignment vertical="center"/>
    </xf>
    <xf numFmtId="3" fontId="3" fillId="0" borderId="6" xfId="7" applyNumberFormat="1" applyFont="1" applyBorder="1" applyAlignment="1">
      <alignment vertical="center"/>
    </xf>
    <xf numFmtId="3" fontId="3" fillId="0" borderId="6" xfId="7" applyNumberFormat="1" applyFont="1" applyBorder="1" applyAlignment="1">
      <alignment horizontal="right" vertical="center" wrapText="1"/>
    </xf>
    <xf numFmtId="3" fontId="3" fillId="0" borderId="6" xfId="7" applyNumberFormat="1" applyFont="1" applyBorder="1" applyAlignment="1">
      <alignment vertical="center" wrapText="1"/>
    </xf>
    <xf numFmtId="3" fontId="4" fillId="2" borderId="6" xfId="7" applyNumberFormat="1" applyFont="1" applyFill="1" applyBorder="1" applyAlignment="1">
      <alignment vertical="center"/>
    </xf>
    <xf numFmtId="49" fontId="3" fillId="0" borderId="6" xfId="7" applyNumberFormat="1" applyFont="1" applyBorder="1" applyAlignment="1">
      <alignment horizontal="center" vertical="center"/>
    </xf>
    <xf numFmtId="1" fontId="3" fillId="0" borderId="6" xfId="7" applyNumberFormat="1" applyFont="1" applyBorder="1" applyAlignment="1">
      <alignment vertical="center" wrapText="1"/>
    </xf>
    <xf numFmtId="3" fontId="11" fillId="9" borderId="6" xfId="7" applyNumberFormat="1" applyFont="1" applyFill="1" applyBorder="1" applyAlignment="1">
      <alignment horizontal="right"/>
    </xf>
    <xf numFmtId="0" fontId="4" fillId="10" borderId="1" xfId="9" applyFont="1" applyFill="1" applyBorder="1" applyAlignment="1">
      <alignment horizontal="center" vertical="center" wrapText="1"/>
    </xf>
    <xf numFmtId="4" fontId="4" fillId="10" borderId="6" xfId="9" applyNumberFormat="1" applyFont="1" applyFill="1" applyBorder="1" applyAlignment="1">
      <alignment vertical="center"/>
    </xf>
    <xf numFmtId="49" fontId="9" fillId="7" borderId="6" xfId="10" applyNumberFormat="1" applyFont="1" applyFill="1" applyBorder="1" applyAlignment="1">
      <alignment horizontal="center" vertical="center"/>
    </xf>
    <xf numFmtId="0" fontId="9" fillId="7" borderId="6" xfId="10" applyFont="1" applyFill="1" applyBorder="1" applyAlignment="1">
      <alignment horizontal="center" vertical="center"/>
    </xf>
    <xf numFmtId="0" fontId="9" fillId="7" borderId="6" xfId="10" applyFont="1" applyFill="1" applyBorder="1" applyAlignment="1">
      <alignment horizontal="center" vertical="center" wrapText="1"/>
    </xf>
    <xf numFmtId="3" fontId="9" fillId="7" borderId="6" xfId="10" applyNumberFormat="1" applyFont="1" applyFill="1" applyBorder="1" applyAlignment="1">
      <alignment horizontal="center" vertical="center"/>
    </xf>
    <xf numFmtId="3" fontId="9" fillId="7" borderId="6" xfId="10" applyNumberFormat="1" applyFont="1" applyFill="1" applyBorder="1" applyAlignment="1">
      <alignment vertical="center"/>
    </xf>
    <xf numFmtId="49" fontId="9" fillId="11" borderId="6" xfId="10" applyNumberFormat="1" applyFont="1" applyFill="1" applyBorder="1" applyAlignment="1">
      <alignment horizontal="center" vertical="center"/>
    </xf>
    <xf numFmtId="0" fontId="9" fillId="11" borderId="6" xfId="10" applyFont="1" applyFill="1" applyBorder="1" applyAlignment="1">
      <alignment horizontal="center" vertical="center"/>
    </xf>
    <xf numFmtId="0" fontId="9" fillId="11" borderId="6" xfId="10" applyFont="1" applyFill="1" applyBorder="1" applyAlignment="1">
      <alignment vertical="center" wrapText="1"/>
    </xf>
    <xf numFmtId="3" fontId="9" fillId="11" borderId="6" xfId="10" applyNumberFormat="1" applyFont="1" applyFill="1" applyBorder="1" applyAlignment="1">
      <alignment vertical="center"/>
    </xf>
    <xf numFmtId="0" fontId="9" fillId="11" borderId="6" xfId="11" applyFont="1" applyFill="1" applyBorder="1" applyAlignment="1">
      <alignment horizontal="center" vertical="center"/>
    </xf>
    <xf numFmtId="0" fontId="9" fillId="7" borderId="6" xfId="11" applyFont="1" applyFill="1" applyBorder="1" applyAlignment="1">
      <alignment horizontal="center" vertical="center"/>
    </xf>
    <xf numFmtId="0" fontId="9" fillId="7" borderId="6" xfId="11" applyFont="1" applyFill="1" applyBorder="1" applyAlignment="1">
      <alignment horizontal="center" vertical="center" wrapText="1"/>
    </xf>
    <xf numFmtId="3" fontId="9" fillId="7" borderId="6" xfId="11" applyNumberFormat="1" applyFont="1" applyFill="1" applyBorder="1" applyAlignment="1">
      <alignment horizontal="center" vertical="center"/>
    </xf>
    <xf numFmtId="3" fontId="9" fillId="7" borderId="6" xfId="11" applyNumberFormat="1" applyFont="1" applyFill="1" applyBorder="1" applyAlignment="1">
      <alignment vertical="center"/>
    </xf>
    <xf numFmtId="0" fontId="9" fillId="11" borderId="6" xfId="11" applyFont="1" applyFill="1" applyBorder="1" applyAlignment="1">
      <alignment vertical="center" wrapText="1"/>
    </xf>
    <xf numFmtId="3" fontId="9" fillId="11" borderId="6" xfId="11" applyNumberFormat="1" applyFont="1" applyFill="1" applyBorder="1" applyAlignment="1">
      <alignment vertical="center"/>
    </xf>
    <xf numFmtId="0" fontId="6" fillId="2" borderId="1" xfId="9" applyFont="1" applyFill="1" applyBorder="1" applyAlignment="1">
      <alignment horizontal="right"/>
    </xf>
    <xf numFmtId="4" fontId="6" fillId="2" borderId="1" xfId="9" applyNumberFormat="1" applyFont="1" applyFill="1" applyBorder="1" applyAlignment="1">
      <alignment wrapText="1"/>
    </xf>
    <xf numFmtId="4" fontId="6" fillId="2" borderId="1" xfId="9" applyNumberFormat="1" applyFont="1" applyFill="1" applyBorder="1" applyAlignment="1"/>
    <xf numFmtId="0" fontId="6" fillId="0" borderId="0" xfId="9" applyFont="1" applyAlignment="1"/>
    <xf numFmtId="0" fontId="30" fillId="0" borderId="6" xfId="11" applyFont="1" applyBorder="1" applyAlignment="1">
      <alignment horizontal="center" vertical="center"/>
    </xf>
    <xf numFmtId="0" fontId="30" fillId="0" borderId="6" xfId="11" applyFont="1" applyBorder="1" applyAlignment="1">
      <alignment vertical="center" wrapText="1"/>
    </xf>
    <xf numFmtId="3" fontId="30" fillId="0" borderId="6" xfId="11" applyNumberFormat="1" applyFont="1" applyBorder="1" applyAlignment="1">
      <alignment vertical="center"/>
    </xf>
    <xf numFmtId="0" fontId="30" fillId="0" borderId="0" xfId="11" applyFont="1" applyAlignment="1">
      <alignment vertical="center"/>
    </xf>
    <xf numFmtId="3" fontId="6" fillId="0" borderId="6" xfId="11" applyNumberFormat="1" applyFont="1" applyBorder="1" applyAlignment="1">
      <alignment vertical="center"/>
    </xf>
    <xf numFmtId="0" fontId="6" fillId="0" borderId="6" xfId="7" applyFont="1" applyBorder="1" applyAlignment="1">
      <alignment horizontal="center" vertical="center"/>
    </xf>
    <xf numFmtId="0" fontId="6" fillId="0" borderId="6" xfId="7" applyFont="1" applyBorder="1" applyAlignment="1">
      <alignment vertical="center" wrapText="1"/>
    </xf>
    <xf numFmtId="3" fontId="6" fillId="0" borderId="6" xfId="7" applyNumberFormat="1" applyFont="1" applyBorder="1" applyAlignment="1">
      <alignment horizontal="right" vertical="center" wrapText="1"/>
    </xf>
    <xf numFmtId="0" fontId="6" fillId="0" borderId="0" xfId="7" applyFont="1" applyAlignment="1">
      <alignment vertical="center" wrapText="1"/>
    </xf>
    <xf numFmtId="0" fontId="6" fillId="0" borderId="0" xfId="7" applyFont="1" applyAlignment="1">
      <alignment vertical="center"/>
    </xf>
    <xf numFmtId="0" fontId="6" fillId="0" borderId="6" xfId="9" applyFont="1" applyBorder="1" applyAlignment="1">
      <alignment vertical="center" wrapText="1"/>
    </xf>
    <xf numFmtId="0" fontId="6" fillId="0" borderId="0" xfId="9" applyFont="1" applyAlignment="1">
      <alignment vertical="center"/>
    </xf>
    <xf numFmtId="3" fontId="6" fillId="0" borderId="6" xfId="7" applyNumberFormat="1" applyFont="1" applyBorder="1" applyAlignment="1">
      <alignment vertical="center" wrapText="1"/>
    </xf>
    <xf numFmtId="0" fontId="31" fillId="0" borderId="8" xfId="7" applyFont="1" applyBorder="1" applyAlignment="1">
      <alignment horizontal="center" vertical="center"/>
    </xf>
    <xf numFmtId="0" fontId="32" fillId="0" borderId="8" xfId="7" applyFont="1" applyBorder="1" applyAlignment="1">
      <alignment horizontal="center" vertical="center" wrapText="1"/>
    </xf>
    <xf numFmtId="0" fontId="32" fillId="0" borderId="8" xfId="7" applyFont="1" applyBorder="1" applyAlignment="1">
      <alignment vertical="center" wrapText="1"/>
    </xf>
    <xf numFmtId="3" fontId="33" fillId="0" borderId="12" xfId="7" applyNumberFormat="1" applyFont="1" applyBorder="1" applyAlignment="1">
      <alignment vertical="center" wrapText="1"/>
    </xf>
    <xf numFmtId="3" fontId="31" fillId="0" borderId="8" xfId="7" applyNumberFormat="1" applyFont="1" applyBorder="1" applyAlignment="1">
      <alignment vertical="center" wrapText="1"/>
    </xf>
    <xf numFmtId="0" fontId="31" fillId="0" borderId="8" xfId="7" applyFont="1" applyBorder="1" applyAlignment="1">
      <alignment vertical="center" wrapText="1"/>
    </xf>
    <xf numFmtId="0" fontId="31" fillId="0" borderId="0" xfId="7" applyFont="1" applyAlignment="1">
      <alignment vertical="center"/>
    </xf>
    <xf numFmtId="0" fontId="6" fillId="2" borderId="6" xfId="9" applyFont="1" applyFill="1" applyBorder="1" applyAlignment="1">
      <alignment horizontal="right"/>
    </xf>
    <xf numFmtId="0" fontId="6" fillId="0" borderId="5" xfId="9" applyFont="1" applyBorder="1" applyAlignment="1">
      <alignment horizontal="center" wrapText="1"/>
    </xf>
    <xf numFmtId="4" fontId="6" fillId="2" borderId="6" xfId="9" applyNumberFormat="1" applyFont="1" applyFill="1" applyBorder="1" applyAlignment="1">
      <alignment wrapText="1"/>
    </xf>
    <xf numFmtId="4" fontId="6" fillId="2" borderId="6" xfId="9" applyNumberFormat="1" applyFont="1" applyFill="1" applyBorder="1" applyAlignment="1"/>
    <xf numFmtId="0" fontId="6" fillId="0" borderId="6" xfId="7" applyFont="1" applyBorder="1" applyAlignment="1">
      <alignment horizontal="left" vertical="center" wrapText="1"/>
    </xf>
    <xf numFmtId="0" fontId="6" fillId="0" borderId="6" xfId="7" applyFont="1" applyBorder="1" applyAlignment="1">
      <alignment vertical="center"/>
    </xf>
    <xf numFmtId="3" fontId="6" fillId="0" borderId="6" xfId="7" applyNumberFormat="1" applyFont="1" applyBorder="1" applyAlignment="1">
      <alignment vertical="center"/>
    </xf>
    <xf numFmtId="0" fontId="3" fillId="0" borderId="5" xfId="7" applyFont="1" applyBorder="1" applyAlignment="1">
      <alignment vertical="center" wrapText="1"/>
    </xf>
    <xf numFmtId="0" fontId="31" fillId="0" borderId="8" xfId="7" applyFont="1" applyFill="1" applyBorder="1" applyAlignment="1">
      <alignment horizontal="center" vertical="center"/>
    </xf>
    <xf numFmtId="0" fontId="31" fillId="0" borderId="8" xfId="7" applyFont="1" applyFill="1" applyBorder="1" applyAlignment="1">
      <alignment horizontal="center" vertical="center" wrapText="1"/>
    </xf>
    <xf numFmtId="0" fontId="31" fillId="0" borderId="12" xfId="7" applyFont="1" applyFill="1" applyBorder="1" applyAlignment="1">
      <alignment horizontal="center" vertical="center" wrapText="1"/>
    </xf>
    <xf numFmtId="0" fontId="32" fillId="0" borderId="12" xfId="7" applyFont="1" applyFill="1" applyBorder="1" applyAlignment="1">
      <alignment horizontal="left" vertical="center" wrapText="1"/>
    </xf>
    <xf numFmtId="3" fontId="31" fillId="0" borderId="8" xfId="7" applyNumberFormat="1" applyFont="1" applyFill="1" applyBorder="1" applyAlignment="1">
      <alignment vertical="center"/>
    </xf>
    <xf numFmtId="0" fontId="31" fillId="0" borderId="8" xfId="7" applyFont="1" applyFill="1" applyBorder="1" applyAlignment="1">
      <alignment vertical="center" wrapText="1"/>
    </xf>
    <xf numFmtId="0" fontId="31" fillId="0" borderId="8" xfId="7" applyFont="1" applyBorder="1" applyAlignment="1">
      <alignment horizontal="right" vertical="center" wrapText="1"/>
    </xf>
    <xf numFmtId="0" fontId="31" fillId="0" borderId="0" xfId="7" applyFont="1" applyFill="1" applyAlignment="1">
      <alignment vertical="center"/>
    </xf>
    <xf numFmtId="0" fontId="12" fillId="2" borderId="8" xfId="7" applyFont="1" applyFill="1" applyBorder="1" applyAlignment="1">
      <alignment horizontal="center" vertical="center" wrapText="1"/>
    </xf>
    <xf numFmtId="0" fontId="11" fillId="0" borderId="0" xfId="7" applyFont="1" applyBorder="1" applyAlignment="1">
      <alignment horizontal="center"/>
    </xf>
    <xf numFmtId="0" fontId="12" fillId="4" borderId="8" xfId="7" applyFont="1" applyFill="1" applyBorder="1" applyAlignment="1">
      <alignment horizontal="center" vertical="center"/>
    </xf>
    <xf numFmtId="0" fontId="12" fillId="4" borderId="8" xfId="7" applyFont="1" applyFill="1" applyBorder="1" applyAlignment="1">
      <alignment horizontal="center" vertical="center" wrapText="1"/>
    </xf>
    <xf numFmtId="0" fontId="12" fillId="4" borderId="9" xfId="7" applyFont="1" applyFill="1" applyBorder="1" applyAlignment="1">
      <alignment horizontal="center" vertical="center" wrapText="1"/>
    </xf>
    <xf numFmtId="0" fontId="12" fillId="4" borderId="13" xfId="7" applyFont="1" applyFill="1" applyBorder="1" applyAlignment="1">
      <alignment horizontal="center" vertical="center" wrapText="1"/>
    </xf>
    <xf numFmtId="0" fontId="12" fillId="4" borderId="10" xfId="7" applyFont="1" applyFill="1" applyBorder="1" applyAlignment="1">
      <alignment horizontal="center" vertical="center" wrapText="1"/>
    </xf>
    <xf numFmtId="0" fontId="12" fillId="4" borderId="11" xfId="7" applyFont="1" applyFill="1" applyBorder="1" applyAlignment="1">
      <alignment horizontal="center" vertical="center" wrapText="1"/>
    </xf>
    <xf numFmtId="165" fontId="12" fillId="4" borderId="10" xfId="8" applyNumberFormat="1" applyFont="1" applyFill="1" applyBorder="1" applyAlignment="1" applyProtection="1">
      <alignment horizontal="center" vertical="center" wrapText="1"/>
    </xf>
    <xf numFmtId="165" fontId="12" fillId="4" borderId="11" xfId="8" applyNumberFormat="1" applyFont="1" applyFill="1" applyBorder="1" applyAlignment="1" applyProtection="1">
      <alignment horizontal="center" vertical="center" wrapText="1"/>
    </xf>
    <xf numFmtId="165" fontId="12" fillId="4" borderId="12" xfId="8" applyNumberFormat="1" applyFont="1" applyFill="1" applyBorder="1" applyAlignment="1" applyProtection="1">
      <alignment horizontal="center" vertical="center" wrapText="1"/>
    </xf>
    <xf numFmtId="0" fontId="12" fillId="5" borderId="8" xfId="7" applyFont="1" applyFill="1" applyBorder="1" applyAlignment="1">
      <alignment horizontal="center" vertical="center" wrapText="1"/>
    </xf>
    <xf numFmtId="0" fontId="12" fillId="5" borderId="10" xfId="7" applyFont="1" applyFill="1" applyBorder="1" applyAlignment="1">
      <alignment horizontal="center" vertical="center" wrapText="1"/>
    </xf>
    <xf numFmtId="0" fontId="11" fillId="0" borderId="0" xfId="9" applyFont="1" applyAlignment="1">
      <alignment horizontal="center" vertical="center"/>
    </xf>
    <xf numFmtId="0" fontId="12" fillId="6" borderId="7" xfId="9" applyFont="1" applyFill="1" applyBorder="1" applyAlignment="1">
      <alignment horizontal="center" vertical="center"/>
    </xf>
    <xf numFmtId="0" fontId="12" fillId="6" borderId="3" xfId="9" applyFont="1" applyFill="1" applyBorder="1" applyAlignment="1">
      <alignment horizontal="center" vertical="center"/>
    </xf>
    <xf numFmtId="0" fontId="4" fillId="10" borderId="7" xfId="9" applyFont="1" applyFill="1" applyBorder="1" applyAlignment="1">
      <alignment horizontal="center" vertical="center"/>
    </xf>
    <xf numFmtId="0" fontId="4" fillId="10" borderId="2" xfId="9" applyFont="1" applyFill="1" applyBorder="1" applyAlignment="1">
      <alignment horizontal="center" vertical="center"/>
    </xf>
    <xf numFmtId="0" fontId="4" fillId="10" borderId="3" xfId="9" applyFont="1" applyFill="1" applyBorder="1" applyAlignment="1">
      <alignment horizontal="center" vertical="center"/>
    </xf>
    <xf numFmtId="0" fontId="6" fillId="0" borderId="1" xfId="9" applyFont="1" applyBorder="1" applyAlignment="1">
      <alignment horizontal="center" vertical="center"/>
    </xf>
    <xf numFmtId="0" fontId="6" fillId="0" borderId="4" xfId="9" applyFont="1" applyBorder="1" applyAlignment="1">
      <alignment horizontal="center" vertical="center"/>
    </xf>
    <xf numFmtId="0" fontId="6" fillId="0" borderId="6" xfId="9" applyFont="1" applyBorder="1" applyAlignment="1">
      <alignment horizontal="center" vertical="center"/>
    </xf>
    <xf numFmtId="0" fontId="6" fillId="0" borderId="1" xfId="9" applyFont="1" applyBorder="1" applyAlignment="1">
      <alignment horizontal="center" vertical="center" wrapText="1"/>
    </xf>
    <xf numFmtId="0" fontId="6" fillId="0" borderId="5" xfId="9" applyFont="1" applyBorder="1" applyAlignment="1">
      <alignment horizontal="center" vertical="center" wrapText="1"/>
    </xf>
    <xf numFmtId="0" fontId="20" fillId="0" borderId="0" xfId="9" applyFont="1" applyAlignment="1">
      <alignment horizontal="center" vertical="center" wrapText="1"/>
    </xf>
    <xf numFmtId="0" fontId="4" fillId="10" borderId="1" xfId="9" applyFont="1" applyFill="1" applyBorder="1" applyAlignment="1">
      <alignment horizontal="center" vertical="center" wrapText="1"/>
    </xf>
    <xf numFmtId="0" fontId="4" fillId="10" borderId="4" xfId="9" applyFont="1" applyFill="1" applyBorder="1" applyAlignment="1">
      <alignment horizontal="center" vertical="center" wrapText="1"/>
    </xf>
    <xf numFmtId="0" fontId="4" fillId="10" borderId="6" xfId="9" applyFont="1" applyFill="1" applyBorder="1" applyAlignment="1">
      <alignment horizontal="center" vertical="center" wrapText="1"/>
    </xf>
    <xf numFmtId="0" fontId="4" fillId="10" borderId="6" xfId="9" applyFont="1" applyFill="1" applyBorder="1" applyAlignment="1">
      <alignment horizontal="center" vertical="center"/>
    </xf>
    <xf numFmtId="49" fontId="22" fillId="0" borderId="0" xfId="10" applyNumberFormat="1" applyFont="1" applyAlignment="1">
      <alignment horizontal="center" vertical="center" wrapText="1"/>
    </xf>
    <xf numFmtId="0" fontId="9" fillId="7" borderId="7" xfId="10" applyFont="1" applyFill="1" applyBorder="1" applyAlignment="1">
      <alignment horizontal="center" vertical="center" wrapText="1"/>
    </xf>
    <xf numFmtId="0" fontId="9" fillId="7" borderId="2" xfId="10" applyFont="1" applyFill="1" applyBorder="1" applyAlignment="1">
      <alignment horizontal="center" vertical="center" wrapText="1"/>
    </xf>
    <xf numFmtId="0" fontId="9" fillId="7" borderId="3" xfId="10" applyFont="1" applyFill="1" applyBorder="1" applyAlignment="1">
      <alignment horizontal="center" vertical="center" wrapText="1"/>
    </xf>
    <xf numFmtId="0" fontId="22" fillId="0" borderId="0" xfId="11" applyFont="1" applyAlignment="1">
      <alignment horizontal="center" vertical="center" wrapText="1"/>
    </xf>
    <xf numFmtId="0" fontId="9" fillId="7" borderId="7" xfId="11" applyFont="1" applyFill="1" applyBorder="1" applyAlignment="1">
      <alignment horizontal="center" vertical="center" wrapText="1"/>
    </xf>
    <xf numFmtId="0" fontId="9" fillId="7" borderId="2" xfId="11" applyFont="1" applyFill="1" applyBorder="1" applyAlignment="1">
      <alignment horizontal="center" vertical="center" wrapText="1"/>
    </xf>
    <xf numFmtId="0" fontId="9" fillId="7" borderId="3" xfId="11" applyFont="1" applyFill="1" applyBorder="1" applyAlignment="1">
      <alignment horizontal="center" vertical="center" wrapText="1"/>
    </xf>
    <xf numFmtId="0" fontId="4" fillId="0" borderId="6" xfId="7" applyFont="1" applyBorder="1" applyAlignment="1">
      <alignment horizontal="center" vertical="center" wrapText="1"/>
    </xf>
    <xf numFmtId="0" fontId="4" fillId="2" borderId="6" xfId="7" applyFont="1" applyFill="1" applyBorder="1" applyAlignment="1">
      <alignment horizontal="center" vertical="center"/>
    </xf>
    <xf numFmtId="44" fontId="4" fillId="2" borderId="6" xfId="12" applyFont="1" applyFill="1" applyBorder="1" applyAlignment="1">
      <alignment horizontal="center" vertical="center"/>
    </xf>
    <xf numFmtId="44" fontId="11" fillId="9" borderId="6" xfId="12" applyFont="1" applyFill="1" applyBorder="1" applyAlignment="1">
      <alignment horizontal="center"/>
    </xf>
    <xf numFmtId="0" fontId="20" fillId="0" borderId="0" xfId="7" applyFont="1" applyAlignment="1">
      <alignment horizontal="center" vertical="center" wrapText="1"/>
    </xf>
  </cellXfs>
  <cellStyles count="14">
    <cellStyle name="Normalny" xfId="0" builtinId="0"/>
    <cellStyle name="Normalny 10" xfId="3"/>
    <cellStyle name="Normalny 2" xfId="1"/>
    <cellStyle name="Normalny 2 2 2" xfId="7"/>
    <cellStyle name="Normalny 2 3" xfId="9"/>
    <cellStyle name="Normalny 3" xfId="13"/>
    <cellStyle name="Normalny 6" xfId="2"/>
    <cellStyle name="Normalny 6 2" xfId="11"/>
    <cellStyle name="Normalny 6 3" xfId="10"/>
    <cellStyle name="Normalny 7 2" xfId="5"/>
    <cellStyle name="Normalny 8 2" xfId="4"/>
    <cellStyle name="Normalny 9" xfId="6"/>
    <cellStyle name="Walutowy 3 2 2" xfId="8"/>
    <cellStyle name="Walutowy 3 3" xfId="1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K71"/>
  <sheetViews>
    <sheetView tabSelected="1" zoomScaleNormal="100" workbookViewId="0">
      <pane ySplit="5" topLeftCell="A6" activePane="bottomLeft" state="frozen"/>
      <selection activeCell="F21" sqref="F21"/>
      <selection pane="bottomLeft" activeCell="K56" sqref="K56"/>
    </sheetView>
  </sheetViews>
  <sheetFormatPr defaultColWidth="11.6640625" defaultRowHeight="12.75" customHeight="1"/>
  <cols>
    <col min="1" max="1" width="4.83203125" style="2" customWidth="1"/>
    <col min="2" max="2" width="6.6640625" style="2" customWidth="1"/>
    <col min="3" max="3" width="8.83203125" style="2" customWidth="1"/>
    <col min="4" max="4" width="7" style="2" customWidth="1"/>
    <col min="5" max="5" width="89" style="2" customWidth="1"/>
    <col min="6" max="7" width="14.6640625" style="2" customWidth="1"/>
    <col min="8" max="8" width="13.6640625" style="2" customWidth="1"/>
    <col min="9" max="9" width="14.5" style="2" customWidth="1"/>
    <col min="10" max="10" width="14.83203125" style="2" customWidth="1"/>
    <col min="11" max="11" width="30.5" style="2" customWidth="1"/>
    <col min="12" max="16384" width="11.6640625" style="2"/>
  </cols>
  <sheetData>
    <row r="1" spans="1:11" ht="12" customHeight="1"/>
    <row r="2" spans="1:11" ht="15.75" customHeight="1">
      <c r="A2" s="212" t="s">
        <v>289</v>
      </c>
      <c r="B2" s="212"/>
      <c r="C2" s="212"/>
      <c r="D2" s="212"/>
      <c r="E2" s="212"/>
      <c r="F2" s="212"/>
      <c r="G2" s="212"/>
      <c r="H2" s="212"/>
      <c r="I2" s="212"/>
      <c r="J2" s="212"/>
      <c r="K2" s="212"/>
    </row>
    <row r="3" spans="1:11" ht="15" customHeight="1" thickBot="1"/>
    <row r="4" spans="1:11" ht="19.5" customHeight="1" thickBot="1">
      <c r="A4" s="213" t="s">
        <v>81</v>
      </c>
      <c r="B4" s="214" t="s">
        <v>0</v>
      </c>
      <c r="C4" s="214" t="s">
        <v>82</v>
      </c>
      <c r="D4" s="215" t="s">
        <v>2</v>
      </c>
      <c r="E4" s="214" t="s">
        <v>83</v>
      </c>
      <c r="F4" s="214" t="s">
        <v>26</v>
      </c>
      <c r="G4" s="217" t="s">
        <v>27</v>
      </c>
      <c r="H4" s="218"/>
      <c r="I4" s="218"/>
      <c r="J4" s="218"/>
      <c r="K4" s="215" t="s">
        <v>169</v>
      </c>
    </row>
    <row r="5" spans="1:11" ht="95.25" customHeight="1" thickBot="1">
      <c r="A5" s="213"/>
      <c r="B5" s="214"/>
      <c r="C5" s="214"/>
      <c r="D5" s="216"/>
      <c r="E5" s="214"/>
      <c r="F5" s="214"/>
      <c r="G5" s="3" t="s">
        <v>84</v>
      </c>
      <c r="H5" s="3" t="s">
        <v>85</v>
      </c>
      <c r="I5" s="3" t="s">
        <v>86</v>
      </c>
      <c r="J5" s="3" t="s">
        <v>170</v>
      </c>
      <c r="K5" s="216"/>
    </row>
    <row r="6" spans="1:11" s="5" customFormat="1" ht="15" customHeight="1" thickBot="1">
      <c r="A6" s="4" t="s">
        <v>87</v>
      </c>
      <c r="B6" s="4" t="s">
        <v>88</v>
      </c>
      <c r="C6" s="4" t="s">
        <v>89</v>
      </c>
      <c r="D6" s="4" t="s">
        <v>90</v>
      </c>
      <c r="E6" s="4" t="s">
        <v>91</v>
      </c>
      <c r="F6" s="4" t="s">
        <v>92</v>
      </c>
      <c r="G6" s="4" t="s">
        <v>93</v>
      </c>
      <c r="H6" s="4" t="s">
        <v>94</v>
      </c>
      <c r="I6" s="4" t="s">
        <v>95</v>
      </c>
      <c r="J6" s="4" t="s">
        <v>96</v>
      </c>
      <c r="K6" s="4" t="s">
        <v>97</v>
      </c>
    </row>
    <row r="7" spans="1:11" s="6" customFormat="1" ht="49.5" customHeight="1" thickBot="1">
      <c r="A7" s="120" t="s">
        <v>87</v>
      </c>
      <c r="B7" s="121">
        <v>600</v>
      </c>
      <c r="C7" s="121">
        <v>60014</v>
      </c>
      <c r="D7" s="121">
        <v>6050</v>
      </c>
      <c r="E7" s="114" t="s">
        <v>178</v>
      </c>
      <c r="F7" s="122">
        <v>1500000</v>
      </c>
      <c r="G7" s="123">
        <v>750000</v>
      </c>
      <c r="H7" s="123"/>
      <c r="I7" s="114"/>
      <c r="J7" s="124" t="s">
        <v>229</v>
      </c>
      <c r="K7" s="125" t="s">
        <v>179</v>
      </c>
    </row>
    <row r="8" spans="1:11" s="6" customFormat="1" ht="22.5" customHeight="1" thickBot="1">
      <c r="A8" s="120" t="s">
        <v>88</v>
      </c>
      <c r="B8" s="103">
        <v>600</v>
      </c>
      <c r="C8" s="103">
        <v>60014</v>
      </c>
      <c r="D8" s="103">
        <v>6050</v>
      </c>
      <c r="E8" s="9" t="s">
        <v>189</v>
      </c>
      <c r="F8" s="10">
        <f t="shared" ref="F8:F43" si="0">SUM(G8:H8)</f>
        <v>150000</v>
      </c>
      <c r="G8" s="104">
        <v>150000</v>
      </c>
      <c r="H8" s="104"/>
      <c r="I8" s="9"/>
      <c r="J8" s="105"/>
      <c r="K8" s="9"/>
    </row>
    <row r="9" spans="1:11" s="6" customFormat="1" ht="22.5" customHeight="1" thickBot="1">
      <c r="A9" s="120" t="s">
        <v>89</v>
      </c>
      <c r="B9" s="103">
        <v>600</v>
      </c>
      <c r="C9" s="103">
        <v>60014</v>
      </c>
      <c r="D9" s="103">
        <v>6050</v>
      </c>
      <c r="E9" s="9" t="s">
        <v>190</v>
      </c>
      <c r="F9" s="10">
        <f t="shared" si="0"/>
        <v>100000</v>
      </c>
      <c r="G9" s="104">
        <v>100000</v>
      </c>
      <c r="H9" s="104"/>
      <c r="I9" s="9"/>
      <c r="J9" s="106"/>
      <c r="K9" s="9"/>
    </row>
    <row r="10" spans="1:11" s="6" customFormat="1" ht="34.5" customHeight="1" thickBot="1">
      <c r="A10" s="120" t="s">
        <v>90</v>
      </c>
      <c r="B10" s="103">
        <v>600</v>
      </c>
      <c r="C10" s="103">
        <v>60014</v>
      </c>
      <c r="D10" s="103">
        <v>6050</v>
      </c>
      <c r="E10" s="9" t="s">
        <v>264</v>
      </c>
      <c r="F10" s="10">
        <f t="shared" si="0"/>
        <v>150000</v>
      </c>
      <c r="G10" s="104">
        <v>150000</v>
      </c>
      <c r="H10" s="104"/>
      <c r="I10" s="9"/>
      <c r="J10" s="106"/>
      <c r="K10" s="9"/>
    </row>
    <row r="11" spans="1:11" s="6" customFormat="1" ht="34.5" customHeight="1" thickBot="1">
      <c r="A11" s="120" t="s">
        <v>91</v>
      </c>
      <c r="B11" s="103">
        <v>600</v>
      </c>
      <c r="C11" s="103">
        <v>60014</v>
      </c>
      <c r="D11" s="103">
        <v>6050</v>
      </c>
      <c r="E11" s="126" t="s">
        <v>222</v>
      </c>
      <c r="F11" s="10">
        <f t="shared" si="0"/>
        <v>200000</v>
      </c>
      <c r="G11" s="104">
        <v>200000</v>
      </c>
      <c r="H11" s="104"/>
      <c r="I11" s="9"/>
      <c r="J11" s="105"/>
      <c r="K11" s="9"/>
    </row>
    <row r="12" spans="1:11" s="6" customFormat="1" ht="22.5" customHeight="1" thickBot="1">
      <c r="A12" s="120" t="s">
        <v>92</v>
      </c>
      <c r="B12" s="103">
        <v>600</v>
      </c>
      <c r="C12" s="103">
        <v>60014</v>
      </c>
      <c r="D12" s="103">
        <v>6050</v>
      </c>
      <c r="E12" s="107" t="s">
        <v>191</v>
      </c>
      <c r="F12" s="10">
        <f t="shared" si="0"/>
        <v>200000</v>
      </c>
      <c r="G12" s="104">
        <v>200000</v>
      </c>
      <c r="H12" s="10"/>
      <c r="I12" s="9"/>
      <c r="J12" s="105"/>
      <c r="K12" s="9"/>
    </row>
    <row r="13" spans="1:11" s="7" customFormat="1" ht="60.75" customHeight="1" thickBot="1">
      <c r="A13" s="120" t="s">
        <v>93</v>
      </c>
      <c r="B13" s="121">
        <v>600</v>
      </c>
      <c r="C13" s="121">
        <v>60014</v>
      </c>
      <c r="D13" s="121">
        <v>6050</v>
      </c>
      <c r="E13" s="127" t="s">
        <v>180</v>
      </c>
      <c r="F13" s="122">
        <v>4000000</v>
      </c>
      <c r="G13" s="123">
        <v>2000000</v>
      </c>
      <c r="H13" s="122"/>
      <c r="I13" s="114"/>
      <c r="J13" s="124" t="s">
        <v>263</v>
      </c>
      <c r="K13" s="132"/>
    </row>
    <row r="14" spans="1:11" s="6" customFormat="1" ht="22.5" customHeight="1" thickBot="1">
      <c r="A14" s="120" t="s">
        <v>94</v>
      </c>
      <c r="B14" s="103">
        <v>600</v>
      </c>
      <c r="C14" s="103">
        <v>60014</v>
      </c>
      <c r="D14" s="103">
        <v>6050</v>
      </c>
      <c r="E14" s="107" t="s">
        <v>192</v>
      </c>
      <c r="F14" s="10">
        <f t="shared" si="0"/>
        <v>150000</v>
      </c>
      <c r="G14" s="104">
        <v>150000</v>
      </c>
      <c r="H14" s="10"/>
      <c r="I14" s="9"/>
      <c r="J14" s="105"/>
      <c r="K14" s="108"/>
    </row>
    <row r="15" spans="1:11" s="6" customFormat="1" ht="22.5" customHeight="1" thickBot="1">
      <c r="A15" s="120" t="s">
        <v>95</v>
      </c>
      <c r="B15" s="103">
        <v>600</v>
      </c>
      <c r="C15" s="103">
        <v>60014</v>
      </c>
      <c r="D15" s="103">
        <v>6050</v>
      </c>
      <c r="E15" s="107" t="s">
        <v>193</v>
      </c>
      <c r="F15" s="10">
        <f t="shared" si="0"/>
        <v>200000</v>
      </c>
      <c r="G15" s="104">
        <v>200000</v>
      </c>
      <c r="H15" s="10"/>
      <c r="I15" s="9"/>
      <c r="J15" s="105"/>
      <c r="K15" s="108"/>
    </row>
    <row r="16" spans="1:11" s="6" customFormat="1" ht="22.5" customHeight="1" thickBot="1">
      <c r="A16" s="120" t="s">
        <v>96</v>
      </c>
      <c r="B16" s="103">
        <v>600</v>
      </c>
      <c r="C16" s="103">
        <v>60014</v>
      </c>
      <c r="D16" s="103">
        <v>6050</v>
      </c>
      <c r="E16" s="107" t="s">
        <v>194</v>
      </c>
      <c r="F16" s="10">
        <f t="shared" si="0"/>
        <v>150000</v>
      </c>
      <c r="G16" s="104">
        <v>150000</v>
      </c>
      <c r="H16" s="10"/>
      <c r="I16" s="9"/>
      <c r="J16" s="105"/>
      <c r="K16" s="108"/>
    </row>
    <row r="17" spans="1:11" s="7" customFormat="1" ht="36" customHeight="1" thickBot="1">
      <c r="A17" s="120" t="s">
        <v>97</v>
      </c>
      <c r="B17" s="121">
        <v>600</v>
      </c>
      <c r="C17" s="121">
        <v>60014</v>
      </c>
      <c r="D17" s="121">
        <v>6050</v>
      </c>
      <c r="E17" s="127" t="s">
        <v>181</v>
      </c>
      <c r="F17" s="122">
        <f t="shared" si="0"/>
        <v>63200</v>
      </c>
      <c r="G17" s="123">
        <v>63200</v>
      </c>
      <c r="H17" s="122"/>
      <c r="I17" s="114"/>
      <c r="J17" s="124"/>
      <c r="K17" s="125" t="s">
        <v>182</v>
      </c>
    </row>
    <row r="18" spans="1:11" s="6" customFormat="1" ht="22.5" customHeight="1" thickBot="1">
      <c r="A18" s="120" t="s">
        <v>231</v>
      </c>
      <c r="B18" s="103">
        <v>600</v>
      </c>
      <c r="C18" s="103">
        <v>60014</v>
      </c>
      <c r="D18" s="103">
        <v>6050</v>
      </c>
      <c r="E18" s="107" t="s">
        <v>195</v>
      </c>
      <c r="F18" s="10">
        <f t="shared" si="0"/>
        <v>150000</v>
      </c>
      <c r="G18" s="104">
        <v>150000</v>
      </c>
      <c r="H18" s="10"/>
      <c r="I18" s="9"/>
      <c r="J18" s="9"/>
      <c r="K18" s="9"/>
    </row>
    <row r="19" spans="1:11" s="6" customFormat="1" ht="22.5" customHeight="1" thickBot="1">
      <c r="A19" s="120" t="s">
        <v>232</v>
      </c>
      <c r="B19" s="103">
        <v>600</v>
      </c>
      <c r="C19" s="103">
        <v>60014</v>
      </c>
      <c r="D19" s="103">
        <v>6050</v>
      </c>
      <c r="E19" s="107" t="s">
        <v>196</v>
      </c>
      <c r="F19" s="10">
        <f t="shared" si="0"/>
        <v>100000</v>
      </c>
      <c r="G19" s="104">
        <v>100000</v>
      </c>
      <c r="H19" s="10"/>
      <c r="I19" s="9"/>
      <c r="J19" s="105"/>
      <c r="K19" s="9"/>
    </row>
    <row r="20" spans="1:11" s="6" customFormat="1" ht="22.5" customHeight="1" thickBot="1">
      <c r="A20" s="120" t="s">
        <v>233</v>
      </c>
      <c r="B20" s="103">
        <v>600</v>
      </c>
      <c r="C20" s="103">
        <v>60014</v>
      </c>
      <c r="D20" s="103">
        <v>6050</v>
      </c>
      <c r="E20" s="107" t="s">
        <v>197</v>
      </c>
      <c r="F20" s="10">
        <f t="shared" si="0"/>
        <v>250000</v>
      </c>
      <c r="G20" s="104">
        <v>250000</v>
      </c>
      <c r="H20" s="10"/>
      <c r="I20" s="9"/>
      <c r="J20" s="105"/>
      <c r="K20" s="9"/>
    </row>
    <row r="21" spans="1:11" s="7" customFormat="1" ht="87" customHeight="1" thickBot="1">
      <c r="A21" s="120" t="s">
        <v>234</v>
      </c>
      <c r="B21" s="121">
        <v>600</v>
      </c>
      <c r="C21" s="121">
        <v>60014</v>
      </c>
      <c r="D21" s="121">
        <v>6050</v>
      </c>
      <c r="E21" s="127" t="s">
        <v>184</v>
      </c>
      <c r="F21" s="122">
        <f t="shared" si="0"/>
        <v>50000</v>
      </c>
      <c r="G21" s="123">
        <v>50000</v>
      </c>
      <c r="H21" s="122"/>
      <c r="I21" s="114"/>
      <c r="J21" s="124"/>
      <c r="K21" s="125" t="s">
        <v>183</v>
      </c>
    </row>
    <row r="22" spans="1:11" s="6" customFormat="1" ht="22.5" customHeight="1" thickBot="1">
      <c r="A22" s="120" t="s">
        <v>235</v>
      </c>
      <c r="B22" s="103">
        <v>600</v>
      </c>
      <c r="C22" s="103">
        <v>60014</v>
      </c>
      <c r="D22" s="103">
        <v>6050</v>
      </c>
      <c r="E22" s="109" t="s">
        <v>198</v>
      </c>
      <c r="F22" s="10">
        <f t="shared" si="0"/>
        <v>150000</v>
      </c>
      <c r="G22" s="104">
        <v>150000</v>
      </c>
      <c r="H22" s="10"/>
      <c r="I22" s="9"/>
      <c r="J22" s="105"/>
      <c r="K22" s="9"/>
    </row>
    <row r="23" spans="1:11" s="7" customFormat="1" ht="22.5" customHeight="1" thickBot="1">
      <c r="A23" s="120" t="s">
        <v>236</v>
      </c>
      <c r="B23" s="121">
        <v>600</v>
      </c>
      <c r="C23" s="121">
        <v>60014</v>
      </c>
      <c r="D23" s="121">
        <v>6050</v>
      </c>
      <c r="E23" s="128" t="s">
        <v>199</v>
      </c>
      <c r="F23" s="122">
        <v>200000</v>
      </c>
      <c r="G23" s="123">
        <v>150000</v>
      </c>
      <c r="H23" s="122"/>
      <c r="I23" s="114"/>
      <c r="J23" s="124" t="s">
        <v>98</v>
      </c>
      <c r="K23" s="114"/>
    </row>
    <row r="24" spans="1:11" s="7" customFormat="1" ht="22.5" customHeight="1" thickBot="1">
      <c r="A24" s="120" t="s">
        <v>237</v>
      </c>
      <c r="B24" s="121">
        <v>600</v>
      </c>
      <c r="C24" s="121">
        <v>60014</v>
      </c>
      <c r="D24" s="129">
        <v>6050</v>
      </c>
      <c r="E24" s="130" t="s">
        <v>99</v>
      </c>
      <c r="F24" s="122">
        <v>200000</v>
      </c>
      <c r="G24" s="123">
        <v>200000</v>
      </c>
      <c r="H24" s="122"/>
      <c r="I24" s="114"/>
      <c r="J24" s="124"/>
      <c r="K24" s="114"/>
    </row>
    <row r="25" spans="1:11" s="6" customFormat="1" ht="34.5" customHeight="1" thickBot="1">
      <c r="A25" s="120" t="s">
        <v>238</v>
      </c>
      <c r="B25" s="103">
        <v>600</v>
      </c>
      <c r="C25" s="103">
        <v>60014</v>
      </c>
      <c r="D25" s="110">
        <v>6050</v>
      </c>
      <c r="E25" s="111" t="s">
        <v>186</v>
      </c>
      <c r="F25" s="10">
        <v>363000</v>
      </c>
      <c r="G25" s="104">
        <v>200000</v>
      </c>
      <c r="H25" s="10"/>
      <c r="I25" s="9"/>
      <c r="J25" s="105" t="s">
        <v>185</v>
      </c>
      <c r="K25" s="108" t="s">
        <v>187</v>
      </c>
    </row>
    <row r="26" spans="1:11" s="6" customFormat="1" ht="22.5" customHeight="1" thickBot="1">
      <c r="A26" s="120" t="s">
        <v>239</v>
      </c>
      <c r="B26" s="103">
        <v>600</v>
      </c>
      <c r="C26" s="103">
        <v>60014</v>
      </c>
      <c r="D26" s="110">
        <v>6050</v>
      </c>
      <c r="E26" s="111" t="s">
        <v>200</v>
      </c>
      <c r="F26" s="10">
        <f t="shared" si="0"/>
        <v>100000</v>
      </c>
      <c r="G26" s="104">
        <v>100000</v>
      </c>
      <c r="H26" s="10"/>
      <c r="I26" s="9"/>
      <c r="J26" s="105"/>
      <c r="K26" s="108"/>
    </row>
    <row r="27" spans="1:11" s="6" customFormat="1" ht="22.5" customHeight="1" thickBot="1">
      <c r="A27" s="120" t="s">
        <v>240</v>
      </c>
      <c r="B27" s="103">
        <v>600</v>
      </c>
      <c r="C27" s="103">
        <v>60014</v>
      </c>
      <c r="D27" s="110">
        <v>6050</v>
      </c>
      <c r="E27" s="111" t="s">
        <v>201</v>
      </c>
      <c r="F27" s="10">
        <f t="shared" si="0"/>
        <v>400000</v>
      </c>
      <c r="G27" s="104">
        <v>400000</v>
      </c>
      <c r="H27" s="10"/>
      <c r="I27" s="9"/>
      <c r="J27" s="105"/>
      <c r="K27" s="9"/>
    </row>
    <row r="28" spans="1:11" s="6" customFormat="1" ht="36" customHeight="1" thickBot="1">
      <c r="A28" s="120" t="s">
        <v>241</v>
      </c>
      <c r="B28" s="103">
        <v>600</v>
      </c>
      <c r="C28" s="103">
        <v>60014</v>
      </c>
      <c r="D28" s="110">
        <v>6050</v>
      </c>
      <c r="E28" s="111" t="s">
        <v>223</v>
      </c>
      <c r="F28" s="10">
        <f t="shared" si="0"/>
        <v>175000</v>
      </c>
      <c r="G28" s="104">
        <v>175000</v>
      </c>
      <c r="H28" s="10"/>
      <c r="I28" s="9"/>
      <c r="J28" s="105"/>
      <c r="K28" s="9"/>
    </row>
    <row r="29" spans="1:11" s="6" customFormat="1" ht="22.5" customHeight="1" thickBot="1">
      <c r="A29" s="120" t="s">
        <v>242</v>
      </c>
      <c r="B29" s="103">
        <v>600</v>
      </c>
      <c r="C29" s="103">
        <v>60014</v>
      </c>
      <c r="D29" s="110">
        <v>6050</v>
      </c>
      <c r="E29" s="111" t="s">
        <v>202</v>
      </c>
      <c r="F29" s="10">
        <v>300000</v>
      </c>
      <c r="G29" s="104">
        <v>200000</v>
      </c>
      <c r="H29" s="10"/>
      <c r="I29" s="9"/>
      <c r="J29" s="105" t="s">
        <v>203</v>
      </c>
      <c r="K29" s="9"/>
    </row>
    <row r="30" spans="1:11" s="6" customFormat="1" ht="22.5" customHeight="1" thickBot="1">
      <c r="A30" s="120" t="s">
        <v>243</v>
      </c>
      <c r="B30" s="103">
        <v>600</v>
      </c>
      <c r="C30" s="103">
        <v>60014</v>
      </c>
      <c r="D30" s="110">
        <v>6050</v>
      </c>
      <c r="E30" s="111" t="s">
        <v>204</v>
      </c>
      <c r="F30" s="10">
        <f t="shared" si="0"/>
        <v>100000</v>
      </c>
      <c r="G30" s="104">
        <v>100000</v>
      </c>
      <c r="H30" s="10"/>
      <c r="I30" s="9"/>
      <c r="J30" s="105"/>
      <c r="K30" s="9"/>
    </row>
    <row r="31" spans="1:11" s="7" customFormat="1" ht="37.5" customHeight="1" thickBot="1">
      <c r="A31" s="120" t="s">
        <v>244</v>
      </c>
      <c r="B31" s="121">
        <v>600</v>
      </c>
      <c r="C31" s="121">
        <v>60014</v>
      </c>
      <c r="D31" s="129">
        <v>6050</v>
      </c>
      <c r="E31" s="130" t="s">
        <v>207</v>
      </c>
      <c r="F31" s="122">
        <f t="shared" si="0"/>
        <v>50000</v>
      </c>
      <c r="G31" s="123">
        <v>50000</v>
      </c>
      <c r="H31" s="122"/>
      <c r="I31" s="114"/>
      <c r="J31" s="124"/>
      <c r="K31" s="125" t="s">
        <v>205</v>
      </c>
    </row>
    <row r="32" spans="1:11" s="7" customFormat="1" ht="37.5" customHeight="1" thickBot="1">
      <c r="A32" s="120" t="s">
        <v>245</v>
      </c>
      <c r="B32" s="121">
        <v>600</v>
      </c>
      <c r="C32" s="121">
        <v>60014</v>
      </c>
      <c r="D32" s="129">
        <v>6050</v>
      </c>
      <c r="E32" s="130" t="s">
        <v>224</v>
      </c>
      <c r="F32" s="122">
        <f t="shared" si="0"/>
        <v>25000</v>
      </c>
      <c r="G32" s="123">
        <v>25000</v>
      </c>
      <c r="H32" s="122"/>
      <c r="I32" s="114"/>
      <c r="J32" s="124"/>
      <c r="K32" s="125"/>
    </row>
    <row r="33" spans="1:11" s="6" customFormat="1" ht="22.5" customHeight="1" thickBot="1">
      <c r="A33" s="120" t="s">
        <v>246</v>
      </c>
      <c r="B33" s="103">
        <v>600</v>
      </c>
      <c r="C33" s="103">
        <v>60014</v>
      </c>
      <c r="D33" s="110">
        <v>6050</v>
      </c>
      <c r="E33" s="111" t="s">
        <v>206</v>
      </c>
      <c r="F33" s="10">
        <v>180000</v>
      </c>
      <c r="G33" s="104">
        <v>150000</v>
      </c>
      <c r="H33" s="10"/>
      <c r="I33" s="9"/>
      <c r="J33" s="105" t="s">
        <v>225</v>
      </c>
      <c r="K33" s="9"/>
    </row>
    <row r="34" spans="1:11" s="7" customFormat="1" ht="35.25" customHeight="1" thickBot="1">
      <c r="A34" s="120" t="s">
        <v>247</v>
      </c>
      <c r="B34" s="121">
        <v>600</v>
      </c>
      <c r="C34" s="121">
        <v>60014</v>
      </c>
      <c r="D34" s="129">
        <v>6050</v>
      </c>
      <c r="E34" s="130" t="s">
        <v>171</v>
      </c>
      <c r="F34" s="122">
        <f t="shared" si="0"/>
        <v>150000</v>
      </c>
      <c r="G34" s="123">
        <v>150000</v>
      </c>
      <c r="H34" s="122"/>
      <c r="I34" s="114"/>
      <c r="J34" s="124"/>
      <c r="K34" s="114"/>
    </row>
    <row r="35" spans="1:11" s="7" customFormat="1" ht="22.5" customHeight="1" thickBot="1">
      <c r="A35" s="120" t="s">
        <v>248</v>
      </c>
      <c r="B35" s="121">
        <v>600</v>
      </c>
      <c r="C35" s="121">
        <v>60014</v>
      </c>
      <c r="D35" s="129">
        <v>6050</v>
      </c>
      <c r="E35" s="130" t="s">
        <v>172</v>
      </c>
      <c r="F35" s="122">
        <v>400000</v>
      </c>
      <c r="G35" s="123">
        <v>200000</v>
      </c>
      <c r="H35" s="123"/>
      <c r="I35" s="114"/>
      <c r="J35" s="105" t="s">
        <v>226</v>
      </c>
      <c r="K35" s="114"/>
    </row>
    <row r="36" spans="1:11" s="7" customFormat="1" ht="22.5" customHeight="1" thickBot="1">
      <c r="A36" s="120" t="s">
        <v>249</v>
      </c>
      <c r="B36" s="121">
        <v>600</v>
      </c>
      <c r="C36" s="121">
        <v>60014</v>
      </c>
      <c r="D36" s="129">
        <v>6050</v>
      </c>
      <c r="E36" s="130" t="s">
        <v>227</v>
      </c>
      <c r="F36" s="122">
        <v>440000</v>
      </c>
      <c r="G36" s="123"/>
      <c r="H36" s="123"/>
      <c r="I36" s="114"/>
      <c r="J36" s="105" t="s">
        <v>228</v>
      </c>
      <c r="K36" s="114"/>
    </row>
    <row r="37" spans="1:11" s="210" customFormat="1" ht="22.5" customHeight="1" thickBot="1">
      <c r="A37" s="203" t="s">
        <v>250</v>
      </c>
      <c r="B37" s="204">
        <v>600</v>
      </c>
      <c r="C37" s="204">
        <v>60014</v>
      </c>
      <c r="D37" s="205">
        <v>6050</v>
      </c>
      <c r="E37" s="206" t="s">
        <v>299</v>
      </c>
      <c r="F37" s="192">
        <v>15000</v>
      </c>
      <c r="G37" s="192">
        <v>10000</v>
      </c>
      <c r="H37" s="207"/>
      <c r="I37" s="208"/>
      <c r="J37" s="209" t="s">
        <v>297</v>
      </c>
      <c r="K37" s="208"/>
    </row>
    <row r="38" spans="1:11" s="210" customFormat="1" ht="22.5" customHeight="1" thickBot="1">
      <c r="A38" s="203" t="s">
        <v>251</v>
      </c>
      <c r="B38" s="204">
        <v>600</v>
      </c>
      <c r="C38" s="204">
        <v>60014</v>
      </c>
      <c r="D38" s="205">
        <v>6050</v>
      </c>
      <c r="E38" s="206" t="s">
        <v>298</v>
      </c>
      <c r="F38" s="192">
        <v>15000</v>
      </c>
      <c r="G38" s="192">
        <v>10000</v>
      </c>
      <c r="H38" s="207"/>
      <c r="I38" s="208"/>
      <c r="J38" s="209" t="s">
        <v>297</v>
      </c>
      <c r="K38" s="208"/>
    </row>
    <row r="39" spans="1:11" s="7" customFormat="1" ht="35.25" customHeight="1" thickBot="1">
      <c r="A39" s="120" t="s">
        <v>252</v>
      </c>
      <c r="B39" s="121">
        <v>600</v>
      </c>
      <c r="C39" s="121">
        <v>60014</v>
      </c>
      <c r="D39" s="129">
        <v>6050</v>
      </c>
      <c r="E39" s="130" t="s">
        <v>271</v>
      </c>
      <c r="F39" s="10">
        <f t="shared" si="0"/>
        <v>10000</v>
      </c>
      <c r="G39" s="10">
        <v>10000</v>
      </c>
      <c r="H39" s="123"/>
      <c r="I39" s="114"/>
      <c r="J39" s="105"/>
      <c r="K39" s="114"/>
    </row>
    <row r="40" spans="1:11" s="7" customFormat="1" ht="22.5" customHeight="1" thickBot="1">
      <c r="A40" s="120" t="s">
        <v>253</v>
      </c>
      <c r="B40" s="121">
        <v>600</v>
      </c>
      <c r="C40" s="121">
        <v>60014</v>
      </c>
      <c r="D40" s="129">
        <v>6050</v>
      </c>
      <c r="E40" s="130" t="s">
        <v>272</v>
      </c>
      <c r="F40" s="10">
        <f t="shared" si="0"/>
        <v>80000</v>
      </c>
      <c r="G40" s="10">
        <v>80000</v>
      </c>
      <c r="H40" s="123"/>
      <c r="I40" s="114"/>
      <c r="J40" s="105"/>
      <c r="K40" s="114"/>
    </row>
    <row r="41" spans="1:11" s="7" customFormat="1" ht="33" customHeight="1" thickBot="1">
      <c r="A41" s="120" t="s">
        <v>254</v>
      </c>
      <c r="B41" s="121">
        <v>600</v>
      </c>
      <c r="C41" s="121">
        <v>60014</v>
      </c>
      <c r="D41" s="129">
        <v>6050</v>
      </c>
      <c r="E41" s="130" t="s">
        <v>273</v>
      </c>
      <c r="F41" s="10">
        <f t="shared" si="0"/>
        <v>10000</v>
      </c>
      <c r="G41" s="10">
        <v>10000</v>
      </c>
      <c r="H41" s="123"/>
      <c r="I41" s="114"/>
      <c r="J41" s="105"/>
      <c r="K41" s="114"/>
    </row>
    <row r="42" spans="1:11" s="7" customFormat="1" ht="34.5" customHeight="1" thickBot="1">
      <c r="A42" s="120" t="s">
        <v>255</v>
      </c>
      <c r="B42" s="121">
        <v>600</v>
      </c>
      <c r="C42" s="121">
        <v>60014</v>
      </c>
      <c r="D42" s="129">
        <v>6050</v>
      </c>
      <c r="E42" s="130" t="s">
        <v>274</v>
      </c>
      <c r="F42" s="10">
        <f t="shared" si="0"/>
        <v>50000</v>
      </c>
      <c r="G42" s="10">
        <v>50000</v>
      </c>
      <c r="H42" s="123"/>
      <c r="I42" s="114"/>
      <c r="J42" s="105"/>
      <c r="K42" s="114"/>
    </row>
    <row r="43" spans="1:11" s="6" customFormat="1" ht="22.5" customHeight="1" thickBot="1">
      <c r="A43" s="120" t="s">
        <v>256</v>
      </c>
      <c r="B43" s="103">
        <v>600</v>
      </c>
      <c r="C43" s="103">
        <v>60014</v>
      </c>
      <c r="D43" s="110">
        <v>6060</v>
      </c>
      <c r="E43" s="112" t="s">
        <v>188</v>
      </c>
      <c r="F43" s="10">
        <f t="shared" si="0"/>
        <v>350000</v>
      </c>
      <c r="G43" s="10">
        <v>350000</v>
      </c>
      <c r="H43" s="10"/>
      <c r="I43" s="9"/>
      <c r="J43" s="9"/>
      <c r="K43" s="9"/>
    </row>
    <row r="44" spans="1:11" s="100" customFormat="1" ht="22.5" customHeight="1" thickBot="1">
      <c r="A44" s="211" t="s">
        <v>100</v>
      </c>
      <c r="B44" s="211"/>
      <c r="C44" s="211"/>
      <c r="D44" s="211"/>
      <c r="E44" s="211"/>
      <c r="F44" s="11">
        <f>SUM(F7:F43)</f>
        <v>11176200</v>
      </c>
      <c r="G44" s="11">
        <f>SUM(G7:G43)</f>
        <v>7433200</v>
      </c>
      <c r="H44" s="11"/>
      <c r="I44" s="11"/>
      <c r="J44" s="11">
        <v>3743000</v>
      </c>
      <c r="K44" s="101"/>
    </row>
    <row r="45" spans="1:11" s="6" customFormat="1" ht="33.75" customHeight="1" thickBot="1">
      <c r="A45" s="8" t="s">
        <v>257</v>
      </c>
      <c r="B45" s="12">
        <v>700</v>
      </c>
      <c r="C45" s="12">
        <v>70005</v>
      </c>
      <c r="D45" s="12">
        <v>6050</v>
      </c>
      <c r="E45" s="113" t="s">
        <v>215</v>
      </c>
      <c r="F45" s="13">
        <f>SUM(G45:H45)</f>
        <v>55000</v>
      </c>
      <c r="G45" s="10">
        <v>55000</v>
      </c>
      <c r="H45" s="10"/>
      <c r="I45" s="9"/>
      <c r="J45" s="9"/>
      <c r="K45" s="9"/>
    </row>
    <row r="46" spans="1:11" s="100" customFormat="1" ht="22.5" customHeight="1" thickBot="1">
      <c r="A46" s="211" t="s">
        <v>173</v>
      </c>
      <c r="B46" s="211"/>
      <c r="C46" s="211"/>
      <c r="D46" s="211"/>
      <c r="E46" s="211"/>
      <c r="F46" s="11">
        <f>SUM(F45)</f>
        <v>55000</v>
      </c>
      <c r="G46" s="11">
        <f>SUM(G45)</f>
        <v>55000</v>
      </c>
      <c r="H46" s="11"/>
      <c r="I46" s="101"/>
      <c r="J46" s="101"/>
      <c r="K46" s="101"/>
    </row>
    <row r="47" spans="1:11" s="6" customFormat="1" ht="22.5" customHeight="1" thickBot="1">
      <c r="A47" s="8" t="s">
        <v>258</v>
      </c>
      <c r="B47" s="12">
        <v>710</v>
      </c>
      <c r="C47" s="12">
        <v>71012</v>
      </c>
      <c r="D47" s="12">
        <v>6060</v>
      </c>
      <c r="E47" s="113" t="s">
        <v>262</v>
      </c>
      <c r="F47" s="13">
        <f>SUM(G47:H47)</f>
        <v>15000</v>
      </c>
      <c r="G47" s="10">
        <v>15000</v>
      </c>
      <c r="H47" s="10"/>
      <c r="I47" s="9"/>
      <c r="J47" s="9"/>
      <c r="K47" s="9"/>
    </row>
    <row r="48" spans="1:11" s="100" customFormat="1" ht="22.5" customHeight="1" thickBot="1">
      <c r="A48" s="211" t="s">
        <v>101</v>
      </c>
      <c r="B48" s="211"/>
      <c r="C48" s="211"/>
      <c r="D48" s="211"/>
      <c r="E48" s="211"/>
      <c r="F48" s="11">
        <f>SUM(F47)</f>
        <v>15000</v>
      </c>
      <c r="G48" s="11">
        <f>SUM(G47)</f>
        <v>15000</v>
      </c>
      <c r="H48" s="11"/>
      <c r="I48" s="101"/>
      <c r="J48" s="101"/>
      <c r="K48" s="101"/>
    </row>
    <row r="49" spans="1:11" s="194" customFormat="1" ht="38.25" customHeight="1" thickBot="1">
      <c r="A49" s="188" t="s">
        <v>259</v>
      </c>
      <c r="B49" s="189">
        <v>710</v>
      </c>
      <c r="C49" s="189">
        <v>71095</v>
      </c>
      <c r="D49" s="189">
        <v>6639</v>
      </c>
      <c r="E49" s="190" t="s">
        <v>210</v>
      </c>
      <c r="F49" s="191">
        <f>SUM(G49:H49)</f>
        <v>57021</v>
      </c>
      <c r="G49" s="192">
        <v>57021</v>
      </c>
      <c r="H49" s="192"/>
      <c r="I49" s="193"/>
      <c r="J49" s="193"/>
      <c r="K49" s="193"/>
    </row>
    <row r="50" spans="1:11" s="100" customFormat="1" ht="22.5" customHeight="1" thickBot="1">
      <c r="A50" s="211" t="s">
        <v>295</v>
      </c>
      <c r="B50" s="211"/>
      <c r="C50" s="211"/>
      <c r="D50" s="211"/>
      <c r="E50" s="211"/>
      <c r="F50" s="11">
        <f>SUM(F49)</f>
        <v>57021</v>
      </c>
      <c r="G50" s="11">
        <f>SUM(G49)</f>
        <v>57021</v>
      </c>
      <c r="H50" s="11"/>
      <c r="I50" s="101"/>
      <c r="J50" s="101"/>
      <c r="K50" s="101"/>
    </row>
    <row r="51" spans="1:11" s="6" customFormat="1" ht="22.5" customHeight="1" thickBot="1">
      <c r="A51" s="8" t="s">
        <v>265</v>
      </c>
      <c r="B51" s="12">
        <v>750</v>
      </c>
      <c r="C51" s="103">
        <v>75011</v>
      </c>
      <c r="D51" s="103">
        <v>6060</v>
      </c>
      <c r="E51" s="107" t="s">
        <v>174</v>
      </c>
      <c r="F51" s="10">
        <f>SUM(G51:H51)</f>
        <v>15000</v>
      </c>
      <c r="G51" s="10">
        <v>15000</v>
      </c>
      <c r="H51" s="10"/>
      <c r="I51" s="9"/>
      <c r="J51" s="9"/>
      <c r="K51" s="114"/>
    </row>
    <row r="52" spans="1:11" s="100" customFormat="1" ht="22.5" customHeight="1" thickBot="1">
      <c r="A52" s="211" t="s">
        <v>102</v>
      </c>
      <c r="B52" s="211"/>
      <c r="C52" s="211"/>
      <c r="D52" s="211"/>
      <c r="E52" s="211"/>
      <c r="F52" s="11">
        <f>SUM(F51:F51)</f>
        <v>15000</v>
      </c>
      <c r="G52" s="11">
        <f>SUM(G51:G51)</f>
        <v>15000</v>
      </c>
      <c r="H52" s="11"/>
      <c r="I52" s="101"/>
      <c r="J52" s="101"/>
      <c r="K52" s="101"/>
    </row>
    <row r="53" spans="1:11" s="6" customFormat="1" ht="22.5" customHeight="1" thickBot="1">
      <c r="A53" s="8" t="s">
        <v>275</v>
      </c>
      <c r="B53" s="12">
        <v>750</v>
      </c>
      <c r="C53" s="103">
        <v>75020</v>
      </c>
      <c r="D53" s="103">
        <v>6060</v>
      </c>
      <c r="E53" s="107" t="s">
        <v>175</v>
      </c>
      <c r="F53" s="10">
        <f>SUM(G53:H53)</f>
        <v>35000</v>
      </c>
      <c r="G53" s="10">
        <v>35000</v>
      </c>
      <c r="H53" s="10" t="s">
        <v>103</v>
      </c>
      <c r="I53" s="9"/>
      <c r="J53" s="9"/>
      <c r="K53" s="114"/>
    </row>
    <row r="54" spans="1:11" s="6" customFormat="1" ht="52.5" customHeight="1" thickBot="1">
      <c r="A54" s="8" t="s">
        <v>276</v>
      </c>
      <c r="B54" s="12">
        <v>750</v>
      </c>
      <c r="C54" s="103">
        <v>75020</v>
      </c>
      <c r="D54" s="103">
        <v>6050</v>
      </c>
      <c r="E54" s="115" t="s">
        <v>104</v>
      </c>
      <c r="F54" s="116">
        <f>SUM(G54:H54)</f>
        <v>500000</v>
      </c>
      <c r="G54" s="116">
        <v>500000</v>
      </c>
      <c r="H54" s="116"/>
      <c r="I54" s="117"/>
      <c r="J54" s="117"/>
      <c r="K54" s="9"/>
    </row>
    <row r="55" spans="1:11" s="100" customFormat="1" ht="22.5" customHeight="1" thickBot="1">
      <c r="A55" s="222" t="s">
        <v>105</v>
      </c>
      <c r="B55" s="222"/>
      <c r="C55" s="222"/>
      <c r="D55" s="223"/>
      <c r="E55" s="223"/>
      <c r="F55" s="14">
        <f>SUM(F53:F54)</f>
        <v>535000</v>
      </c>
      <c r="G55" s="14">
        <f>SUM(G53:G54)</f>
        <v>535000</v>
      </c>
      <c r="H55" s="14"/>
      <c r="I55" s="102"/>
      <c r="J55" s="102"/>
      <c r="K55" s="101"/>
    </row>
    <row r="56" spans="1:11" s="6" customFormat="1" ht="36" customHeight="1" thickBot="1">
      <c r="A56" s="8" t="s">
        <v>277</v>
      </c>
      <c r="B56" s="12">
        <v>754</v>
      </c>
      <c r="C56" s="12">
        <v>75404</v>
      </c>
      <c r="D56" s="12">
        <v>6170</v>
      </c>
      <c r="E56" s="113" t="s">
        <v>209</v>
      </c>
      <c r="F56" s="13">
        <f>SUM(G56:H56)</f>
        <v>40000</v>
      </c>
      <c r="G56" s="10">
        <v>40000</v>
      </c>
      <c r="H56" s="10"/>
      <c r="I56" s="9"/>
      <c r="J56" s="9"/>
      <c r="K56" s="9"/>
    </row>
    <row r="57" spans="1:11" s="100" customFormat="1" ht="22.5" customHeight="1" thickBot="1">
      <c r="A57" s="211" t="s">
        <v>106</v>
      </c>
      <c r="B57" s="211"/>
      <c r="C57" s="211"/>
      <c r="D57" s="211"/>
      <c r="E57" s="211"/>
      <c r="F57" s="11">
        <f>SUM(F56)</f>
        <v>40000</v>
      </c>
      <c r="G57" s="11">
        <f>SUM(G56)</f>
        <v>40000</v>
      </c>
      <c r="H57" s="11"/>
      <c r="I57" s="101"/>
      <c r="J57" s="101"/>
      <c r="K57" s="101"/>
    </row>
    <row r="58" spans="1:11" s="194" customFormat="1" ht="33.75" customHeight="1" thickBot="1">
      <c r="A58" s="188" t="s">
        <v>278</v>
      </c>
      <c r="B58" s="189">
        <v>754</v>
      </c>
      <c r="C58" s="189">
        <v>75410</v>
      </c>
      <c r="D58" s="189">
        <v>6170</v>
      </c>
      <c r="E58" s="190" t="s">
        <v>303</v>
      </c>
      <c r="F58" s="191">
        <f>SUM(G58:H58)</f>
        <v>30000</v>
      </c>
      <c r="G58" s="192">
        <v>30000</v>
      </c>
      <c r="H58" s="192"/>
      <c r="I58" s="193"/>
      <c r="J58" s="193"/>
      <c r="K58" s="193"/>
    </row>
    <row r="59" spans="1:11" s="100" customFormat="1" ht="22.5" customHeight="1" thickBot="1">
      <c r="A59" s="211" t="s">
        <v>302</v>
      </c>
      <c r="B59" s="211"/>
      <c r="C59" s="211"/>
      <c r="D59" s="211"/>
      <c r="E59" s="211"/>
      <c r="F59" s="11">
        <f>SUM(F58)</f>
        <v>30000</v>
      </c>
      <c r="G59" s="11">
        <f>SUM(G58)</f>
        <v>30000</v>
      </c>
      <c r="H59" s="11"/>
      <c r="I59" s="101"/>
      <c r="J59" s="101"/>
      <c r="K59" s="101"/>
    </row>
    <row r="60" spans="1:11" s="6" customFormat="1" ht="37.5" customHeight="1" thickBot="1">
      <c r="A60" s="8" t="s">
        <v>279</v>
      </c>
      <c r="B60" s="12">
        <v>754</v>
      </c>
      <c r="C60" s="12">
        <v>75421</v>
      </c>
      <c r="D60" s="12">
        <v>6050</v>
      </c>
      <c r="E60" s="113" t="s">
        <v>281</v>
      </c>
      <c r="F60" s="13">
        <f>SUM(G60:H60)</f>
        <v>50000</v>
      </c>
      <c r="G60" s="10">
        <v>50000</v>
      </c>
      <c r="H60" s="10"/>
      <c r="I60" s="9"/>
      <c r="J60" s="9"/>
      <c r="K60" s="9"/>
    </row>
    <row r="61" spans="1:11" s="100" customFormat="1" ht="22.5" customHeight="1" thickBot="1">
      <c r="A61" s="211" t="s">
        <v>282</v>
      </c>
      <c r="B61" s="211"/>
      <c r="C61" s="211"/>
      <c r="D61" s="211"/>
      <c r="E61" s="211"/>
      <c r="F61" s="11">
        <f>SUM(F60)</f>
        <v>50000</v>
      </c>
      <c r="G61" s="11">
        <f>SUM(G60)</f>
        <v>50000</v>
      </c>
      <c r="H61" s="11"/>
      <c r="I61" s="101"/>
      <c r="J61" s="101"/>
      <c r="K61" s="101"/>
    </row>
    <row r="62" spans="1:11" s="6" customFormat="1" ht="22.5" customHeight="1" thickBot="1">
      <c r="A62" s="8" t="s">
        <v>280</v>
      </c>
      <c r="B62" s="12">
        <v>852</v>
      </c>
      <c r="C62" s="12">
        <v>85201</v>
      </c>
      <c r="D62" s="12">
        <v>6050</v>
      </c>
      <c r="E62" s="15" t="s">
        <v>177</v>
      </c>
      <c r="F62" s="13">
        <f>SUM(G62:H62)</f>
        <v>50000</v>
      </c>
      <c r="G62" s="10">
        <v>50000</v>
      </c>
      <c r="H62" s="10"/>
      <c r="I62" s="9"/>
      <c r="J62" s="9"/>
      <c r="K62" s="9"/>
    </row>
    <row r="63" spans="1:11" s="6" customFormat="1" ht="22.5" customHeight="1" thickBot="1">
      <c r="A63" s="8" t="s">
        <v>283</v>
      </c>
      <c r="B63" s="12">
        <v>852</v>
      </c>
      <c r="C63" s="12">
        <v>85201</v>
      </c>
      <c r="D63" s="12">
        <v>6050</v>
      </c>
      <c r="E63" s="119" t="s">
        <v>216</v>
      </c>
      <c r="F63" s="13">
        <f>SUM(G63:H63)</f>
        <v>300000</v>
      </c>
      <c r="G63" s="10">
        <v>300000</v>
      </c>
      <c r="H63" s="10"/>
      <c r="I63" s="9"/>
      <c r="J63" s="9"/>
      <c r="K63" s="9"/>
    </row>
    <row r="64" spans="1:11" s="100" customFormat="1" ht="22.5" customHeight="1" thickBot="1">
      <c r="A64" s="211" t="s">
        <v>176</v>
      </c>
      <c r="B64" s="211"/>
      <c r="C64" s="211"/>
      <c r="D64" s="211"/>
      <c r="E64" s="211"/>
      <c r="F64" s="11">
        <f>SUM(F62:F63)</f>
        <v>350000</v>
      </c>
      <c r="G64" s="11">
        <f>SUM(G62:G63)</f>
        <v>350000</v>
      </c>
      <c r="H64" s="11"/>
      <c r="I64" s="101"/>
      <c r="J64" s="101"/>
      <c r="K64" s="101"/>
    </row>
    <row r="65" spans="1:11" s="6" customFormat="1" ht="53.25" customHeight="1" thickBot="1">
      <c r="A65" s="8" t="s">
        <v>301</v>
      </c>
      <c r="B65" s="12">
        <v>852</v>
      </c>
      <c r="C65" s="12">
        <v>85202</v>
      </c>
      <c r="D65" s="12">
        <v>6050</v>
      </c>
      <c r="E65" s="15" t="s">
        <v>107</v>
      </c>
      <c r="F65" s="13">
        <f>SUM(G65:H65)</f>
        <v>285000</v>
      </c>
      <c r="G65" s="10">
        <v>285000</v>
      </c>
      <c r="H65" s="10"/>
      <c r="I65" s="9"/>
      <c r="J65" s="9"/>
      <c r="K65" s="9"/>
    </row>
    <row r="66" spans="1:11" s="100" customFormat="1" ht="22.5" customHeight="1" thickBot="1">
      <c r="A66" s="211" t="s">
        <v>108</v>
      </c>
      <c r="B66" s="211"/>
      <c r="C66" s="211"/>
      <c r="D66" s="211"/>
      <c r="E66" s="211"/>
      <c r="F66" s="11">
        <f>SUM(F65:F65)</f>
        <v>285000</v>
      </c>
      <c r="G66" s="11">
        <f>SUM(G65:G65)</f>
        <v>285000</v>
      </c>
      <c r="H66" s="11"/>
      <c r="I66" s="101"/>
      <c r="J66" s="101"/>
      <c r="K66" s="101"/>
    </row>
    <row r="67" spans="1:11" s="6" customFormat="1" ht="24.75" customHeight="1" thickBot="1">
      <c r="A67" s="219" t="s">
        <v>3</v>
      </c>
      <c r="B67" s="220"/>
      <c r="C67" s="220"/>
      <c r="D67" s="220"/>
      <c r="E67" s="221"/>
      <c r="F67" s="16">
        <f>SUM(F44,F46,F48,F50,F52,F55,F57,F59,F61,F64,F66)</f>
        <v>12608221</v>
      </c>
      <c r="G67" s="16">
        <f t="shared" ref="G67:J67" si="1">SUM(G44,G46,G48,G50,G52,G55,G57,G59,G61,G64,G66)</f>
        <v>8865221</v>
      </c>
      <c r="H67" s="16">
        <f t="shared" si="1"/>
        <v>0</v>
      </c>
      <c r="I67" s="16">
        <f t="shared" si="1"/>
        <v>0</v>
      </c>
      <c r="J67" s="16">
        <f t="shared" si="1"/>
        <v>3743000</v>
      </c>
      <c r="K67" s="16"/>
    </row>
    <row r="68" spans="1:11" ht="12.75" customHeight="1">
      <c r="F68" s="17" t="s">
        <v>103</v>
      </c>
    </row>
    <row r="69" spans="1:11" s="19" customFormat="1" ht="12.75" customHeight="1">
      <c r="A69" s="18" t="s">
        <v>109</v>
      </c>
    </row>
    <row r="70" spans="1:11" s="19" customFormat="1" ht="12.75" customHeight="1">
      <c r="A70" s="18" t="s">
        <v>110</v>
      </c>
    </row>
    <row r="71" spans="1:11" s="19" customFormat="1" ht="12.75" customHeight="1">
      <c r="A71" s="18" t="s">
        <v>111</v>
      </c>
      <c r="F71" s="19" t="s">
        <v>103</v>
      </c>
    </row>
  </sheetData>
  <sheetProtection algorithmName="SHA-512" hashValue="jdIUwYpDkLF+J0SfK3J7SaVYqCVgmLW8ZDYtqIFPbfODJ0pBkJcoRT25xnpcGDi4nBfnj8ZdAW7ILuMQhaDJ3g==" saltValue="kZ+RDmpuSRkdhapAci0pag==" spinCount="100000" sheet="1" objects="1" scenarios="1" formatColumns="0" formatRows="0"/>
  <mergeCells count="21">
    <mergeCell ref="A67:E67"/>
    <mergeCell ref="A66:E66"/>
    <mergeCell ref="A52:E52"/>
    <mergeCell ref="A55:E55"/>
    <mergeCell ref="A50:E50"/>
    <mergeCell ref="A57:E57"/>
    <mergeCell ref="A64:E64"/>
    <mergeCell ref="A61:E61"/>
    <mergeCell ref="A59:E59"/>
    <mergeCell ref="A44:E44"/>
    <mergeCell ref="A46:E46"/>
    <mergeCell ref="A48:E48"/>
    <mergeCell ref="A2:K2"/>
    <mergeCell ref="A4:A5"/>
    <mergeCell ref="B4:B5"/>
    <mergeCell ref="C4:C5"/>
    <mergeCell ref="D4:D5"/>
    <mergeCell ref="E4:E5"/>
    <mergeCell ref="F4:F5"/>
    <mergeCell ref="G4:J4"/>
    <mergeCell ref="K4:K5"/>
  </mergeCells>
  <pageMargins left="0.39370078740157483" right="0.23622047244094491" top="1.35" bottom="1.1599999999999999" header="0.72" footer="0.27559055118110237"/>
  <pageSetup paperSize="9" scale="80" firstPageNumber="0" fitToWidth="0" fitToHeight="2" orientation="landscape" horizontalDpi="4294967294" r:id="rId1"/>
  <headerFooter differentOddEven="1" differentFirst="1" scaleWithDoc="0" alignWithMargins="0">
    <oddFooter>&amp;C&amp;P</oddFooter>
    <evenHeader>&amp;C&amp;P</evenHeader>
    <firstHeader>&amp;R&amp;9Tabela Nr 2a
do uchwały Nr .............
Rady Powiatu w Otwocku
z dnia ...........................</firstHeader>
    <firstFooter>&amp;C&amp;P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3:D25"/>
  <sheetViews>
    <sheetView showGridLines="0" workbookViewId="0">
      <selection activeCell="G13" sqref="G13"/>
    </sheetView>
  </sheetViews>
  <sheetFormatPr defaultRowHeight="12.75"/>
  <cols>
    <col min="1" max="1" width="5.83203125" style="21" customWidth="1"/>
    <col min="2" max="2" width="62.83203125" style="21" customWidth="1"/>
    <col min="3" max="3" width="15.33203125" style="21" customWidth="1"/>
    <col min="4" max="4" width="18" style="21" customWidth="1"/>
    <col min="5" max="16384" width="9.33203125" style="21"/>
  </cols>
  <sheetData>
    <row r="3" spans="1:4" s="20" customFormat="1" ht="15" customHeight="1">
      <c r="A3" s="224" t="s">
        <v>288</v>
      </c>
      <c r="B3" s="224"/>
      <c r="C3" s="224"/>
      <c r="D3" s="224"/>
    </row>
    <row r="4" spans="1:4">
      <c r="D4" s="22"/>
    </row>
    <row r="5" spans="1:4" ht="54" customHeight="1">
      <c r="A5" s="23" t="s">
        <v>81</v>
      </c>
      <c r="B5" s="23" t="s">
        <v>112</v>
      </c>
      <c r="C5" s="24" t="s">
        <v>113</v>
      </c>
      <c r="D5" s="24" t="s">
        <v>114</v>
      </c>
    </row>
    <row r="6" spans="1:4" s="55" customFormat="1" ht="16.5" customHeight="1">
      <c r="A6" s="98">
        <v>1</v>
      </c>
      <c r="B6" s="98">
        <v>2</v>
      </c>
      <c r="C6" s="98">
        <v>3</v>
      </c>
      <c r="D6" s="99">
        <v>4</v>
      </c>
    </row>
    <row r="7" spans="1:4" s="28" customFormat="1" ht="24.75" customHeight="1">
      <c r="A7" s="25" t="s">
        <v>87</v>
      </c>
      <c r="B7" s="26" t="s">
        <v>115</v>
      </c>
      <c r="C7" s="25"/>
      <c r="D7" s="27">
        <f>SUM(D8:D9)</f>
        <v>120239024</v>
      </c>
    </row>
    <row r="8" spans="1:4" s="32" customFormat="1" ht="24.75" customHeight="1">
      <c r="A8" s="29"/>
      <c r="B8" s="30" t="s">
        <v>116</v>
      </c>
      <c r="C8" s="29"/>
      <c r="D8" s="31">
        <v>111465594</v>
      </c>
    </row>
    <row r="9" spans="1:4" s="32" customFormat="1" ht="24.75" customHeight="1">
      <c r="A9" s="29"/>
      <c r="B9" s="30" t="s">
        <v>117</v>
      </c>
      <c r="C9" s="29"/>
      <c r="D9" s="33">
        <v>8773430</v>
      </c>
    </row>
    <row r="10" spans="1:4" s="28" customFormat="1" ht="24.75" customHeight="1">
      <c r="A10" s="25" t="s">
        <v>88</v>
      </c>
      <c r="B10" s="26" t="s">
        <v>118</v>
      </c>
      <c r="C10" s="25"/>
      <c r="D10" s="34">
        <f>SUM(D11,D12)</f>
        <v>116954815</v>
      </c>
    </row>
    <row r="11" spans="1:4" s="32" customFormat="1" ht="24.75" customHeight="1">
      <c r="A11" s="29"/>
      <c r="B11" s="30" t="s">
        <v>230</v>
      </c>
      <c r="C11" s="29"/>
      <c r="D11" s="35">
        <v>104346594</v>
      </c>
    </row>
    <row r="12" spans="1:4" s="32" customFormat="1" ht="24.75" customHeight="1">
      <c r="A12" s="29"/>
      <c r="B12" s="30" t="s">
        <v>119</v>
      </c>
      <c r="C12" s="29"/>
      <c r="D12" s="36">
        <v>12608221</v>
      </c>
    </row>
    <row r="13" spans="1:4" s="28" customFormat="1" ht="24.75" customHeight="1">
      <c r="A13" s="25" t="s">
        <v>89</v>
      </c>
      <c r="B13" s="26" t="s">
        <v>120</v>
      </c>
      <c r="C13" s="37"/>
      <c r="D13" s="27">
        <f>D7-D10</f>
        <v>3284209</v>
      </c>
    </row>
    <row r="14" spans="1:4" ht="24.75" customHeight="1">
      <c r="A14" s="225" t="s">
        <v>121</v>
      </c>
      <c r="B14" s="226"/>
      <c r="C14" s="38"/>
      <c r="D14" s="39">
        <f>SUM(D15:D17)</f>
        <v>3945114</v>
      </c>
    </row>
    <row r="15" spans="1:4" ht="24.75" customHeight="1">
      <c r="A15" s="40" t="s">
        <v>87</v>
      </c>
      <c r="B15" s="41" t="s">
        <v>217</v>
      </c>
      <c r="C15" s="40" t="s">
        <v>122</v>
      </c>
      <c r="D15" s="42">
        <v>3000000</v>
      </c>
    </row>
    <row r="16" spans="1:4" ht="24.75" customHeight="1">
      <c r="A16" s="40" t="s">
        <v>88</v>
      </c>
      <c r="B16" s="43" t="s">
        <v>218</v>
      </c>
      <c r="C16" s="40" t="s">
        <v>122</v>
      </c>
      <c r="D16" s="44">
        <v>0</v>
      </c>
    </row>
    <row r="17" spans="1:4" ht="24.75" customHeight="1">
      <c r="A17" s="40" t="s">
        <v>89</v>
      </c>
      <c r="B17" s="45" t="s">
        <v>219</v>
      </c>
      <c r="C17" s="40" t="s">
        <v>123</v>
      </c>
      <c r="D17" s="42">
        <v>945114</v>
      </c>
    </row>
    <row r="18" spans="1:4" ht="24.75" customHeight="1">
      <c r="A18" s="225" t="s">
        <v>124</v>
      </c>
      <c r="B18" s="226"/>
      <c r="C18" s="46"/>
      <c r="D18" s="39">
        <f>SUM(D19:D20)</f>
        <v>7229323</v>
      </c>
    </row>
    <row r="19" spans="1:4" ht="24.75" customHeight="1">
      <c r="A19" s="40" t="s">
        <v>87</v>
      </c>
      <c r="B19" s="43" t="s">
        <v>220</v>
      </c>
      <c r="C19" s="40" t="s">
        <v>125</v>
      </c>
      <c r="D19" s="42">
        <v>7229323</v>
      </c>
    </row>
    <row r="20" spans="1:4" ht="24.75" customHeight="1">
      <c r="A20" s="40" t="s">
        <v>88</v>
      </c>
      <c r="B20" s="43" t="s">
        <v>221</v>
      </c>
      <c r="C20" s="40" t="s">
        <v>125</v>
      </c>
      <c r="D20" s="42">
        <v>0</v>
      </c>
    </row>
    <row r="21" spans="1:4" ht="21.75" customHeight="1">
      <c r="A21" s="47"/>
      <c r="B21" s="48"/>
      <c r="C21" s="47"/>
      <c r="D21" s="49"/>
    </row>
    <row r="22" spans="1:4" ht="24.75" customHeight="1"/>
    <row r="23" spans="1:4" ht="24.75" customHeight="1"/>
    <row r="24" spans="1:4" ht="24.75" customHeight="1"/>
    <row r="25" spans="1:4" ht="24.75" customHeight="1"/>
  </sheetData>
  <sheetProtection algorithmName="SHA-512" hashValue="doUX8PgH2WkcNhnvCjlaWi+NP8iNN9koUSNNDTfTI8xqWMgAvUYiC0igD84rt5a+T7uKrrHBg7oTKYtqsQ4q2Q==" saltValue="auvz96Hc1+LkIzSj7IwL+Q==" spinCount="100000" sheet="1" objects="1" scenarios="1" formatColumns="0" formatRows="0"/>
  <mergeCells count="3">
    <mergeCell ref="A3:D3"/>
    <mergeCell ref="A14:B14"/>
    <mergeCell ref="A18:B18"/>
  </mergeCells>
  <printOptions horizontalCentered="1"/>
  <pageMargins left="0.27559055118110237" right="0.42" top="1.66" bottom="0.59055118110236227" header="0.87" footer="0.51181102362204722"/>
  <pageSetup paperSize="9" orientation="portrait" horizontalDpi="4294967294" r:id="rId1"/>
  <headerFooter alignWithMargins="0">
    <oddHeader>&amp;R&amp;10Tabela Nr 3 
do uchwały Nr ...............
Rady Powiatu w Otwocku
z dnia ...................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I68"/>
  <sheetViews>
    <sheetView zoomScaleNormal="100" workbookViewId="0">
      <pane ySplit="5" topLeftCell="A6" activePane="bottomLeft" state="frozen"/>
      <selection pane="bottomLeft" activeCell="M8" sqref="M8"/>
    </sheetView>
  </sheetViews>
  <sheetFormatPr defaultRowHeight="12"/>
  <cols>
    <col min="1" max="1" width="4.1640625" style="50" customWidth="1"/>
    <col min="2" max="2" width="41.6640625" style="50" customWidth="1"/>
    <col min="3" max="3" width="13" style="51" customWidth="1"/>
    <col min="4" max="5" width="12.5" style="50" customWidth="1"/>
    <col min="6" max="6" width="11.1640625" style="50" customWidth="1"/>
    <col min="7" max="7" width="10.5" style="50" customWidth="1"/>
    <col min="8" max="8" width="11.1640625" style="50" customWidth="1"/>
    <col min="9" max="9" width="13.33203125" style="50" customWidth="1"/>
    <col min="10" max="243" width="9.33203125" style="50"/>
    <col min="244" max="244" width="4.83203125" style="50" customWidth="1"/>
    <col min="245" max="245" width="27.33203125" style="50" customWidth="1"/>
    <col min="246" max="247" width="15.5" style="50" customWidth="1"/>
    <col min="248" max="248" width="13.6640625" style="50" customWidth="1"/>
    <col min="249" max="249" width="12.33203125" style="50" customWidth="1"/>
    <col min="250" max="250" width="13" style="50" bestFit="1" customWidth="1"/>
    <col min="251" max="251" width="11.33203125" style="50" customWidth="1"/>
    <col min="252" max="252" width="12.33203125" style="50" customWidth="1"/>
    <col min="253" max="253" width="10.33203125" style="50" customWidth="1"/>
    <col min="254" max="254" width="10.1640625" style="50" customWidth="1"/>
    <col min="255" max="255" width="13" style="50" customWidth="1"/>
    <col min="256" max="256" width="12.5" style="50" customWidth="1"/>
    <col min="257" max="257" width="11.6640625" style="50" customWidth="1"/>
    <col min="258" max="258" width="11.33203125" style="50" customWidth="1"/>
    <col min="259" max="259" width="10.33203125" style="50" customWidth="1"/>
    <col min="260" max="260" width="12" style="50" customWidth="1"/>
    <col min="261" max="499" width="9.33203125" style="50"/>
    <col min="500" max="500" width="4.83203125" style="50" customWidth="1"/>
    <col min="501" max="501" width="27.33203125" style="50" customWidth="1"/>
    <col min="502" max="503" width="15.5" style="50" customWidth="1"/>
    <col min="504" max="504" width="13.6640625" style="50" customWidth="1"/>
    <col min="505" max="505" width="12.33203125" style="50" customWidth="1"/>
    <col min="506" max="506" width="13" style="50" bestFit="1" customWidth="1"/>
    <col min="507" max="507" width="11.33203125" style="50" customWidth="1"/>
    <col min="508" max="508" width="12.33203125" style="50" customWidth="1"/>
    <col min="509" max="509" width="10.33203125" style="50" customWidth="1"/>
    <col min="510" max="510" width="10.1640625" style="50" customWidth="1"/>
    <col min="511" max="511" width="13" style="50" customWidth="1"/>
    <col min="512" max="512" width="12.5" style="50" customWidth="1"/>
    <col min="513" max="513" width="11.6640625" style="50" customWidth="1"/>
    <col min="514" max="514" width="11.33203125" style="50" customWidth="1"/>
    <col min="515" max="515" width="10.33203125" style="50" customWidth="1"/>
    <col min="516" max="516" width="12" style="50" customWidth="1"/>
    <col min="517" max="755" width="9.33203125" style="50"/>
    <col min="756" max="756" width="4.83203125" style="50" customWidth="1"/>
    <col min="757" max="757" width="27.33203125" style="50" customWidth="1"/>
    <col min="758" max="759" width="15.5" style="50" customWidth="1"/>
    <col min="760" max="760" width="13.6640625" style="50" customWidth="1"/>
    <col min="761" max="761" width="12.33203125" style="50" customWidth="1"/>
    <col min="762" max="762" width="13" style="50" bestFit="1" customWidth="1"/>
    <col min="763" max="763" width="11.33203125" style="50" customWidth="1"/>
    <col min="764" max="764" width="12.33203125" style="50" customWidth="1"/>
    <col min="765" max="765" width="10.33203125" style="50" customWidth="1"/>
    <col min="766" max="766" width="10.1640625" style="50" customWidth="1"/>
    <col min="767" max="767" width="13" style="50" customWidth="1"/>
    <col min="768" max="768" width="12.5" style="50" customWidth="1"/>
    <col min="769" max="769" width="11.6640625" style="50" customWidth="1"/>
    <col min="770" max="770" width="11.33203125" style="50" customWidth="1"/>
    <col min="771" max="771" width="10.33203125" style="50" customWidth="1"/>
    <col min="772" max="772" width="12" style="50" customWidth="1"/>
    <col min="773" max="1011" width="9.33203125" style="50"/>
    <col min="1012" max="1012" width="4.83203125" style="50" customWidth="1"/>
    <col min="1013" max="1013" width="27.33203125" style="50" customWidth="1"/>
    <col min="1014" max="1015" width="15.5" style="50" customWidth="1"/>
    <col min="1016" max="1016" width="13.6640625" style="50" customWidth="1"/>
    <col min="1017" max="1017" width="12.33203125" style="50" customWidth="1"/>
    <col min="1018" max="1018" width="13" style="50" bestFit="1" customWidth="1"/>
    <col min="1019" max="1019" width="11.33203125" style="50" customWidth="1"/>
    <col min="1020" max="1020" width="12.33203125" style="50" customWidth="1"/>
    <col min="1021" max="1021" width="10.33203125" style="50" customWidth="1"/>
    <col min="1022" max="1022" width="10.1640625" style="50" customWidth="1"/>
    <col min="1023" max="1023" width="13" style="50" customWidth="1"/>
    <col min="1024" max="1024" width="12.5" style="50" customWidth="1"/>
    <col min="1025" max="1025" width="11.6640625" style="50" customWidth="1"/>
    <col min="1026" max="1026" width="11.33203125" style="50" customWidth="1"/>
    <col min="1027" max="1027" width="10.33203125" style="50" customWidth="1"/>
    <col min="1028" max="1028" width="12" style="50" customWidth="1"/>
    <col min="1029" max="1267" width="9.33203125" style="50"/>
    <col min="1268" max="1268" width="4.83203125" style="50" customWidth="1"/>
    <col min="1269" max="1269" width="27.33203125" style="50" customWidth="1"/>
    <col min="1270" max="1271" width="15.5" style="50" customWidth="1"/>
    <col min="1272" max="1272" width="13.6640625" style="50" customWidth="1"/>
    <col min="1273" max="1273" width="12.33203125" style="50" customWidth="1"/>
    <col min="1274" max="1274" width="13" style="50" bestFit="1" customWidth="1"/>
    <col min="1275" max="1275" width="11.33203125" style="50" customWidth="1"/>
    <col min="1276" max="1276" width="12.33203125" style="50" customWidth="1"/>
    <col min="1277" max="1277" width="10.33203125" style="50" customWidth="1"/>
    <col min="1278" max="1278" width="10.1640625" style="50" customWidth="1"/>
    <col min="1279" max="1279" width="13" style="50" customWidth="1"/>
    <col min="1280" max="1280" width="12.5" style="50" customWidth="1"/>
    <col min="1281" max="1281" width="11.6640625" style="50" customWidth="1"/>
    <col min="1282" max="1282" width="11.33203125" style="50" customWidth="1"/>
    <col min="1283" max="1283" width="10.33203125" style="50" customWidth="1"/>
    <col min="1284" max="1284" width="12" style="50" customWidth="1"/>
    <col min="1285" max="1523" width="9.33203125" style="50"/>
    <col min="1524" max="1524" width="4.83203125" style="50" customWidth="1"/>
    <col min="1525" max="1525" width="27.33203125" style="50" customWidth="1"/>
    <col min="1526" max="1527" width="15.5" style="50" customWidth="1"/>
    <col min="1528" max="1528" width="13.6640625" style="50" customWidth="1"/>
    <col min="1529" max="1529" width="12.33203125" style="50" customWidth="1"/>
    <col min="1530" max="1530" width="13" style="50" bestFit="1" customWidth="1"/>
    <col min="1531" max="1531" width="11.33203125" style="50" customWidth="1"/>
    <col min="1532" max="1532" width="12.33203125" style="50" customWidth="1"/>
    <col min="1533" max="1533" width="10.33203125" style="50" customWidth="1"/>
    <col min="1534" max="1534" width="10.1640625" style="50" customWidth="1"/>
    <col min="1535" max="1535" width="13" style="50" customWidth="1"/>
    <col min="1536" max="1536" width="12.5" style="50" customWidth="1"/>
    <col min="1537" max="1537" width="11.6640625" style="50" customWidth="1"/>
    <col min="1538" max="1538" width="11.33203125" style="50" customWidth="1"/>
    <col min="1539" max="1539" width="10.33203125" style="50" customWidth="1"/>
    <col min="1540" max="1540" width="12" style="50" customWidth="1"/>
    <col min="1541" max="1779" width="9.33203125" style="50"/>
    <col min="1780" max="1780" width="4.83203125" style="50" customWidth="1"/>
    <col min="1781" max="1781" width="27.33203125" style="50" customWidth="1"/>
    <col min="1782" max="1783" width="15.5" style="50" customWidth="1"/>
    <col min="1784" max="1784" width="13.6640625" style="50" customWidth="1"/>
    <col min="1785" max="1785" width="12.33203125" style="50" customWidth="1"/>
    <col min="1786" max="1786" width="13" style="50" bestFit="1" customWidth="1"/>
    <col min="1787" max="1787" width="11.33203125" style="50" customWidth="1"/>
    <col min="1788" max="1788" width="12.33203125" style="50" customWidth="1"/>
    <col min="1789" max="1789" width="10.33203125" style="50" customWidth="1"/>
    <col min="1790" max="1790" width="10.1640625" style="50" customWidth="1"/>
    <col min="1791" max="1791" width="13" style="50" customWidth="1"/>
    <col min="1792" max="1792" width="12.5" style="50" customWidth="1"/>
    <col min="1793" max="1793" width="11.6640625" style="50" customWidth="1"/>
    <col min="1794" max="1794" width="11.33203125" style="50" customWidth="1"/>
    <col min="1795" max="1795" width="10.33203125" style="50" customWidth="1"/>
    <col min="1796" max="1796" width="12" style="50" customWidth="1"/>
    <col min="1797" max="2035" width="9.33203125" style="50"/>
    <col min="2036" max="2036" width="4.83203125" style="50" customWidth="1"/>
    <col min="2037" max="2037" width="27.33203125" style="50" customWidth="1"/>
    <col min="2038" max="2039" width="15.5" style="50" customWidth="1"/>
    <col min="2040" max="2040" width="13.6640625" style="50" customWidth="1"/>
    <col min="2041" max="2041" width="12.33203125" style="50" customWidth="1"/>
    <col min="2042" max="2042" width="13" style="50" bestFit="1" customWidth="1"/>
    <col min="2043" max="2043" width="11.33203125" style="50" customWidth="1"/>
    <col min="2044" max="2044" width="12.33203125" style="50" customWidth="1"/>
    <col min="2045" max="2045" width="10.33203125" style="50" customWidth="1"/>
    <col min="2046" max="2046" width="10.1640625" style="50" customWidth="1"/>
    <col min="2047" max="2047" width="13" style="50" customWidth="1"/>
    <col min="2048" max="2048" width="12.5" style="50" customWidth="1"/>
    <col min="2049" max="2049" width="11.6640625" style="50" customWidth="1"/>
    <col min="2050" max="2050" width="11.33203125" style="50" customWidth="1"/>
    <col min="2051" max="2051" width="10.33203125" style="50" customWidth="1"/>
    <col min="2052" max="2052" width="12" style="50" customWidth="1"/>
    <col min="2053" max="2291" width="9.33203125" style="50"/>
    <col min="2292" max="2292" width="4.83203125" style="50" customWidth="1"/>
    <col min="2293" max="2293" width="27.33203125" style="50" customWidth="1"/>
    <col min="2294" max="2295" width="15.5" style="50" customWidth="1"/>
    <col min="2296" max="2296" width="13.6640625" style="50" customWidth="1"/>
    <col min="2297" max="2297" width="12.33203125" style="50" customWidth="1"/>
    <col min="2298" max="2298" width="13" style="50" bestFit="1" customWidth="1"/>
    <col min="2299" max="2299" width="11.33203125" style="50" customWidth="1"/>
    <col min="2300" max="2300" width="12.33203125" style="50" customWidth="1"/>
    <col min="2301" max="2301" width="10.33203125" style="50" customWidth="1"/>
    <col min="2302" max="2302" width="10.1640625" style="50" customWidth="1"/>
    <col min="2303" max="2303" width="13" style="50" customWidth="1"/>
    <col min="2304" max="2304" width="12.5" style="50" customWidth="1"/>
    <col min="2305" max="2305" width="11.6640625" style="50" customWidth="1"/>
    <col min="2306" max="2306" width="11.33203125" style="50" customWidth="1"/>
    <col min="2307" max="2307" width="10.33203125" style="50" customWidth="1"/>
    <col min="2308" max="2308" width="12" style="50" customWidth="1"/>
    <col min="2309" max="2547" width="9.33203125" style="50"/>
    <col min="2548" max="2548" width="4.83203125" style="50" customWidth="1"/>
    <col min="2549" max="2549" width="27.33203125" style="50" customWidth="1"/>
    <col min="2550" max="2551" width="15.5" style="50" customWidth="1"/>
    <col min="2552" max="2552" width="13.6640625" style="50" customWidth="1"/>
    <col min="2553" max="2553" width="12.33203125" style="50" customWidth="1"/>
    <col min="2554" max="2554" width="13" style="50" bestFit="1" customWidth="1"/>
    <col min="2555" max="2555" width="11.33203125" style="50" customWidth="1"/>
    <col min="2556" max="2556" width="12.33203125" style="50" customWidth="1"/>
    <col min="2557" max="2557" width="10.33203125" style="50" customWidth="1"/>
    <col min="2558" max="2558" width="10.1640625" style="50" customWidth="1"/>
    <col min="2559" max="2559" width="13" style="50" customWidth="1"/>
    <col min="2560" max="2560" width="12.5" style="50" customWidth="1"/>
    <col min="2561" max="2561" width="11.6640625" style="50" customWidth="1"/>
    <col min="2562" max="2562" width="11.33203125" style="50" customWidth="1"/>
    <col min="2563" max="2563" width="10.33203125" style="50" customWidth="1"/>
    <col min="2564" max="2564" width="12" style="50" customWidth="1"/>
    <col min="2565" max="2803" width="9.33203125" style="50"/>
    <col min="2804" max="2804" width="4.83203125" style="50" customWidth="1"/>
    <col min="2805" max="2805" width="27.33203125" style="50" customWidth="1"/>
    <col min="2806" max="2807" width="15.5" style="50" customWidth="1"/>
    <col min="2808" max="2808" width="13.6640625" style="50" customWidth="1"/>
    <col min="2809" max="2809" width="12.33203125" style="50" customWidth="1"/>
    <col min="2810" max="2810" width="13" style="50" bestFit="1" customWidth="1"/>
    <col min="2811" max="2811" width="11.33203125" style="50" customWidth="1"/>
    <col min="2812" max="2812" width="12.33203125" style="50" customWidth="1"/>
    <col min="2813" max="2813" width="10.33203125" style="50" customWidth="1"/>
    <col min="2814" max="2814" width="10.1640625" style="50" customWidth="1"/>
    <col min="2815" max="2815" width="13" style="50" customWidth="1"/>
    <col min="2816" max="2816" width="12.5" style="50" customWidth="1"/>
    <col min="2817" max="2817" width="11.6640625" style="50" customWidth="1"/>
    <col min="2818" max="2818" width="11.33203125" style="50" customWidth="1"/>
    <col min="2819" max="2819" width="10.33203125" style="50" customWidth="1"/>
    <col min="2820" max="2820" width="12" style="50" customWidth="1"/>
    <col min="2821" max="3059" width="9.33203125" style="50"/>
    <col min="3060" max="3060" width="4.83203125" style="50" customWidth="1"/>
    <col min="3061" max="3061" width="27.33203125" style="50" customWidth="1"/>
    <col min="3062" max="3063" width="15.5" style="50" customWidth="1"/>
    <col min="3064" max="3064" width="13.6640625" style="50" customWidth="1"/>
    <col min="3065" max="3065" width="12.33203125" style="50" customWidth="1"/>
    <col min="3066" max="3066" width="13" style="50" bestFit="1" customWidth="1"/>
    <col min="3067" max="3067" width="11.33203125" style="50" customWidth="1"/>
    <col min="3068" max="3068" width="12.33203125" style="50" customWidth="1"/>
    <col min="3069" max="3069" width="10.33203125" style="50" customWidth="1"/>
    <col min="3070" max="3070" width="10.1640625" style="50" customWidth="1"/>
    <col min="3071" max="3071" width="13" style="50" customWidth="1"/>
    <col min="3072" max="3072" width="12.5" style="50" customWidth="1"/>
    <col min="3073" max="3073" width="11.6640625" style="50" customWidth="1"/>
    <col min="3074" max="3074" width="11.33203125" style="50" customWidth="1"/>
    <col min="3075" max="3075" width="10.33203125" style="50" customWidth="1"/>
    <col min="3076" max="3076" width="12" style="50" customWidth="1"/>
    <col min="3077" max="3315" width="9.33203125" style="50"/>
    <col min="3316" max="3316" width="4.83203125" style="50" customWidth="1"/>
    <col min="3317" max="3317" width="27.33203125" style="50" customWidth="1"/>
    <col min="3318" max="3319" width="15.5" style="50" customWidth="1"/>
    <col min="3320" max="3320" width="13.6640625" style="50" customWidth="1"/>
    <col min="3321" max="3321" width="12.33203125" style="50" customWidth="1"/>
    <col min="3322" max="3322" width="13" style="50" bestFit="1" customWidth="1"/>
    <col min="3323" max="3323" width="11.33203125" style="50" customWidth="1"/>
    <col min="3324" max="3324" width="12.33203125" style="50" customWidth="1"/>
    <col min="3325" max="3325" width="10.33203125" style="50" customWidth="1"/>
    <col min="3326" max="3326" width="10.1640625" style="50" customWidth="1"/>
    <col min="3327" max="3327" width="13" style="50" customWidth="1"/>
    <col min="3328" max="3328" width="12.5" style="50" customWidth="1"/>
    <col min="3329" max="3329" width="11.6640625" style="50" customWidth="1"/>
    <col min="3330" max="3330" width="11.33203125" style="50" customWidth="1"/>
    <col min="3331" max="3331" width="10.33203125" style="50" customWidth="1"/>
    <col min="3332" max="3332" width="12" style="50" customWidth="1"/>
    <col min="3333" max="3571" width="9.33203125" style="50"/>
    <col min="3572" max="3572" width="4.83203125" style="50" customWidth="1"/>
    <col min="3573" max="3573" width="27.33203125" style="50" customWidth="1"/>
    <col min="3574" max="3575" width="15.5" style="50" customWidth="1"/>
    <col min="3576" max="3576" width="13.6640625" style="50" customWidth="1"/>
    <col min="3577" max="3577" width="12.33203125" style="50" customWidth="1"/>
    <col min="3578" max="3578" width="13" style="50" bestFit="1" customWidth="1"/>
    <col min="3579" max="3579" width="11.33203125" style="50" customWidth="1"/>
    <col min="3580" max="3580" width="12.33203125" style="50" customWidth="1"/>
    <col min="3581" max="3581" width="10.33203125" style="50" customWidth="1"/>
    <col min="3582" max="3582" width="10.1640625" style="50" customWidth="1"/>
    <col min="3583" max="3583" width="13" style="50" customWidth="1"/>
    <col min="3584" max="3584" width="12.5" style="50" customWidth="1"/>
    <col min="3585" max="3585" width="11.6640625" style="50" customWidth="1"/>
    <col min="3586" max="3586" width="11.33203125" style="50" customWidth="1"/>
    <col min="3587" max="3587" width="10.33203125" style="50" customWidth="1"/>
    <col min="3588" max="3588" width="12" style="50" customWidth="1"/>
    <col min="3589" max="3827" width="9.33203125" style="50"/>
    <col min="3828" max="3828" width="4.83203125" style="50" customWidth="1"/>
    <col min="3829" max="3829" width="27.33203125" style="50" customWidth="1"/>
    <col min="3830" max="3831" width="15.5" style="50" customWidth="1"/>
    <col min="3832" max="3832" width="13.6640625" style="50" customWidth="1"/>
    <col min="3833" max="3833" width="12.33203125" style="50" customWidth="1"/>
    <col min="3834" max="3834" width="13" style="50" bestFit="1" customWidth="1"/>
    <col min="3835" max="3835" width="11.33203125" style="50" customWidth="1"/>
    <col min="3836" max="3836" width="12.33203125" style="50" customWidth="1"/>
    <col min="3837" max="3837" width="10.33203125" style="50" customWidth="1"/>
    <col min="3838" max="3838" width="10.1640625" style="50" customWidth="1"/>
    <col min="3839" max="3839" width="13" style="50" customWidth="1"/>
    <col min="3840" max="3840" width="12.5" style="50" customWidth="1"/>
    <col min="3841" max="3841" width="11.6640625" style="50" customWidth="1"/>
    <col min="3842" max="3842" width="11.33203125" style="50" customWidth="1"/>
    <col min="3843" max="3843" width="10.33203125" style="50" customWidth="1"/>
    <col min="3844" max="3844" width="12" style="50" customWidth="1"/>
    <col min="3845" max="4083" width="9.33203125" style="50"/>
    <col min="4084" max="4084" width="4.83203125" style="50" customWidth="1"/>
    <col min="4085" max="4085" width="27.33203125" style="50" customWidth="1"/>
    <col min="4086" max="4087" width="15.5" style="50" customWidth="1"/>
    <col min="4088" max="4088" width="13.6640625" style="50" customWidth="1"/>
    <col min="4089" max="4089" width="12.33203125" style="50" customWidth="1"/>
    <col min="4090" max="4090" width="13" style="50" bestFit="1" customWidth="1"/>
    <col min="4091" max="4091" width="11.33203125" style="50" customWidth="1"/>
    <col min="4092" max="4092" width="12.33203125" style="50" customWidth="1"/>
    <col min="4093" max="4093" width="10.33203125" style="50" customWidth="1"/>
    <col min="4094" max="4094" width="10.1640625" style="50" customWidth="1"/>
    <col min="4095" max="4095" width="13" style="50" customWidth="1"/>
    <col min="4096" max="4096" width="12.5" style="50" customWidth="1"/>
    <col min="4097" max="4097" width="11.6640625" style="50" customWidth="1"/>
    <col min="4098" max="4098" width="11.33203125" style="50" customWidth="1"/>
    <col min="4099" max="4099" width="10.33203125" style="50" customWidth="1"/>
    <col min="4100" max="4100" width="12" style="50" customWidth="1"/>
    <col min="4101" max="4339" width="9.33203125" style="50"/>
    <col min="4340" max="4340" width="4.83203125" style="50" customWidth="1"/>
    <col min="4341" max="4341" width="27.33203125" style="50" customWidth="1"/>
    <col min="4342" max="4343" width="15.5" style="50" customWidth="1"/>
    <col min="4344" max="4344" width="13.6640625" style="50" customWidth="1"/>
    <col min="4345" max="4345" width="12.33203125" style="50" customWidth="1"/>
    <col min="4346" max="4346" width="13" style="50" bestFit="1" customWidth="1"/>
    <col min="4347" max="4347" width="11.33203125" style="50" customWidth="1"/>
    <col min="4348" max="4348" width="12.33203125" style="50" customWidth="1"/>
    <col min="4349" max="4349" width="10.33203125" style="50" customWidth="1"/>
    <col min="4350" max="4350" width="10.1640625" style="50" customWidth="1"/>
    <col min="4351" max="4351" width="13" style="50" customWidth="1"/>
    <col min="4352" max="4352" width="12.5" style="50" customWidth="1"/>
    <col min="4353" max="4353" width="11.6640625" style="50" customWidth="1"/>
    <col min="4354" max="4354" width="11.33203125" style="50" customWidth="1"/>
    <col min="4355" max="4355" width="10.33203125" style="50" customWidth="1"/>
    <col min="4356" max="4356" width="12" style="50" customWidth="1"/>
    <col min="4357" max="4595" width="9.33203125" style="50"/>
    <col min="4596" max="4596" width="4.83203125" style="50" customWidth="1"/>
    <col min="4597" max="4597" width="27.33203125" style="50" customWidth="1"/>
    <col min="4598" max="4599" width="15.5" style="50" customWidth="1"/>
    <col min="4600" max="4600" width="13.6640625" style="50" customWidth="1"/>
    <col min="4601" max="4601" width="12.33203125" style="50" customWidth="1"/>
    <col min="4602" max="4602" width="13" style="50" bestFit="1" customWidth="1"/>
    <col min="4603" max="4603" width="11.33203125" style="50" customWidth="1"/>
    <col min="4604" max="4604" width="12.33203125" style="50" customWidth="1"/>
    <col min="4605" max="4605" width="10.33203125" style="50" customWidth="1"/>
    <col min="4606" max="4606" width="10.1640625" style="50" customWidth="1"/>
    <col min="4607" max="4607" width="13" style="50" customWidth="1"/>
    <col min="4608" max="4608" width="12.5" style="50" customWidth="1"/>
    <col min="4609" max="4609" width="11.6640625" style="50" customWidth="1"/>
    <col min="4610" max="4610" width="11.33203125" style="50" customWidth="1"/>
    <col min="4611" max="4611" width="10.33203125" style="50" customWidth="1"/>
    <col min="4612" max="4612" width="12" style="50" customWidth="1"/>
    <col min="4613" max="4851" width="9.33203125" style="50"/>
    <col min="4852" max="4852" width="4.83203125" style="50" customWidth="1"/>
    <col min="4853" max="4853" width="27.33203125" style="50" customWidth="1"/>
    <col min="4854" max="4855" width="15.5" style="50" customWidth="1"/>
    <col min="4856" max="4856" width="13.6640625" style="50" customWidth="1"/>
    <col min="4857" max="4857" width="12.33203125" style="50" customWidth="1"/>
    <col min="4858" max="4858" width="13" style="50" bestFit="1" customWidth="1"/>
    <col min="4859" max="4859" width="11.33203125" style="50" customWidth="1"/>
    <col min="4860" max="4860" width="12.33203125" style="50" customWidth="1"/>
    <col min="4861" max="4861" width="10.33203125" style="50" customWidth="1"/>
    <col min="4862" max="4862" width="10.1640625" style="50" customWidth="1"/>
    <col min="4863" max="4863" width="13" style="50" customWidth="1"/>
    <col min="4864" max="4864" width="12.5" style="50" customWidth="1"/>
    <col min="4865" max="4865" width="11.6640625" style="50" customWidth="1"/>
    <col min="4866" max="4866" width="11.33203125" style="50" customWidth="1"/>
    <col min="4867" max="4867" width="10.33203125" style="50" customWidth="1"/>
    <col min="4868" max="4868" width="12" style="50" customWidth="1"/>
    <col min="4869" max="5107" width="9.33203125" style="50"/>
    <col min="5108" max="5108" width="4.83203125" style="50" customWidth="1"/>
    <col min="5109" max="5109" width="27.33203125" style="50" customWidth="1"/>
    <col min="5110" max="5111" width="15.5" style="50" customWidth="1"/>
    <col min="5112" max="5112" width="13.6640625" style="50" customWidth="1"/>
    <col min="5113" max="5113" width="12.33203125" style="50" customWidth="1"/>
    <col min="5114" max="5114" width="13" style="50" bestFit="1" customWidth="1"/>
    <col min="5115" max="5115" width="11.33203125" style="50" customWidth="1"/>
    <col min="5116" max="5116" width="12.33203125" style="50" customWidth="1"/>
    <col min="5117" max="5117" width="10.33203125" style="50" customWidth="1"/>
    <col min="5118" max="5118" width="10.1640625" style="50" customWidth="1"/>
    <col min="5119" max="5119" width="13" style="50" customWidth="1"/>
    <col min="5120" max="5120" width="12.5" style="50" customWidth="1"/>
    <col min="5121" max="5121" width="11.6640625" style="50" customWidth="1"/>
    <col min="5122" max="5122" width="11.33203125" style="50" customWidth="1"/>
    <col min="5123" max="5123" width="10.33203125" style="50" customWidth="1"/>
    <col min="5124" max="5124" width="12" style="50" customWidth="1"/>
    <col min="5125" max="5363" width="9.33203125" style="50"/>
    <col min="5364" max="5364" width="4.83203125" style="50" customWidth="1"/>
    <col min="5365" max="5365" width="27.33203125" style="50" customWidth="1"/>
    <col min="5366" max="5367" width="15.5" style="50" customWidth="1"/>
    <col min="5368" max="5368" width="13.6640625" style="50" customWidth="1"/>
    <col min="5369" max="5369" width="12.33203125" style="50" customWidth="1"/>
    <col min="5370" max="5370" width="13" style="50" bestFit="1" customWidth="1"/>
    <col min="5371" max="5371" width="11.33203125" style="50" customWidth="1"/>
    <col min="5372" max="5372" width="12.33203125" style="50" customWidth="1"/>
    <col min="5373" max="5373" width="10.33203125" style="50" customWidth="1"/>
    <col min="5374" max="5374" width="10.1640625" style="50" customWidth="1"/>
    <col min="5375" max="5375" width="13" style="50" customWidth="1"/>
    <col min="5376" max="5376" width="12.5" style="50" customWidth="1"/>
    <col min="5377" max="5377" width="11.6640625" style="50" customWidth="1"/>
    <col min="5378" max="5378" width="11.33203125" style="50" customWidth="1"/>
    <col min="5379" max="5379" width="10.33203125" style="50" customWidth="1"/>
    <col min="5380" max="5380" width="12" style="50" customWidth="1"/>
    <col min="5381" max="5619" width="9.33203125" style="50"/>
    <col min="5620" max="5620" width="4.83203125" style="50" customWidth="1"/>
    <col min="5621" max="5621" width="27.33203125" style="50" customWidth="1"/>
    <col min="5622" max="5623" width="15.5" style="50" customWidth="1"/>
    <col min="5624" max="5624" width="13.6640625" style="50" customWidth="1"/>
    <col min="5625" max="5625" width="12.33203125" style="50" customWidth="1"/>
    <col min="5626" max="5626" width="13" style="50" bestFit="1" customWidth="1"/>
    <col min="5627" max="5627" width="11.33203125" style="50" customWidth="1"/>
    <col min="5628" max="5628" width="12.33203125" style="50" customWidth="1"/>
    <col min="5629" max="5629" width="10.33203125" style="50" customWidth="1"/>
    <col min="5630" max="5630" width="10.1640625" style="50" customWidth="1"/>
    <col min="5631" max="5631" width="13" style="50" customWidth="1"/>
    <col min="5632" max="5632" width="12.5" style="50" customWidth="1"/>
    <col min="5633" max="5633" width="11.6640625" style="50" customWidth="1"/>
    <col min="5634" max="5634" width="11.33203125" style="50" customWidth="1"/>
    <col min="5635" max="5635" width="10.33203125" style="50" customWidth="1"/>
    <col min="5636" max="5636" width="12" style="50" customWidth="1"/>
    <col min="5637" max="5875" width="9.33203125" style="50"/>
    <col min="5876" max="5876" width="4.83203125" style="50" customWidth="1"/>
    <col min="5877" max="5877" width="27.33203125" style="50" customWidth="1"/>
    <col min="5878" max="5879" width="15.5" style="50" customWidth="1"/>
    <col min="5880" max="5880" width="13.6640625" style="50" customWidth="1"/>
    <col min="5881" max="5881" width="12.33203125" style="50" customWidth="1"/>
    <col min="5882" max="5882" width="13" style="50" bestFit="1" customWidth="1"/>
    <col min="5883" max="5883" width="11.33203125" style="50" customWidth="1"/>
    <col min="5884" max="5884" width="12.33203125" style="50" customWidth="1"/>
    <col min="5885" max="5885" width="10.33203125" style="50" customWidth="1"/>
    <col min="5886" max="5886" width="10.1640625" style="50" customWidth="1"/>
    <col min="5887" max="5887" width="13" style="50" customWidth="1"/>
    <col min="5888" max="5888" width="12.5" style="50" customWidth="1"/>
    <col min="5889" max="5889" width="11.6640625" style="50" customWidth="1"/>
    <col min="5890" max="5890" width="11.33203125" style="50" customWidth="1"/>
    <col min="5891" max="5891" width="10.33203125" style="50" customWidth="1"/>
    <col min="5892" max="5892" width="12" style="50" customWidth="1"/>
    <col min="5893" max="6131" width="9.33203125" style="50"/>
    <col min="6132" max="6132" width="4.83203125" style="50" customWidth="1"/>
    <col min="6133" max="6133" width="27.33203125" style="50" customWidth="1"/>
    <col min="6134" max="6135" width="15.5" style="50" customWidth="1"/>
    <col min="6136" max="6136" width="13.6640625" style="50" customWidth="1"/>
    <col min="6137" max="6137" width="12.33203125" style="50" customWidth="1"/>
    <col min="6138" max="6138" width="13" style="50" bestFit="1" customWidth="1"/>
    <col min="6139" max="6139" width="11.33203125" style="50" customWidth="1"/>
    <col min="6140" max="6140" width="12.33203125" style="50" customWidth="1"/>
    <col min="6141" max="6141" width="10.33203125" style="50" customWidth="1"/>
    <col min="6142" max="6142" width="10.1640625" style="50" customWidth="1"/>
    <col min="6143" max="6143" width="13" style="50" customWidth="1"/>
    <col min="6144" max="6144" width="12.5" style="50" customWidth="1"/>
    <col min="6145" max="6145" width="11.6640625" style="50" customWidth="1"/>
    <col min="6146" max="6146" width="11.33203125" style="50" customWidth="1"/>
    <col min="6147" max="6147" width="10.33203125" style="50" customWidth="1"/>
    <col min="6148" max="6148" width="12" style="50" customWidth="1"/>
    <col min="6149" max="6387" width="9.33203125" style="50"/>
    <col min="6388" max="6388" width="4.83203125" style="50" customWidth="1"/>
    <col min="6389" max="6389" width="27.33203125" style="50" customWidth="1"/>
    <col min="6390" max="6391" width="15.5" style="50" customWidth="1"/>
    <col min="6392" max="6392" width="13.6640625" style="50" customWidth="1"/>
    <col min="6393" max="6393" width="12.33203125" style="50" customWidth="1"/>
    <col min="6394" max="6394" width="13" style="50" bestFit="1" customWidth="1"/>
    <col min="6395" max="6395" width="11.33203125" style="50" customWidth="1"/>
    <col min="6396" max="6396" width="12.33203125" style="50" customWidth="1"/>
    <col min="6397" max="6397" width="10.33203125" style="50" customWidth="1"/>
    <col min="6398" max="6398" width="10.1640625" style="50" customWidth="1"/>
    <col min="6399" max="6399" width="13" style="50" customWidth="1"/>
    <col min="6400" max="6400" width="12.5" style="50" customWidth="1"/>
    <col min="6401" max="6401" width="11.6640625" style="50" customWidth="1"/>
    <col min="6402" max="6402" width="11.33203125" style="50" customWidth="1"/>
    <col min="6403" max="6403" width="10.33203125" style="50" customWidth="1"/>
    <col min="6404" max="6404" width="12" style="50" customWidth="1"/>
    <col min="6405" max="6643" width="9.33203125" style="50"/>
    <col min="6644" max="6644" width="4.83203125" style="50" customWidth="1"/>
    <col min="6645" max="6645" width="27.33203125" style="50" customWidth="1"/>
    <col min="6646" max="6647" width="15.5" style="50" customWidth="1"/>
    <col min="6648" max="6648" width="13.6640625" style="50" customWidth="1"/>
    <col min="6649" max="6649" width="12.33203125" style="50" customWidth="1"/>
    <col min="6650" max="6650" width="13" style="50" bestFit="1" customWidth="1"/>
    <col min="6651" max="6651" width="11.33203125" style="50" customWidth="1"/>
    <col min="6652" max="6652" width="12.33203125" style="50" customWidth="1"/>
    <col min="6653" max="6653" width="10.33203125" style="50" customWidth="1"/>
    <col min="6654" max="6654" width="10.1640625" style="50" customWidth="1"/>
    <col min="6655" max="6655" width="13" style="50" customWidth="1"/>
    <col min="6656" max="6656" width="12.5" style="50" customWidth="1"/>
    <col min="6657" max="6657" width="11.6640625" style="50" customWidth="1"/>
    <col min="6658" max="6658" width="11.33203125" style="50" customWidth="1"/>
    <col min="6659" max="6659" width="10.33203125" style="50" customWidth="1"/>
    <col min="6660" max="6660" width="12" style="50" customWidth="1"/>
    <col min="6661" max="6899" width="9.33203125" style="50"/>
    <col min="6900" max="6900" width="4.83203125" style="50" customWidth="1"/>
    <col min="6901" max="6901" width="27.33203125" style="50" customWidth="1"/>
    <col min="6902" max="6903" width="15.5" style="50" customWidth="1"/>
    <col min="6904" max="6904" width="13.6640625" style="50" customWidth="1"/>
    <col min="6905" max="6905" width="12.33203125" style="50" customWidth="1"/>
    <col min="6906" max="6906" width="13" style="50" bestFit="1" customWidth="1"/>
    <col min="6907" max="6907" width="11.33203125" style="50" customWidth="1"/>
    <col min="6908" max="6908" width="12.33203125" style="50" customWidth="1"/>
    <col min="6909" max="6909" width="10.33203125" style="50" customWidth="1"/>
    <col min="6910" max="6910" width="10.1640625" style="50" customWidth="1"/>
    <col min="6911" max="6911" width="13" style="50" customWidth="1"/>
    <col min="6912" max="6912" width="12.5" style="50" customWidth="1"/>
    <col min="6913" max="6913" width="11.6640625" style="50" customWidth="1"/>
    <col min="6914" max="6914" width="11.33203125" style="50" customWidth="1"/>
    <col min="6915" max="6915" width="10.33203125" style="50" customWidth="1"/>
    <col min="6916" max="6916" width="12" style="50" customWidth="1"/>
    <col min="6917" max="7155" width="9.33203125" style="50"/>
    <col min="7156" max="7156" width="4.83203125" style="50" customWidth="1"/>
    <col min="7157" max="7157" width="27.33203125" style="50" customWidth="1"/>
    <col min="7158" max="7159" width="15.5" style="50" customWidth="1"/>
    <col min="7160" max="7160" width="13.6640625" style="50" customWidth="1"/>
    <col min="7161" max="7161" width="12.33203125" style="50" customWidth="1"/>
    <col min="7162" max="7162" width="13" style="50" bestFit="1" customWidth="1"/>
    <col min="7163" max="7163" width="11.33203125" style="50" customWidth="1"/>
    <col min="7164" max="7164" width="12.33203125" style="50" customWidth="1"/>
    <col min="7165" max="7165" width="10.33203125" style="50" customWidth="1"/>
    <col min="7166" max="7166" width="10.1640625" style="50" customWidth="1"/>
    <col min="7167" max="7167" width="13" style="50" customWidth="1"/>
    <col min="7168" max="7168" width="12.5" style="50" customWidth="1"/>
    <col min="7169" max="7169" width="11.6640625" style="50" customWidth="1"/>
    <col min="7170" max="7170" width="11.33203125" style="50" customWidth="1"/>
    <col min="7171" max="7171" width="10.33203125" style="50" customWidth="1"/>
    <col min="7172" max="7172" width="12" style="50" customWidth="1"/>
    <col min="7173" max="7411" width="9.33203125" style="50"/>
    <col min="7412" max="7412" width="4.83203125" style="50" customWidth="1"/>
    <col min="7413" max="7413" width="27.33203125" style="50" customWidth="1"/>
    <col min="7414" max="7415" width="15.5" style="50" customWidth="1"/>
    <col min="7416" max="7416" width="13.6640625" style="50" customWidth="1"/>
    <col min="7417" max="7417" width="12.33203125" style="50" customWidth="1"/>
    <col min="7418" max="7418" width="13" style="50" bestFit="1" customWidth="1"/>
    <col min="7419" max="7419" width="11.33203125" style="50" customWidth="1"/>
    <col min="7420" max="7420" width="12.33203125" style="50" customWidth="1"/>
    <col min="7421" max="7421" width="10.33203125" style="50" customWidth="1"/>
    <col min="7422" max="7422" width="10.1640625" style="50" customWidth="1"/>
    <col min="7423" max="7423" width="13" style="50" customWidth="1"/>
    <col min="7424" max="7424" width="12.5" style="50" customWidth="1"/>
    <col min="7425" max="7425" width="11.6640625" style="50" customWidth="1"/>
    <col min="7426" max="7426" width="11.33203125" style="50" customWidth="1"/>
    <col min="7427" max="7427" width="10.33203125" style="50" customWidth="1"/>
    <col min="7428" max="7428" width="12" style="50" customWidth="1"/>
    <col min="7429" max="7667" width="9.33203125" style="50"/>
    <col min="7668" max="7668" width="4.83203125" style="50" customWidth="1"/>
    <col min="7669" max="7669" width="27.33203125" style="50" customWidth="1"/>
    <col min="7670" max="7671" width="15.5" style="50" customWidth="1"/>
    <col min="7672" max="7672" width="13.6640625" style="50" customWidth="1"/>
    <col min="7673" max="7673" width="12.33203125" style="50" customWidth="1"/>
    <col min="7674" max="7674" width="13" style="50" bestFit="1" customWidth="1"/>
    <col min="7675" max="7675" width="11.33203125" style="50" customWidth="1"/>
    <col min="7676" max="7676" width="12.33203125" style="50" customWidth="1"/>
    <col min="7677" max="7677" width="10.33203125" style="50" customWidth="1"/>
    <col min="7678" max="7678" width="10.1640625" style="50" customWidth="1"/>
    <col min="7679" max="7679" width="13" style="50" customWidth="1"/>
    <col min="7680" max="7680" width="12.5" style="50" customWidth="1"/>
    <col min="7681" max="7681" width="11.6640625" style="50" customWidth="1"/>
    <col min="7682" max="7682" width="11.33203125" style="50" customWidth="1"/>
    <col min="7683" max="7683" width="10.33203125" style="50" customWidth="1"/>
    <col min="7684" max="7684" width="12" style="50" customWidth="1"/>
    <col min="7685" max="7923" width="9.33203125" style="50"/>
    <col min="7924" max="7924" width="4.83203125" style="50" customWidth="1"/>
    <col min="7925" max="7925" width="27.33203125" style="50" customWidth="1"/>
    <col min="7926" max="7927" width="15.5" style="50" customWidth="1"/>
    <col min="7928" max="7928" width="13.6640625" style="50" customWidth="1"/>
    <col min="7929" max="7929" width="12.33203125" style="50" customWidth="1"/>
    <col min="7930" max="7930" width="13" style="50" bestFit="1" customWidth="1"/>
    <col min="7931" max="7931" width="11.33203125" style="50" customWidth="1"/>
    <col min="7932" max="7932" width="12.33203125" style="50" customWidth="1"/>
    <col min="7933" max="7933" width="10.33203125" style="50" customWidth="1"/>
    <col min="7934" max="7934" width="10.1640625" style="50" customWidth="1"/>
    <col min="7935" max="7935" width="13" style="50" customWidth="1"/>
    <col min="7936" max="7936" width="12.5" style="50" customWidth="1"/>
    <col min="7937" max="7937" width="11.6640625" style="50" customWidth="1"/>
    <col min="7938" max="7938" width="11.33203125" style="50" customWidth="1"/>
    <col min="7939" max="7939" width="10.33203125" style="50" customWidth="1"/>
    <col min="7940" max="7940" width="12" style="50" customWidth="1"/>
    <col min="7941" max="8179" width="9.33203125" style="50"/>
    <col min="8180" max="8180" width="4.83203125" style="50" customWidth="1"/>
    <col min="8181" max="8181" width="27.33203125" style="50" customWidth="1"/>
    <col min="8182" max="8183" width="15.5" style="50" customWidth="1"/>
    <col min="8184" max="8184" width="13.6640625" style="50" customWidth="1"/>
    <col min="8185" max="8185" width="12.33203125" style="50" customWidth="1"/>
    <col min="8186" max="8186" width="13" style="50" bestFit="1" customWidth="1"/>
    <col min="8187" max="8187" width="11.33203125" style="50" customWidth="1"/>
    <col min="8188" max="8188" width="12.33203125" style="50" customWidth="1"/>
    <col min="8189" max="8189" width="10.33203125" style="50" customWidth="1"/>
    <col min="8190" max="8190" width="10.1640625" style="50" customWidth="1"/>
    <col min="8191" max="8191" width="13" style="50" customWidth="1"/>
    <col min="8192" max="8192" width="12.5" style="50" customWidth="1"/>
    <col min="8193" max="8193" width="11.6640625" style="50" customWidth="1"/>
    <col min="8194" max="8194" width="11.33203125" style="50" customWidth="1"/>
    <col min="8195" max="8195" width="10.33203125" style="50" customWidth="1"/>
    <col min="8196" max="8196" width="12" style="50" customWidth="1"/>
    <col min="8197" max="8435" width="9.33203125" style="50"/>
    <col min="8436" max="8436" width="4.83203125" style="50" customWidth="1"/>
    <col min="8437" max="8437" width="27.33203125" style="50" customWidth="1"/>
    <col min="8438" max="8439" width="15.5" style="50" customWidth="1"/>
    <col min="8440" max="8440" width="13.6640625" style="50" customWidth="1"/>
    <col min="8441" max="8441" width="12.33203125" style="50" customWidth="1"/>
    <col min="8442" max="8442" width="13" style="50" bestFit="1" customWidth="1"/>
    <col min="8443" max="8443" width="11.33203125" style="50" customWidth="1"/>
    <col min="8444" max="8444" width="12.33203125" style="50" customWidth="1"/>
    <col min="8445" max="8445" width="10.33203125" style="50" customWidth="1"/>
    <col min="8446" max="8446" width="10.1640625" style="50" customWidth="1"/>
    <col min="8447" max="8447" width="13" style="50" customWidth="1"/>
    <col min="8448" max="8448" width="12.5" style="50" customWidth="1"/>
    <col min="8449" max="8449" width="11.6640625" style="50" customWidth="1"/>
    <col min="8450" max="8450" width="11.33203125" style="50" customWidth="1"/>
    <col min="8451" max="8451" width="10.33203125" style="50" customWidth="1"/>
    <col min="8452" max="8452" width="12" style="50" customWidth="1"/>
    <col min="8453" max="8691" width="9.33203125" style="50"/>
    <col min="8692" max="8692" width="4.83203125" style="50" customWidth="1"/>
    <col min="8693" max="8693" width="27.33203125" style="50" customWidth="1"/>
    <col min="8694" max="8695" width="15.5" style="50" customWidth="1"/>
    <col min="8696" max="8696" width="13.6640625" style="50" customWidth="1"/>
    <col min="8697" max="8697" width="12.33203125" style="50" customWidth="1"/>
    <col min="8698" max="8698" width="13" style="50" bestFit="1" customWidth="1"/>
    <col min="8699" max="8699" width="11.33203125" style="50" customWidth="1"/>
    <col min="8700" max="8700" width="12.33203125" style="50" customWidth="1"/>
    <col min="8701" max="8701" width="10.33203125" style="50" customWidth="1"/>
    <col min="8702" max="8702" width="10.1640625" style="50" customWidth="1"/>
    <col min="8703" max="8703" width="13" style="50" customWidth="1"/>
    <col min="8704" max="8704" width="12.5" style="50" customWidth="1"/>
    <col min="8705" max="8705" width="11.6640625" style="50" customWidth="1"/>
    <col min="8706" max="8706" width="11.33203125" style="50" customWidth="1"/>
    <col min="8707" max="8707" width="10.33203125" style="50" customWidth="1"/>
    <col min="8708" max="8708" width="12" style="50" customWidth="1"/>
    <col min="8709" max="8947" width="9.33203125" style="50"/>
    <col min="8948" max="8948" width="4.83203125" style="50" customWidth="1"/>
    <col min="8949" max="8949" width="27.33203125" style="50" customWidth="1"/>
    <col min="8950" max="8951" width="15.5" style="50" customWidth="1"/>
    <col min="8952" max="8952" width="13.6640625" style="50" customWidth="1"/>
    <col min="8953" max="8953" width="12.33203125" style="50" customWidth="1"/>
    <col min="8954" max="8954" width="13" style="50" bestFit="1" customWidth="1"/>
    <col min="8955" max="8955" width="11.33203125" style="50" customWidth="1"/>
    <col min="8956" max="8956" width="12.33203125" style="50" customWidth="1"/>
    <col min="8957" max="8957" width="10.33203125" style="50" customWidth="1"/>
    <col min="8958" max="8958" width="10.1640625" style="50" customWidth="1"/>
    <col min="8959" max="8959" width="13" style="50" customWidth="1"/>
    <col min="8960" max="8960" width="12.5" style="50" customWidth="1"/>
    <col min="8961" max="8961" width="11.6640625" style="50" customWidth="1"/>
    <col min="8962" max="8962" width="11.33203125" style="50" customWidth="1"/>
    <col min="8963" max="8963" width="10.33203125" style="50" customWidth="1"/>
    <col min="8964" max="8964" width="12" style="50" customWidth="1"/>
    <col min="8965" max="9203" width="9.33203125" style="50"/>
    <col min="9204" max="9204" width="4.83203125" style="50" customWidth="1"/>
    <col min="9205" max="9205" width="27.33203125" style="50" customWidth="1"/>
    <col min="9206" max="9207" width="15.5" style="50" customWidth="1"/>
    <col min="9208" max="9208" width="13.6640625" style="50" customWidth="1"/>
    <col min="9209" max="9209" width="12.33203125" style="50" customWidth="1"/>
    <col min="9210" max="9210" width="13" style="50" bestFit="1" customWidth="1"/>
    <col min="9211" max="9211" width="11.33203125" style="50" customWidth="1"/>
    <col min="9212" max="9212" width="12.33203125" style="50" customWidth="1"/>
    <col min="9213" max="9213" width="10.33203125" style="50" customWidth="1"/>
    <col min="9214" max="9214" width="10.1640625" style="50" customWidth="1"/>
    <col min="9215" max="9215" width="13" style="50" customWidth="1"/>
    <col min="9216" max="9216" width="12.5" style="50" customWidth="1"/>
    <col min="9217" max="9217" width="11.6640625" style="50" customWidth="1"/>
    <col min="9218" max="9218" width="11.33203125" style="50" customWidth="1"/>
    <col min="9219" max="9219" width="10.33203125" style="50" customWidth="1"/>
    <col min="9220" max="9220" width="12" style="50" customWidth="1"/>
    <col min="9221" max="9459" width="9.33203125" style="50"/>
    <col min="9460" max="9460" width="4.83203125" style="50" customWidth="1"/>
    <col min="9461" max="9461" width="27.33203125" style="50" customWidth="1"/>
    <col min="9462" max="9463" width="15.5" style="50" customWidth="1"/>
    <col min="9464" max="9464" width="13.6640625" style="50" customWidth="1"/>
    <col min="9465" max="9465" width="12.33203125" style="50" customWidth="1"/>
    <col min="9466" max="9466" width="13" style="50" bestFit="1" customWidth="1"/>
    <col min="9467" max="9467" width="11.33203125" style="50" customWidth="1"/>
    <col min="9468" max="9468" width="12.33203125" style="50" customWidth="1"/>
    <col min="9469" max="9469" width="10.33203125" style="50" customWidth="1"/>
    <col min="9470" max="9470" width="10.1640625" style="50" customWidth="1"/>
    <col min="9471" max="9471" width="13" style="50" customWidth="1"/>
    <col min="9472" max="9472" width="12.5" style="50" customWidth="1"/>
    <col min="9473" max="9473" width="11.6640625" style="50" customWidth="1"/>
    <col min="9474" max="9474" width="11.33203125" style="50" customWidth="1"/>
    <col min="9475" max="9475" width="10.33203125" style="50" customWidth="1"/>
    <col min="9476" max="9476" width="12" style="50" customWidth="1"/>
    <col min="9477" max="9715" width="9.33203125" style="50"/>
    <col min="9716" max="9716" width="4.83203125" style="50" customWidth="1"/>
    <col min="9717" max="9717" width="27.33203125" style="50" customWidth="1"/>
    <col min="9718" max="9719" width="15.5" style="50" customWidth="1"/>
    <col min="9720" max="9720" width="13.6640625" style="50" customWidth="1"/>
    <col min="9721" max="9721" width="12.33203125" style="50" customWidth="1"/>
    <col min="9722" max="9722" width="13" style="50" bestFit="1" customWidth="1"/>
    <col min="9723" max="9723" width="11.33203125" style="50" customWidth="1"/>
    <col min="9724" max="9724" width="12.33203125" style="50" customWidth="1"/>
    <col min="9725" max="9725" width="10.33203125" style="50" customWidth="1"/>
    <col min="9726" max="9726" width="10.1640625" style="50" customWidth="1"/>
    <col min="9727" max="9727" width="13" style="50" customWidth="1"/>
    <col min="9728" max="9728" width="12.5" style="50" customWidth="1"/>
    <col min="9729" max="9729" width="11.6640625" style="50" customWidth="1"/>
    <col min="9730" max="9730" width="11.33203125" style="50" customWidth="1"/>
    <col min="9731" max="9731" width="10.33203125" style="50" customWidth="1"/>
    <col min="9732" max="9732" width="12" style="50" customWidth="1"/>
    <col min="9733" max="9971" width="9.33203125" style="50"/>
    <col min="9972" max="9972" width="4.83203125" style="50" customWidth="1"/>
    <col min="9973" max="9973" width="27.33203125" style="50" customWidth="1"/>
    <col min="9974" max="9975" width="15.5" style="50" customWidth="1"/>
    <col min="9976" max="9976" width="13.6640625" style="50" customWidth="1"/>
    <col min="9977" max="9977" width="12.33203125" style="50" customWidth="1"/>
    <col min="9978" max="9978" width="13" style="50" bestFit="1" customWidth="1"/>
    <col min="9979" max="9979" width="11.33203125" style="50" customWidth="1"/>
    <col min="9980" max="9980" width="12.33203125" style="50" customWidth="1"/>
    <col min="9981" max="9981" width="10.33203125" style="50" customWidth="1"/>
    <col min="9982" max="9982" width="10.1640625" style="50" customWidth="1"/>
    <col min="9983" max="9983" width="13" style="50" customWidth="1"/>
    <col min="9984" max="9984" width="12.5" style="50" customWidth="1"/>
    <col min="9985" max="9985" width="11.6640625" style="50" customWidth="1"/>
    <col min="9986" max="9986" width="11.33203125" style="50" customWidth="1"/>
    <col min="9987" max="9987" width="10.33203125" style="50" customWidth="1"/>
    <col min="9988" max="9988" width="12" style="50" customWidth="1"/>
    <col min="9989" max="10227" width="9.33203125" style="50"/>
    <col min="10228" max="10228" width="4.83203125" style="50" customWidth="1"/>
    <col min="10229" max="10229" width="27.33203125" style="50" customWidth="1"/>
    <col min="10230" max="10231" width="15.5" style="50" customWidth="1"/>
    <col min="10232" max="10232" width="13.6640625" style="50" customWidth="1"/>
    <col min="10233" max="10233" width="12.33203125" style="50" customWidth="1"/>
    <col min="10234" max="10234" width="13" style="50" bestFit="1" customWidth="1"/>
    <col min="10235" max="10235" width="11.33203125" style="50" customWidth="1"/>
    <col min="10236" max="10236" width="12.33203125" style="50" customWidth="1"/>
    <col min="10237" max="10237" width="10.33203125" style="50" customWidth="1"/>
    <col min="10238" max="10238" width="10.1640625" style="50" customWidth="1"/>
    <col min="10239" max="10239" width="13" style="50" customWidth="1"/>
    <col min="10240" max="10240" width="12.5" style="50" customWidth="1"/>
    <col min="10241" max="10241" width="11.6640625" style="50" customWidth="1"/>
    <col min="10242" max="10242" width="11.33203125" style="50" customWidth="1"/>
    <col min="10243" max="10243" width="10.33203125" style="50" customWidth="1"/>
    <col min="10244" max="10244" width="12" style="50" customWidth="1"/>
    <col min="10245" max="10483" width="9.33203125" style="50"/>
    <col min="10484" max="10484" width="4.83203125" style="50" customWidth="1"/>
    <col min="10485" max="10485" width="27.33203125" style="50" customWidth="1"/>
    <col min="10486" max="10487" width="15.5" style="50" customWidth="1"/>
    <col min="10488" max="10488" width="13.6640625" style="50" customWidth="1"/>
    <col min="10489" max="10489" width="12.33203125" style="50" customWidth="1"/>
    <col min="10490" max="10490" width="13" style="50" bestFit="1" customWidth="1"/>
    <col min="10491" max="10491" width="11.33203125" style="50" customWidth="1"/>
    <col min="10492" max="10492" width="12.33203125" style="50" customWidth="1"/>
    <col min="10493" max="10493" width="10.33203125" style="50" customWidth="1"/>
    <col min="10494" max="10494" width="10.1640625" style="50" customWidth="1"/>
    <col min="10495" max="10495" width="13" style="50" customWidth="1"/>
    <col min="10496" max="10496" width="12.5" style="50" customWidth="1"/>
    <col min="10497" max="10497" width="11.6640625" style="50" customWidth="1"/>
    <col min="10498" max="10498" width="11.33203125" style="50" customWidth="1"/>
    <col min="10499" max="10499" width="10.33203125" style="50" customWidth="1"/>
    <col min="10500" max="10500" width="12" style="50" customWidth="1"/>
    <col min="10501" max="10739" width="9.33203125" style="50"/>
    <col min="10740" max="10740" width="4.83203125" style="50" customWidth="1"/>
    <col min="10741" max="10741" width="27.33203125" style="50" customWidth="1"/>
    <col min="10742" max="10743" width="15.5" style="50" customWidth="1"/>
    <col min="10744" max="10744" width="13.6640625" style="50" customWidth="1"/>
    <col min="10745" max="10745" width="12.33203125" style="50" customWidth="1"/>
    <col min="10746" max="10746" width="13" style="50" bestFit="1" customWidth="1"/>
    <col min="10747" max="10747" width="11.33203125" style="50" customWidth="1"/>
    <col min="10748" max="10748" width="12.33203125" style="50" customWidth="1"/>
    <col min="10749" max="10749" width="10.33203125" style="50" customWidth="1"/>
    <col min="10750" max="10750" width="10.1640625" style="50" customWidth="1"/>
    <col min="10751" max="10751" width="13" style="50" customWidth="1"/>
    <col min="10752" max="10752" width="12.5" style="50" customWidth="1"/>
    <col min="10753" max="10753" width="11.6640625" style="50" customWidth="1"/>
    <col min="10754" max="10754" width="11.33203125" style="50" customWidth="1"/>
    <col min="10755" max="10755" width="10.33203125" style="50" customWidth="1"/>
    <col min="10756" max="10756" width="12" style="50" customWidth="1"/>
    <col min="10757" max="10995" width="9.33203125" style="50"/>
    <col min="10996" max="10996" width="4.83203125" style="50" customWidth="1"/>
    <col min="10997" max="10997" width="27.33203125" style="50" customWidth="1"/>
    <col min="10998" max="10999" width="15.5" style="50" customWidth="1"/>
    <col min="11000" max="11000" width="13.6640625" style="50" customWidth="1"/>
    <col min="11001" max="11001" width="12.33203125" style="50" customWidth="1"/>
    <col min="11002" max="11002" width="13" style="50" bestFit="1" customWidth="1"/>
    <col min="11003" max="11003" width="11.33203125" style="50" customWidth="1"/>
    <col min="11004" max="11004" width="12.33203125" style="50" customWidth="1"/>
    <col min="11005" max="11005" width="10.33203125" style="50" customWidth="1"/>
    <col min="11006" max="11006" width="10.1640625" style="50" customWidth="1"/>
    <col min="11007" max="11007" width="13" style="50" customWidth="1"/>
    <col min="11008" max="11008" width="12.5" style="50" customWidth="1"/>
    <col min="11009" max="11009" width="11.6640625" style="50" customWidth="1"/>
    <col min="11010" max="11010" width="11.33203125" style="50" customWidth="1"/>
    <col min="11011" max="11011" width="10.33203125" style="50" customWidth="1"/>
    <col min="11012" max="11012" width="12" style="50" customWidth="1"/>
    <col min="11013" max="11251" width="9.33203125" style="50"/>
    <col min="11252" max="11252" width="4.83203125" style="50" customWidth="1"/>
    <col min="11253" max="11253" width="27.33203125" style="50" customWidth="1"/>
    <col min="11254" max="11255" width="15.5" style="50" customWidth="1"/>
    <col min="11256" max="11256" width="13.6640625" style="50" customWidth="1"/>
    <col min="11257" max="11257" width="12.33203125" style="50" customWidth="1"/>
    <col min="11258" max="11258" width="13" style="50" bestFit="1" customWidth="1"/>
    <col min="11259" max="11259" width="11.33203125" style="50" customWidth="1"/>
    <col min="11260" max="11260" width="12.33203125" style="50" customWidth="1"/>
    <col min="11261" max="11261" width="10.33203125" style="50" customWidth="1"/>
    <col min="11262" max="11262" width="10.1640625" style="50" customWidth="1"/>
    <col min="11263" max="11263" width="13" style="50" customWidth="1"/>
    <col min="11264" max="11264" width="12.5" style="50" customWidth="1"/>
    <col min="11265" max="11265" width="11.6640625" style="50" customWidth="1"/>
    <col min="11266" max="11266" width="11.33203125" style="50" customWidth="1"/>
    <col min="11267" max="11267" width="10.33203125" style="50" customWidth="1"/>
    <col min="11268" max="11268" width="12" style="50" customWidth="1"/>
    <col min="11269" max="11507" width="9.33203125" style="50"/>
    <col min="11508" max="11508" width="4.83203125" style="50" customWidth="1"/>
    <col min="11509" max="11509" width="27.33203125" style="50" customWidth="1"/>
    <col min="11510" max="11511" width="15.5" style="50" customWidth="1"/>
    <col min="11512" max="11512" width="13.6640625" style="50" customWidth="1"/>
    <col min="11513" max="11513" width="12.33203125" style="50" customWidth="1"/>
    <col min="11514" max="11514" width="13" style="50" bestFit="1" customWidth="1"/>
    <col min="11515" max="11515" width="11.33203125" style="50" customWidth="1"/>
    <col min="11516" max="11516" width="12.33203125" style="50" customWidth="1"/>
    <col min="11517" max="11517" width="10.33203125" style="50" customWidth="1"/>
    <col min="11518" max="11518" width="10.1640625" style="50" customWidth="1"/>
    <col min="11519" max="11519" width="13" style="50" customWidth="1"/>
    <col min="11520" max="11520" width="12.5" style="50" customWidth="1"/>
    <col min="11521" max="11521" width="11.6640625" style="50" customWidth="1"/>
    <col min="11522" max="11522" width="11.33203125" style="50" customWidth="1"/>
    <col min="11523" max="11523" width="10.33203125" style="50" customWidth="1"/>
    <col min="11524" max="11524" width="12" style="50" customWidth="1"/>
    <col min="11525" max="11763" width="9.33203125" style="50"/>
    <col min="11764" max="11764" width="4.83203125" style="50" customWidth="1"/>
    <col min="11765" max="11765" width="27.33203125" style="50" customWidth="1"/>
    <col min="11766" max="11767" width="15.5" style="50" customWidth="1"/>
    <col min="11768" max="11768" width="13.6640625" style="50" customWidth="1"/>
    <col min="11769" max="11769" width="12.33203125" style="50" customWidth="1"/>
    <col min="11770" max="11770" width="13" style="50" bestFit="1" customWidth="1"/>
    <col min="11771" max="11771" width="11.33203125" style="50" customWidth="1"/>
    <col min="11772" max="11772" width="12.33203125" style="50" customWidth="1"/>
    <col min="11773" max="11773" width="10.33203125" style="50" customWidth="1"/>
    <col min="11774" max="11774" width="10.1640625" style="50" customWidth="1"/>
    <col min="11775" max="11775" width="13" style="50" customWidth="1"/>
    <col min="11776" max="11776" width="12.5" style="50" customWidth="1"/>
    <col min="11777" max="11777" width="11.6640625" style="50" customWidth="1"/>
    <col min="11778" max="11778" width="11.33203125" style="50" customWidth="1"/>
    <col min="11779" max="11779" width="10.33203125" style="50" customWidth="1"/>
    <col min="11780" max="11780" width="12" style="50" customWidth="1"/>
    <col min="11781" max="12019" width="9.33203125" style="50"/>
    <col min="12020" max="12020" width="4.83203125" style="50" customWidth="1"/>
    <col min="12021" max="12021" width="27.33203125" style="50" customWidth="1"/>
    <col min="12022" max="12023" width="15.5" style="50" customWidth="1"/>
    <col min="12024" max="12024" width="13.6640625" style="50" customWidth="1"/>
    <col min="12025" max="12025" width="12.33203125" style="50" customWidth="1"/>
    <col min="12026" max="12026" width="13" style="50" bestFit="1" customWidth="1"/>
    <col min="12027" max="12027" width="11.33203125" style="50" customWidth="1"/>
    <col min="12028" max="12028" width="12.33203125" style="50" customWidth="1"/>
    <col min="12029" max="12029" width="10.33203125" style="50" customWidth="1"/>
    <col min="12030" max="12030" width="10.1640625" style="50" customWidth="1"/>
    <col min="12031" max="12031" width="13" style="50" customWidth="1"/>
    <col min="12032" max="12032" width="12.5" style="50" customWidth="1"/>
    <col min="12033" max="12033" width="11.6640625" style="50" customWidth="1"/>
    <col min="12034" max="12034" width="11.33203125" style="50" customWidth="1"/>
    <col min="12035" max="12035" width="10.33203125" style="50" customWidth="1"/>
    <col min="12036" max="12036" width="12" style="50" customWidth="1"/>
    <col min="12037" max="12275" width="9.33203125" style="50"/>
    <col min="12276" max="12276" width="4.83203125" style="50" customWidth="1"/>
    <col min="12277" max="12277" width="27.33203125" style="50" customWidth="1"/>
    <col min="12278" max="12279" width="15.5" style="50" customWidth="1"/>
    <col min="12280" max="12280" width="13.6640625" style="50" customWidth="1"/>
    <col min="12281" max="12281" width="12.33203125" style="50" customWidth="1"/>
    <col min="12282" max="12282" width="13" style="50" bestFit="1" customWidth="1"/>
    <col min="12283" max="12283" width="11.33203125" style="50" customWidth="1"/>
    <col min="12284" max="12284" width="12.33203125" style="50" customWidth="1"/>
    <col min="12285" max="12285" width="10.33203125" style="50" customWidth="1"/>
    <col min="12286" max="12286" width="10.1640625" style="50" customWidth="1"/>
    <col min="12287" max="12287" width="13" style="50" customWidth="1"/>
    <col min="12288" max="12288" width="12.5" style="50" customWidth="1"/>
    <col min="12289" max="12289" width="11.6640625" style="50" customWidth="1"/>
    <col min="12290" max="12290" width="11.33203125" style="50" customWidth="1"/>
    <col min="12291" max="12291" width="10.33203125" style="50" customWidth="1"/>
    <col min="12292" max="12292" width="12" style="50" customWidth="1"/>
    <col min="12293" max="12531" width="9.33203125" style="50"/>
    <col min="12532" max="12532" width="4.83203125" style="50" customWidth="1"/>
    <col min="12533" max="12533" width="27.33203125" style="50" customWidth="1"/>
    <col min="12534" max="12535" width="15.5" style="50" customWidth="1"/>
    <col min="12536" max="12536" width="13.6640625" style="50" customWidth="1"/>
    <col min="12537" max="12537" width="12.33203125" style="50" customWidth="1"/>
    <col min="12538" max="12538" width="13" style="50" bestFit="1" customWidth="1"/>
    <col min="12539" max="12539" width="11.33203125" style="50" customWidth="1"/>
    <col min="12540" max="12540" width="12.33203125" style="50" customWidth="1"/>
    <col min="12541" max="12541" width="10.33203125" style="50" customWidth="1"/>
    <col min="12542" max="12542" width="10.1640625" style="50" customWidth="1"/>
    <col min="12543" max="12543" width="13" style="50" customWidth="1"/>
    <col min="12544" max="12544" width="12.5" style="50" customWidth="1"/>
    <col min="12545" max="12545" width="11.6640625" style="50" customWidth="1"/>
    <col min="12546" max="12546" width="11.33203125" style="50" customWidth="1"/>
    <col min="12547" max="12547" width="10.33203125" style="50" customWidth="1"/>
    <col min="12548" max="12548" width="12" style="50" customWidth="1"/>
    <col min="12549" max="12787" width="9.33203125" style="50"/>
    <col min="12788" max="12788" width="4.83203125" style="50" customWidth="1"/>
    <col min="12789" max="12789" width="27.33203125" style="50" customWidth="1"/>
    <col min="12790" max="12791" width="15.5" style="50" customWidth="1"/>
    <col min="12792" max="12792" width="13.6640625" style="50" customWidth="1"/>
    <col min="12793" max="12793" width="12.33203125" style="50" customWidth="1"/>
    <col min="12794" max="12794" width="13" style="50" bestFit="1" customWidth="1"/>
    <col min="12795" max="12795" width="11.33203125" style="50" customWidth="1"/>
    <col min="12796" max="12796" width="12.33203125" style="50" customWidth="1"/>
    <col min="12797" max="12797" width="10.33203125" style="50" customWidth="1"/>
    <col min="12798" max="12798" width="10.1640625" style="50" customWidth="1"/>
    <col min="12799" max="12799" width="13" style="50" customWidth="1"/>
    <col min="12800" max="12800" width="12.5" style="50" customWidth="1"/>
    <col min="12801" max="12801" width="11.6640625" style="50" customWidth="1"/>
    <col min="12802" max="12802" width="11.33203125" style="50" customWidth="1"/>
    <col min="12803" max="12803" width="10.33203125" style="50" customWidth="1"/>
    <col min="12804" max="12804" width="12" style="50" customWidth="1"/>
    <col min="12805" max="13043" width="9.33203125" style="50"/>
    <col min="13044" max="13044" width="4.83203125" style="50" customWidth="1"/>
    <col min="13045" max="13045" width="27.33203125" style="50" customWidth="1"/>
    <col min="13046" max="13047" width="15.5" style="50" customWidth="1"/>
    <col min="13048" max="13048" width="13.6640625" style="50" customWidth="1"/>
    <col min="13049" max="13049" width="12.33203125" style="50" customWidth="1"/>
    <col min="13050" max="13050" width="13" style="50" bestFit="1" customWidth="1"/>
    <col min="13051" max="13051" width="11.33203125" style="50" customWidth="1"/>
    <col min="13052" max="13052" width="12.33203125" style="50" customWidth="1"/>
    <col min="13053" max="13053" width="10.33203125" style="50" customWidth="1"/>
    <col min="13054" max="13054" width="10.1640625" style="50" customWidth="1"/>
    <col min="13055" max="13055" width="13" style="50" customWidth="1"/>
    <col min="13056" max="13056" width="12.5" style="50" customWidth="1"/>
    <col min="13057" max="13057" width="11.6640625" style="50" customWidth="1"/>
    <col min="13058" max="13058" width="11.33203125" style="50" customWidth="1"/>
    <col min="13059" max="13059" width="10.33203125" style="50" customWidth="1"/>
    <col min="13060" max="13060" width="12" style="50" customWidth="1"/>
    <col min="13061" max="13299" width="9.33203125" style="50"/>
    <col min="13300" max="13300" width="4.83203125" style="50" customWidth="1"/>
    <col min="13301" max="13301" width="27.33203125" style="50" customWidth="1"/>
    <col min="13302" max="13303" width="15.5" style="50" customWidth="1"/>
    <col min="13304" max="13304" width="13.6640625" style="50" customWidth="1"/>
    <col min="13305" max="13305" width="12.33203125" style="50" customWidth="1"/>
    <col min="13306" max="13306" width="13" style="50" bestFit="1" customWidth="1"/>
    <col min="13307" max="13307" width="11.33203125" style="50" customWidth="1"/>
    <col min="13308" max="13308" width="12.33203125" style="50" customWidth="1"/>
    <col min="13309" max="13309" width="10.33203125" style="50" customWidth="1"/>
    <col min="13310" max="13310" width="10.1640625" style="50" customWidth="1"/>
    <col min="13311" max="13311" width="13" style="50" customWidth="1"/>
    <col min="13312" max="13312" width="12.5" style="50" customWidth="1"/>
    <col min="13313" max="13313" width="11.6640625" style="50" customWidth="1"/>
    <col min="13314" max="13314" width="11.33203125" style="50" customWidth="1"/>
    <col min="13315" max="13315" width="10.33203125" style="50" customWidth="1"/>
    <col min="13316" max="13316" width="12" style="50" customWidth="1"/>
    <col min="13317" max="13555" width="9.33203125" style="50"/>
    <col min="13556" max="13556" width="4.83203125" style="50" customWidth="1"/>
    <col min="13557" max="13557" width="27.33203125" style="50" customWidth="1"/>
    <col min="13558" max="13559" width="15.5" style="50" customWidth="1"/>
    <col min="13560" max="13560" width="13.6640625" style="50" customWidth="1"/>
    <col min="13561" max="13561" width="12.33203125" style="50" customWidth="1"/>
    <col min="13562" max="13562" width="13" style="50" bestFit="1" customWidth="1"/>
    <col min="13563" max="13563" width="11.33203125" style="50" customWidth="1"/>
    <col min="13564" max="13564" width="12.33203125" style="50" customWidth="1"/>
    <col min="13565" max="13565" width="10.33203125" style="50" customWidth="1"/>
    <col min="13566" max="13566" width="10.1640625" style="50" customWidth="1"/>
    <col min="13567" max="13567" width="13" style="50" customWidth="1"/>
    <col min="13568" max="13568" width="12.5" style="50" customWidth="1"/>
    <col min="13569" max="13569" width="11.6640625" style="50" customWidth="1"/>
    <col min="13570" max="13570" width="11.33203125" style="50" customWidth="1"/>
    <col min="13571" max="13571" width="10.33203125" style="50" customWidth="1"/>
    <col min="13572" max="13572" width="12" style="50" customWidth="1"/>
    <col min="13573" max="13811" width="9.33203125" style="50"/>
    <col min="13812" max="13812" width="4.83203125" style="50" customWidth="1"/>
    <col min="13813" max="13813" width="27.33203125" style="50" customWidth="1"/>
    <col min="13814" max="13815" width="15.5" style="50" customWidth="1"/>
    <col min="13816" max="13816" width="13.6640625" style="50" customWidth="1"/>
    <col min="13817" max="13817" width="12.33203125" style="50" customWidth="1"/>
    <col min="13818" max="13818" width="13" style="50" bestFit="1" customWidth="1"/>
    <col min="13819" max="13819" width="11.33203125" style="50" customWidth="1"/>
    <col min="13820" max="13820" width="12.33203125" style="50" customWidth="1"/>
    <col min="13821" max="13821" width="10.33203125" style="50" customWidth="1"/>
    <col min="13822" max="13822" width="10.1640625" style="50" customWidth="1"/>
    <col min="13823" max="13823" width="13" style="50" customWidth="1"/>
    <col min="13824" max="13824" width="12.5" style="50" customWidth="1"/>
    <col min="13825" max="13825" width="11.6640625" style="50" customWidth="1"/>
    <col min="13826" max="13826" width="11.33203125" style="50" customWidth="1"/>
    <col min="13827" max="13827" width="10.33203125" style="50" customWidth="1"/>
    <col min="13828" max="13828" width="12" style="50" customWidth="1"/>
    <col min="13829" max="14067" width="9.33203125" style="50"/>
    <col min="14068" max="14068" width="4.83203125" style="50" customWidth="1"/>
    <col min="14069" max="14069" width="27.33203125" style="50" customWidth="1"/>
    <col min="14070" max="14071" width="15.5" style="50" customWidth="1"/>
    <col min="14072" max="14072" width="13.6640625" style="50" customWidth="1"/>
    <col min="14073" max="14073" width="12.33203125" style="50" customWidth="1"/>
    <col min="14074" max="14074" width="13" style="50" bestFit="1" customWidth="1"/>
    <col min="14075" max="14075" width="11.33203125" style="50" customWidth="1"/>
    <col min="14076" max="14076" width="12.33203125" style="50" customWidth="1"/>
    <col min="14077" max="14077" width="10.33203125" style="50" customWidth="1"/>
    <col min="14078" max="14078" width="10.1640625" style="50" customWidth="1"/>
    <col min="14079" max="14079" width="13" style="50" customWidth="1"/>
    <col min="14080" max="14080" width="12.5" style="50" customWidth="1"/>
    <col min="14081" max="14081" width="11.6640625" style="50" customWidth="1"/>
    <col min="14082" max="14082" width="11.33203125" style="50" customWidth="1"/>
    <col min="14083" max="14083" width="10.33203125" style="50" customWidth="1"/>
    <col min="14084" max="14084" width="12" style="50" customWidth="1"/>
    <col min="14085" max="14323" width="9.33203125" style="50"/>
    <col min="14324" max="14324" width="4.83203125" style="50" customWidth="1"/>
    <col min="14325" max="14325" width="27.33203125" style="50" customWidth="1"/>
    <col min="14326" max="14327" width="15.5" style="50" customWidth="1"/>
    <col min="14328" max="14328" width="13.6640625" style="50" customWidth="1"/>
    <col min="14329" max="14329" width="12.33203125" style="50" customWidth="1"/>
    <col min="14330" max="14330" width="13" style="50" bestFit="1" customWidth="1"/>
    <col min="14331" max="14331" width="11.33203125" style="50" customWidth="1"/>
    <col min="14332" max="14332" width="12.33203125" style="50" customWidth="1"/>
    <col min="14333" max="14333" width="10.33203125" style="50" customWidth="1"/>
    <col min="14334" max="14334" width="10.1640625" style="50" customWidth="1"/>
    <col min="14335" max="14335" width="13" style="50" customWidth="1"/>
    <col min="14336" max="14336" width="12.5" style="50" customWidth="1"/>
    <col min="14337" max="14337" width="11.6640625" style="50" customWidth="1"/>
    <col min="14338" max="14338" width="11.33203125" style="50" customWidth="1"/>
    <col min="14339" max="14339" width="10.33203125" style="50" customWidth="1"/>
    <col min="14340" max="14340" width="12" style="50" customWidth="1"/>
    <col min="14341" max="14579" width="9.33203125" style="50"/>
    <col min="14580" max="14580" width="4.83203125" style="50" customWidth="1"/>
    <col min="14581" max="14581" width="27.33203125" style="50" customWidth="1"/>
    <col min="14582" max="14583" width="15.5" style="50" customWidth="1"/>
    <col min="14584" max="14584" width="13.6640625" style="50" customWidth="1"/>
    <col min="14585" max="14585" width="12.33203125" style="50" customWidth="1"/>
    <col min="14586" max="14586" width="13" style="50" bestFit="1" customWidth="1"/>
    <col min="14587" max="14587" width="11.33203125" style="50" customWidth="1"/>
    <col min="14588" max="14588" width="12.33203125" style="50" customWidth="1"/>
    <col min="14589" max="14589" width="10.33203125" style="50" customWidth="1"/>
    <col min="14590" max="14590" width="10.1640625" style="50" customWidth="1"/>
    <col min="14591" max="14591" width="13" style="50" customWidth="1"/>
    <col min="14592" max="14592" width="12.5" style="50" customWidth="1"/>
    <col min="14593" max="14593" width="11.6640625" style="50" customWidth="1"/>
    <col min="14594" max="14594" width="11.33203125" style="50" customWidth="1"/>
    <col min="14595" max="14595" width="10.33203125" style="50" customWidth="1"/>
    <col min="14596" max="14596" width="12" style="50" customWidth="1"/>
    <col min="14597" max="14835" width="9.33203125" style="50"/>
    <col min="14836" max="14836" width="4.83203125" style="50" customWidth="1"/>
    <col min="14837" max="14837" width="27.33203125" style="50" customWidth="1"/>
    <col min="14838" max="14839" width="15.5" style="50" customWidth="1"/>
    <col min="14840" max="14840" width="13.6640625" style="50" customWidth="1"/>
    <col min="14841" max="14841" width="12.33203125" style="50" customWidth="1"/>
    <col min="14842" max="14842" width="13" style="50" bestFit="1" customWidth="1"/>
    <col min="14843" max="14843" width="11.33203125" style="50" customWidth="1"/>
    <col min="14844" max="14844" width="12.33203125" style="50" customWidth="1"/>
    <col min="14845" max="14845" width="10.33203125" style="50" customWidth="1"/>
    <col min="14846" max="14846" width="10.1640625" style="50" customWidth="1"/>
    <col min="14847" max="14847" width="13" style="50" customWidth="1"/>
    <col min="14848" max="14848" width="12.5" style="50" customWidth="1"/>
    <col min="14849" max="14849" width="11.6640625" style="50" customWidth="1"/>
    <col min="14850" max="14850" width="11.33203125" style="50" customWidth="1"/>
    <col min="14851" max="14851" width="10.33203125" style="50" customWidth="1"/>
    <col min="14852" max="14852" width="12" style="50" customWidth="1"/>
    <col min="14853" max="15091" width="9.33203125" style="50"/>
    <col min="15092" max="15092" width="4.83203125" style="50" customWidth="1"/>
    <col min="15093" max="15093" width="27.33203125" style="50" customWidth="1"/>
    <col min="15094" max="15095" width="15.5" style="50" customWidth="1"/>
    <col min="15096" max="15096" width="13.6640625" style="50" customWidth="1"/>
    <col min="15097" max="15097" width="12.33203125" style="50" customWidth="1"/>
    <col min="15098" max="15098" width="13" style="50" bestFit="1" customWidth="1"/>
    <col min="15099" max="15099" width="11.33203125" style="50" customWidth="1"/>
    <col min="15100" max="15100" width="12.33203125" style="50" customWidth="1"/>
    <col min="15101" max="15101" width="10.33203125" style="50" customWidth="1"/>
    <col min="15102" max="15102" width="10.1640625" style="50" customWidth="1"/>
    <col min="15103" max="15103" width="13" style="50" customWidth="1"/>
    <col min="15104" max="15104" width="12.5" style="50" customWidth="1"/>
    <col min="15105" max="15105" width="11.6640625" style="50" customWidth="1"/>
    <col min="15106" max="15106" width="11.33203125" style="50" customWidth="1"/>
    <col min="15107" max="15107" width="10.33203125" style="50" customWidth="1"/>
    <col min="15108" max="15108" width="12" style="50" customWidth="1"/>
    <col min="15109" max="15347" width="9.33203125" style="50"/>
    <col min="15348" max="15348" width="4.83203125" style="50" customWidth="1"/>
    <col min="15349" max="15349" width="27.33203125" style="50" customWidth="1"/>
    <col min="15350" max="15351" width="15.5" style="50" customWidth="1"/>
    <col min="15352" max="15352" width="13.6640625" style="50" customWidth="1"/>
    <col min="15353" max="15353" width="12.33203125" style="50" customWidth="1"/>
    <col min="15354" max="15354" width="13" style="50" bestFit="1" customWidth="1"/>
    <col min="15355" max="15355" width="11.33203125" style="50" customWidth="1"/>
    <col min="15356" max="15356" width="12.33203125" style="50" customWidth="1"/>
    <col min="15357" max="15357" width="10.33203125" style="50" customWidth="1"/>
    <col min="15358" max="15358" width="10.1640625" style="50" customWidth="1"/>
    <col min="15359" max="15359" width="13" style="50" customWidth="1"/>
    <col min="15360" max="15360" width="12.5" style="50" customWidth="1"/>
    <col min="15361" max="15361" width="11.6640625" style="50" customWidth="1"/>
    <col min="15362" max="15362" width="11.33203125" style="50" customWidth="1"/>
    <col min="15363" max="15363" width="10.33203125" style="50" customWidth="1"/>
    <col min="15364" max="15364" width="12" style="50" customWidth="1"/>
    <col min="15365" max="15603" width="9.33203125" style="50"/>
    <col min="15604" max="15604" width="4.83203125" style="50" customWidth="1"/>
    <col min="15605" max="15605" width="27.33203125" style="50" customWidth="1"/>
    <col min="15606" max="15607" width="15.5" style="50" customWidth="1"/>
    <col min="15608" max="15608" width="13.6640625" style="50" customWidth="1"/>
    <col min="15609" max="15609" width="12.33203125" style="50" customWidth="1"/>
    <col min="15610" max="15610" width="13" style="50" bestFit="1" customWidth="1"/>
    <col min="15611" max="15611" width="11.33203125" style="50" customWidth="1"/>
    <col min="15612" max="15612" width="12.33203125" style="50" customWidth="1"/>
    <col min="15613" max="15613" width="10.33203125" style="50" customWidth="1"/>
    <col min="15614" max="15614" width="10.1640625" style="50" customWidth="1"/>
    <col min="15615" max="15615" width="13" style="50" customWidth="1"/>
    <col min="15616" max="15616" width="12.5" style="50" customWidth="1"/>
    <col min="15617" max="15617" width="11.6640625" style="50" customWidth="1"/>
    <col min="15618" max="15618" width="11.33203125" style="50" customWidth="1"/>
    <col min="15619" max="15619" width="10.33203125" style="50" customWidth="1"/>
    <col min="15620" max="15620" width="12" style="50" customWidth="1"/>
    <col min="15621" max="15859" width="9.33203125" style="50"/>
    <col min="15860" max="15860" width="4.83203125" style="50" customWidth="1"/>
    <col min="15861" max="15861" width="27.33203125" style="50" customWidth="1"/>
    <col min="15862" max="15863" width="15.5" style="50" customWidth="1"/>
    <col min="15864" max="15864" width="13.6640625" style="50" customWidth="1"/>
    <col min="15865" max="15865" width="12.33203125" style="50" customWidth="1"/>
    <col min="15866" max="15866" width="13" style="50" bestFit="1" customWidth="1"/>
    <col min="15867" max="15867" width="11.33203125" style="50" customWidth="1"/>
    <col min="15868" max="15868" width="12.33203125" style="50" customWidth="1"/>
    <col min="15869" max="15869" width="10.33203125" style="50" customWidth="1"/>
    <col min="15870" max="15870" width="10.1640625" style="50" customWidth="1"/>
    <col min="15871" max="15871" width="13" style="50" customWidth="1"/>
    <col min="15872" max="15872" width="12.5" style="50" customWidth="1"/>
    <col min="15873" max="15873" width="11.6640625" style="50" customWidth="1"/>
    <col min="15874" max="15874" width="11.33203125" style="50" customWidth="1"/>
    <col min="15875" max="15875" width="10.33203125" style="50" customWidth="1"/>
    <col min="15876" max="15876" width="12" style="50" customWidth="1"/>
    <col min="15877" max="16115" width="9.33203125" style="50"/>
    <col min="16116" max="16116" width="4.83203125" style="50" customWidth="1"/>
    <col min="16117" max="16117" width="27.33203125" style="50" customWidth="1"/>
    <col min="16118" max="16119" width="15.5" style="50" customWidth="1"/>
    <col min="16120" max="16120" width="13.6640625" style="50" customWidth="1"/>
    <col min="16121" max="16121" width="12.33203125" style="50" customWidth="1"/>
    <col min="16122" max="16122" width="13" style="50" bestFit="1" customWidth="1"/>
    <col min="16123" max="16123" width="11.33203125" style="50" customWidth="1"/>
    <col min="16124" max="16124" width="12.33203125" style="50" customWidth="1"/>
    <col min="16125" max="16125" width="10.33203125" style="50" customWidth="1"/>
    <col min="16126" max="16126" width="10.1640625" style="50" customWidth="1"/>
    <col min="16127" max="16127" width="13" style="50" customWidth="1"/>
    <col min="16128" max="16128" width="12.5" style="50" customWidth="1"/>
    <col min="16129" max="16129" width="11.6640625" style="50" customWidth="1"/>
    <col min="16130" max="16130" width="11.33203125" style="50" customWidth="1"/>
    <col min="16131" max="16131" width="10.33203125" style="50" customWidth="1"/>
    <col min="16132" max="16132" width="12" style="50" customWidth="1"/>
    <col min="16133" max="16384" width="9.33203125" style="50"/>
  </cols>
  <sheetData>
    <row r="1" spans="1:9" ht="15" customHeight="1"/>
    <row r="2" spans="1:9" ht="35.25" customHeight="1">
      <c r="A2" s="235" t="s">
        <v>287</v>
      </c>
      <c r="B2" s="235"/>
      <c r="C2" s="235"/>
      <c r="D2" s="235"/>
      <c r="E2" s="235"/>
      <c r="F2" s="235"/>
      <c r="G2" s="235"/>
      <c r="H2" s="235"/>
      <c r="I2" s="235"/>
    </row>
    <row r="3" spans="1:9" ht="14.25" customHeight="1">
      <c r="A3" s="52"/>
      <c r="B3" s="52"/>
      <c r="C3" s="52"/>
      <c r="D3" s="52"/>
      <c r="E3" s="52"/>
      <c r="F3" s="52"/>
      <c r="G3" s="52"/>
      <c r="H3" s="52"/>
    </row>
    <row r="4" spans="1:9" s="53" customFormat="1" ht="21.75" customHeight="1">
      <c r="A4" s="236" t="s">
        <v>81</v>
      </c>
      <c r="B4" s="238" t="s">
        <v>126</v>
      </c>
      <c r="C4" s="238" t="s">
        <v>127</v>
      </c>
      <c r="D4" s="238" t="s">
        <v>128</v>
      </c>
      <c r="E4" s="239" t="s">
        <v>129</v>
      </c>
      <c r="F4" s="239"/>
      <c r="G4" s="239"/>
      <c r="H4" s="238" t="s">
        <v>130</v>
      </c>
      <c r="I4" s="238" t="s">
        <v>131</v>
      </c>
    </row>
    <row r="5" spans="1:9" ht="57.75" customHeight="1">
      <c r="A5" s="237"/>
      <c r="B5" s="238"/>
      <c r="C5" s="238"/>
      <c r="D5" s="238"/>
      <c r="E5" s="153" t="s">
        <v>132</v>
      </c>
      <c r="F5" s="153" t="s">
        <v>133</v>
      </c>
      <c r="G5" s="153" t="s">
        <v>134</v>
      </c>
      <c r="H5" s="238"/>
      <c r="I5" s="238"/>
    </row>
    <row r="6" spans="1:9" s="55" customFormat="1" ht="14.25" customHeight="1">
      <c r="A6" s="54">
        <v>1</v>
      </c>
      <c r="B6" s="54">
        <v>2</v>
      </c>
      <c r="C6" s="54">
        <v>3</v>
      </c>
      <c r="D6" s="54">
        <v>4</v>
      </c>
      <c r="E6" s="54">
        <v>5</v>
      </c>
      <c r="F6" s="54">
        <v>6</v>
      </c>
      <c r="G6" s="54">
        <v>7</v>
      </c>
      <c r="H6" s="54">
        <v>8</v>
      </c>
      <c r="I6" s="54">
        <v>9</v>
      </c>
    </row>
    <row r="7" spans="1:9" s="186" customFormat="1" ht="47.25" customHeight="1">
      <c r="A7" s="230" t="s">
        <v>87</v>
      </c>
      <c r="B7" s="185" t="s">
        <v>135</v>
      </c>
      <c r="C7" s="232" t="s">
        <v>136</v>
      </c>
      <c r="D7" s="232"/>
      <c r="E7" s="232"/>
      <c r="F7" s="232"/>
      <c r="G7" s="232"/>
      <c r="H7" s="232"/>
      <c r="I7" s="232"/>
    </row>
    <row r="8" spans="1:9" s="186" customFormat="1" ht="57.75" customHeight="1">
      <c r="A8" s="231"/>
      <c r="B8" s="185" t="s">
        <v>210</v>
      </c>
      <c r="C8" s="232"/>
      <c r="D8" s="232"/>
      <c r="E8" s="232"/>
      <c r="F8" s="232"/>
      <c r="G8" s="232"/>
      <c r="H8" s="232"/>
      <c r="I8" s="232"/>
    </row>
    <row r="9" spans="1:9" s="174" customFormat="1" ht="21.75" customHeight="1">
      <c r="A9" s="231"/>
      <c r="B9" s="195" t="s">
        <v>211</v>
      </c>
      <c r="C9" s="196" t="s">
        <v>296</v>
      </c>
      <c r="D9" s="197">
        <f t="shared" ref="D9" si="0">SUM(E9:I9)</f>
        <v>57021</v>
      </c>
      <c r="E9" s="198">
        <v>57021</v>
      </c>
      <c r="F9" s="198">
        <v>0</v>
      </c>
      <c r="G9" s="198">
        <v>0</v>
      </c>
      <c r="H9" s="198">
        <v>0</v>
      </c>
      <c r="I9" s="198">
        <v>0</v>
      </c>
    </row>
    <row r="10" spans="1:9" s="186" customFormat="1" ht="21.75" customHeight="1">
      <c r="A10" s="230" t="s">
        <v>88</v>
      </c>
      <c r="B10" s="185" t="s">
        <v>139</v>
      </c>
      <c r="C10" s="232" t="s">
        <v>137</v>
      </c>
      <c r="D10" s="232"/>
      <c r="E10" s="232"/>
      <c r="F10" s="232"/>
      <c r="G10" s="232"/>
      <c r="H10" s="232"/>
      <c r="I10" s="232"/>
    </row>
    <row r="11" spans="1:9" s="186" customFormat="1" ht="21.75" customHeight="1">
      <c r="A11" s="231"/>
      <c r="B11" s="185" t="s">
        <v>140</v>
      </c>
      <c r="C11" s="232"/>
      <c r="D11" s="232"/>
      <c r="E11" s="232"/>
      <c r="F11" s="232"/>
      <c r="G11" s="232"/>
      <c r="H11" s="232"/>
      <c r="I11" s="232"/>
    </row>
    <row r="12" spans="1:9" s="186" customFormat="1" ht="21.75" customHeight="1">
      <c r="A12" s="231"/>
      <c r="B12" s="185" t="s">
        <v>141</v>
      </c>
      <c r="C12" s="232"/>
      <c r="D12" s="232"/>
      <c r="E12" s="232"/>
      <c r="F12" s="232"/>
      <c r="G12" s="232"/>
      <c r="H12" s="232"/>
      <c r="I12" s="232"/>
    </row>
    <row r="13" spans="1:9" s="186" customFormat="1" ht="21.75" customHeight="1">
      <c r="A13" s="231"/>
      <c r="B13" s="171" t="s">
        <v>300</v>
      </c>
      <c r="C13" s="233" t="s">
        <v>138</v>
      </c>
      <c r="D13" s="172">
        <f t="shared" ref="D13:D14" si="1">SUM(E13:I13)</f>
        <v>709305.41</v>
      </c>
      <c r="E13" s="173">
        <v>0</v>
      </c>
      <c r="F13" s="173">
        <v>0</v>
      </c>
      <c r="G13" s="173">
        <v>0</v>
      </c>
      <c r="H13" s="173">
        <v>0</v>
      </c>
      <c r="I13" s="173">
        <v>709305.41</v>
      </c>
    </row>
    <row r="14" spans="1:9" s="174" customFormat="1" ht="21.75" customHeight="1">
      <c r="A14" s="231"/>
      <c r="B14" s="171" t="s">
        <v>211</v>
      </c>
      <c r="C14" s="234"/>
      <c r="D14" s="172">
        <f t="shared" si="1"/>
        <v>265730</v>
      </c>
      <c r="E14" s="173">
        <v>0</v>
      </c>
      <c r="F14" s="173">
        <v>0</v>
      </c>
      <c r="G14" s="173">
        <v>0</v>
      </c>
      <c r="H14" s="173">
        <v>0</v>
      </c>
      <c r="I14" s="173">
        <v>265730</v>
      </c>
    </row>
    <row r="15" spans="1:9" s="186" customFormat="1" ht="21.75" customHeight="1">
      <c r="A15" s="230" t="s">
        <v>89</v>
      </c>
      <c r="B15" s="185" t="s">
        <v>291</v>
      </c>
      <c r="C15" s="232" t="s">
        <v>137</v>
      </c>
      <c r="D15" s="232"/>
      <c r="E15" s="232"/>
      <c r="F15" s="232"/>
      <c r="G15" s="232"/>
      <c r="H15" s="232"/>
      <c r="I15" s="232"/>
    </row>
    <row r="16" spans="1:9" s="186" customFormat="1" ht="33" customHeight="1">
      <c r="A16" s="231"/>
      <c r="B16" s="185" t="s">
        <v>290</v>
      </c>
      <c r="C16" s="232"/>
      <c r="D16" s="232"/>
      <c r="E16" s="232"/>
      <c r="F16" s="232"/>
      <c r="G16" s="232"/>
      <c r="H16" s="232"/>
      <c r="I16" s="232"/>
    </row>
    <row r="17" spans="1:9" s="186" customFormat="1" ht="31.5" customHeight="1">
      <c r="A17" s="231"/>
      <c r="B17" s="185" t="s">
        <v>292</v>
      </c>
      <c r="C17" s="232"/>
      <c r="D17" s="232"/>
      <c r="E17" s="232"/>
      <c r="F17" s="232"/>
      <c r="G17" s="232"/>
      <c r="H17" s="232"/>
      <c r="I17" s="232"/>
    </row>
    <row r="18" spans="1:9" s="174" customFormat="1" ht="21.75" customHeight="1">
      <c r="A18" s="231"/>
      <c r="B18" s="171" t="s">
        <v>211</v>
      </c>
      <c r="C18" s="196" t="s">
        <v>293</v>
      </c>
      <c r="D18" s="172">
        <f t="shared" ref="D18" si="2">SUM(E18:I18)</f>
        <v>625846</v>
      </c>
      <c r="E18" s="173">
        <v>0</v>
      </c>
      <c r="F18" s="173">
        <v>0</v>
      </c>
      <c r="G18" s="173">
        <v>0</v>
      </c>
      <c r="H18" s="173">
        <v>0</v>
      </c>
      <c r="I18" s="173">
        <v>625846</v>
      </c>
    </row>
    <row r="19" spans="1:9" s="56" customFormat="1" ht="21.75" customHeight="1">
      <c r="A19" s="227" t="s">
        <v>168</v>
      </c>
      <c r="B19" s="228"/>
      <c r="C19" s="229"/>
      <c r="D19" s="154">
        <f>SUM(D9,D14,D18)</f>
        <v>948597</v>
      </c>
      <c r="E19" s="154">
        <f t="shared" ref="E19:I19" si="3">SUM(E9,E14,E18)</f>
        <v>57021</v>
      </c>
      <c r="F19" s="154">
        <f t="shared" si="3"/>
        <v>0</v>
      </c>
      <c r="G19" s="154">
        <f t="shared" si="3"/>
        <v>0</v>
      </c>
      <c r="H19" s="154">
        <f t="shared" si="3"/>
        <v>0</v>
      </c>
      <c r="I19" s="154">
        <f t="shared" si="3"/>
        <v>891576</v>
      </c>
    </row>
    <row r="20" spans="1:9" ht="15.75" customHeight="1"/>
    <row r="21" spans="1:9" ht="15.75" customHeight="1"/>
    <row r="22" spans="1:9" ht="15.75" customHeight="1"/>
    <row r="23" spans="1:9" ht="15.75" customHeight="1"/>
    <row r="24" spans="1:9" ht="15.75" customHeight="1"/>
    <row r="25" spans="1:9" ht="15.75" customHeight="1"/>
    <row r="26" spans="1:9" ht="15.75" customHeight="1"/>
    <row r="27" spans="1:9" ht="15.75" customHeight="1"/>
    <row r="28" spans="1:9" ht="15.75" customHeight="1"/>
    <row r="29" spans="1:9" ht="15.75" customHeight="1"/>
    <row r="30" spans="1:9" ht="15.75" customHeight="1"/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</sheetData>
  <sheetProtection algorithmName="SHA-512" hashValue="Ku4NW0yeFn3JPzlP8TF+1P0ttltSC2sHZcDQETW1/bNk1rt1NwhMtD68T4SscFW73zPb6giDzSZRI2Vm+mMojA==" saltValue="itsnfcV/sHQFiV8b7toZPg==" spinCount="100000" sheet="1" objects="1" scenarios="1" formatColumns="0" formatRows="0"/>
  <mergeCells count="16">
    <mergeCell ref="A2:I2"/>
    <mergeCell ref="A4:A5"/>
    <mergeCell ref="B4:B5"/>
    <mergeCell ref="C4:C5"/>
    <mergeCell ref="D4:D5"/>
    <mergeCell ref="E4:G4"/>
    <mergeCell ref="H4:H5"/>
    <mergeCell ref="I4:I5"/>
    <mergeCell ref="A19:C19"/>
    <mergeCell ref="A10:A14"/>
    <mergeCell ref="C10:I12"/>
    <mergeCell ref="C13:C14"/>
    <mergeCell ref="A7:A9"/>
    <mergeCell ref="C7:I8"/>
    <mergeCell ref="A15:A18"/>
    <mergeCell ref="C15:I17"/>
  </mergeCells>
  <pageMargins left="0.43307086614173229" right="0.15748031496062992" top="1.6141732283464567" bottom="1.1811023622047245" header="0.74803149606299213" footer="0.51181102362204722"/>
  <pageSetup paperSize="9" scale="90" fitToHeight="0" orientation="portrait" horizontalDpi="4294967294" r:id="rId1"/>
  <headerFooter differentFirst="1" alignWithMargins="0">
    <oddFooter>&amp;C&amp;P</oddFooter>
    <firstHeader>&amp;R&amp;10Tabela Nr 4
do uchwały  Nr ..............
Rady Powiatu w Otwocku
z dnia ............................</firstHeader>
    <firstFooter>&amp;C&amp;P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F165"/>
  <sheetViews>
    <sheetView zoomScaleNormal="100" workbookViewId="0">
      <pane ySplit="4" topLeftCell="A5" activePane="bottomLeft" state="frozen"/>
      <selection activeCell="F21" sqref="F21"/>
      <selection pane="bottomLeft" activeCell="J11" sqref="J11"/>
    </sheetView>
  </sheetViews>
  <sheetFormatPr defaultRowHeight="12"/>
  <cols>
    <col min="1" max="1" width="6" style="57" customWidth="1"/>
    <col min="2" max="2" width="10.33203125" style="57" customWidth="1"/>
    <col min="3" max="3" width="10.33203125" style="58" customWidth="1"/>
    <col min="4" max="4" width="59.83203125" style="59" customWidth="1"/>
    <col min="5" max="6" width="16.5" style="60" customWidth="1"/>
    <col min="7" max="16384" width="9.33203125" style="61"/>
  </cols>
  <sheetData>
    <row r="1" spans="1:6" ht="12.75" customHeight="1"/>
    <row r="2" spans="1:6" ht="30.75" customHeight="1">
      <c r="A2" s="240" t="s">
        <v>285</v>
      </c>
      <c r="B2" s="240"/>
      <c r="C2" s="240"/>
      <c r="D2" s="240"/>
      <c r="E2" s="240"/>
      <c r="F2" s="240"/>
    </row>
    <row r="3" spans="1:6" ht="9.75" customHeight="1"/>
    <row r="4" spans="1:6" s="58" customFormat="1" ht="25.5" customHeight="1">
      <c r="A4" s="155" t="s">
        <v>0</v>
      </c>
      <c r="B4" s="155" t="s">
        <v>1</v>
      </c>
      <c r="C4" s="156" t="s">
        <v>142</v>
      </c>
      <c r="D4" s="157" t="s">
        <v>143</v>
      </c>
      <c r="E4" s="158" t="s">
        <v>144</v>
      </c>
      <c r="F4" s="158" t="s">
        <v>145</v>
      </c>
    </row>
    <row r="5" spans="1:6" s="62" customFormat="1" ht="17.25" customHeight="1">
      <c r="A5" s="160" t="s">
        <v>4</v>
      </c>
      <c r="B5" s="160"/>
      <c r="C5" s="161"/>
      <c r="D5" s="162" t="s">
        <v>28</v>
      </c>
      <c r="E5" s="163">
        <f>SUM(E6)</f>
        <v>60000</v>
      </c>
      <c r="F5" s="163">
        <f>SUM(F6)</f>
        <v>60000</v>
      </c>
    </row>
    <row r="6" spans="1:6" s="62" customFormat="1" ht="17.25" customHeight="1">
      <c r="A6" s="94"/>
      <c r="B6" s="94" t="s">
        <v>5</v>
      </c>
      <c r="C6" s="95"/>
      <c r="D6" s="96" t="s">
        <v>6</v>
      </c>
      <c r="E6" s="97">
        <f>SUM(E7)</f>
        <v>60000</v>
      </c>
      <c r="F6" s="97">
        <f>SUM(F8)</f>
        <v>60000</v>
      </c>
    </row>
    <row r="7" spans="1:6" s="62" customFormat="1" ht="42.75" customHeight="1">
      <c r="A7" s="63"/>
      <c r="B7" s="63"/>
      <c r="C7" s="64">
        <v>2110</v>
      </c>
      <c r="D7" s="65" t="s">
        <v>7</v>
      </c>
      <c r="E7" s="66">
        <v>60000</v>
      </c>
      <c r="F7" s="66"/>
    </row>
    <row r="8" spans="1:6" s="62" customFormat="1" ht="15.75" customHeight="1">
      <c r="A8" s="63"/>
      <c r="B8" s="63"/>
      <c r="C8" s="64">
        <v>4300</v>
      </c>
      <c r="D8" s="65" t="s">
        <v>29</v>
      </c>
      <c r="E8" s="66"/>
      <c r="F8" s="66">
        <v>60000</v>
      </c>
    </row>
    <row r="9" spans="1:6" s="62" customFormat="1" ht="17.25" customHeight="1">
      <c r="A9" s="160">
        <v>700</v>
      </c>
      <c r="B9" s="160"/>
      <c r="C9" s="161"/>
      <c r="D9" s="162" t="s">
        <v>50</v>
      </c>
      <c r="E9" s="163">
        <f>SUM(E10)</f>
        <v>280000</v>
      </c>
      <c r="F9" s="163">
        <f>SUM(F10)</f>
        <v>280000</v>
      </c>
    </row>
    <row r="10" spans="1:6" s="62" customFormat="1" ht="17.25" customHeight="1">
      <c r="A10" s="94"/>
      <c r="B10" s="94">
        <v>70005</v>
      </c>
      <c r="C10" s="95"/>
      <c r="D10" s="96" t="s">
        <v>51</v>
      </c>
      <c r="E10" s="97">
        <f>SUM(E11)</f>
        <v>280000</v>
      </c>
      <c r="F10" s="97">
        <f>SUM(F11:F27)</f>
        <v>280000</v>
      </c>
    </row>
    <row r="11" spans="1:6" s="62" customFormat="1" ht="43.5" customHeight="1">
      <c r="A11" s="63"/>
      <c r="B11" s="63"/>
      <c r="C11" s="64">
        <v>2110</v>
      </c>
      <c r="D11" s="65" t="s">
        <v>7</v>
      </c>
      <c r="E11" s="66">
        <v>280000</v>
      </c>
      <c r="F11" s="66"/>
    </row>
    <row r="12" spans="1:6" s="62" customFormat="1" ht="15.75" customHeight="1">
      <c r="A12" s="63"/>
      <c r="B12" s="63"/>
      <c r="C12" s="64">
        <v>4010</v>
      </c>
      <c r="D12" s="65" t="s">
        <v>37</v>
      </c>
      <c r="E12" s="66"/>
      <c r="F12" s="66">
        <v>41100</v>
      </c>
    </row>
    <row r="13" spans="1:6" s="62" customFormat="1" ht="15.75" customHeight="1">
      <c r="A13" s="63"/>
      <c r="B13" s="63"/>
      <c r="C13" s="64">
        <v>4040</v>
      </c>
      <c r="D13" s="65" t="s">
        <v>38</v>
      </c>
      <c r="E13" s="66"/>
      <c r="F13" s="66">
        <v>3300</v>
      </c>
    </row>
    <row r="14" spans="1:6" s="62" customFormat="1" ht="15.75" customHeight="1">
      <c r="A14" s="63"/>
      <c r="B14" s="63"/>
      <c r="C14" s="64">
        <v>4110</v>
      </c>
      <c r="D14" s="65" t="s">
        <v>39</v>
      </c>
      <c r="E14" s="66"/>
      <c r="F14" s="66">
        <v>7100</v>
      </c>
    </row>
    <row r="15" spans="1:6" s="62" customFormat="1" ht="15.75" customHeight="1">
      <c r="A15" s="63"/>
      <c r="B15" s="63"/>
      <c r="C15" s="64">
        <v>4120</v>
      </c>
      <c r="D15" s="65" t="s">
        <v>40</v>
      </c>
      <c r="E15" s="66"/>
      <c r="F15" s="66">
        <v>1010</v>
      </c>
    </row>
    <row r="16" spans="1:6" s="62" customFormat="1" ht="15.75" customHeight="1">
      <c r="A16" s="63"/>
      <c r="B16" s="63"/>
      <c r="C16" s="64">
        <v>4170</v>
      </c>
      <c r="D16" s="65" t="s">
        <v>41</v>
      </c>
      <c r="E16" s="66"/>
      <c r="F16" s="66">
        <v>2000</v>
      </c>
    </row>
    <row r="17" spans="1:6" s="62" customFormat="1" ht="15.75" customHeight="1">
      <c r="A17" s="63"/>
      <c r="B17" s="63"/>
      <c r="C17" s="64">
        <v>4210</v>
      </c>
      <c r="D17" s="65" t="s">
        <v>31</v>
      </c>
      <c r="E17" s="66"/>
      <c r="F17" s="66">
        <v>435</v>
      </c>
    </row>
    <row r="18" spans="1:6" s="62" customFormat="1" ht="15.75" customHeight="1">
      <c r="A18" s="63"/>
      <c r="B18" s="63"/>
      <c r="C18" s="64">
        <v>4260</v>
      </c>
      <c r="D18" s="65" t="s">
        <v>42</v>
      </c>
      <c r="E18" s="66"/>
      <c r="F18" s="66">
        <v>10000</v>
      </c>
    </row>
    <row r="19" spans="1:6" s="62" customFormat="1" ht="15.75" customHeight="1">
      <c r="A19" s="63"/>
      <c r="B19" s="63"/>
      <c r="C19" s="64">
        <v>4270</v>
      </c>
      <c r="D19" s="65" t="s">
        <v>43</v>
      </c>
      <c r="E19" s="66"/>
      <c r="F19" s="66">
        <v>25000</v>
      </c>
    </row>
    <row r="20" spans="1:6" s="62" customFormat="1" ht="15.75" customHeight="1">
      <c r="A20" s="63"/>
      <c r="B20" s="63"/>
      <c r="C20" s="64">
        <v>4300</v>
      </c>
      <c r="D20" s="65" t="s">
        <v>29</v>
      </c>
      <c r="E20" s="66"/>
      <c r="F20" s="66">
        <v>50000</v>
      </c>
    </row>
    <row r="21" spans="1:6" s="62" customFormat="1" ht="15.75" customHeight="1">
      <c r="A21" s="63"/>
      <c r="B21" s="63"/>
      <c r="C21" s="64">
        <v>4390</v>
      </c>
      <c r="D21" s="65" t="s">
        <v>52</v>
      </c>
      <c r="E21" s="66"/>
      <c r="F21" s="66">
        <v>50000</v>
      </c>
    </row>
    <row r="22" spans="1:6" s="62" customFormat="1" ht="15.75" customHeight="1">
      <c r="A22" s="63"/>
      <c r="B22" s="63"/>
      <c r="C22" s="64">
        <v>4430</v>
      </c>
      <c r="D22" s="65" t="s">
        <v>45</v>
      </c>
      <c r="E22" s="66"/>
      <c r="F22" s="66">
        <v>4100</v>
      </c>
    </row>
    <row r="23" spans="1:6" s="62" customFormat="1" ht="15.75" customHeight="1">
      <c r="A23" s="63"/>
      <c r="B23" s="63"/>
      <c r="C23" s="64">
        <v>4480</v>
      </c>
      <c r="D23" s="65" t="s">
        <v>47</v>
      </c>
      <c r="E23" s="66"/>
      <c r="F23" s="66">
        <v>30000</v>
      </c>
    </row>
    <row r="24" spans="1:6" s="62" customFormat="1" ht="15.75" customHeight="1">
      <c r="A24" s="63"/>
      <c r="B24" s="63"/>
      <c r="C24" s="64">
        <v>4520</v>
      </c>
      <c r="D24" s="65" t="s">
        <v>48</v>
      </c>
      <c r="E24" s="66"/>
      <c r="F24" s="66">
        <v>10000</v>
      </c>
    </row>
    <row r="25" spans="1:6" s="62" customFormat="1" ht="15.75" customHeight="1">
      <c r="A25" s="63"/>
      <c r="B25" s="63"/>
      <c r="C25" s="64">
        <v>4580</v>
      </c>
      <c r="D25" s="65" t="s">
        <v>53</v>
      </c>
      <c r="E25" s="66"/>
      <c r="F25" s="66">
        <v>3955</v>
      </c>
    </row>
    <row r="26" spans="1:6" s="62" customFormat="1" ht="15.75" customHeight="1">
      <c r="A26" s="63"/>
      <c r="B26" s="63"/>
      <c r="C26" s="64">
        <v>4590</v>
      </c>
      <c r="D26" s="65" t="s">
        <v>54</v>
      </c>
      <c r="E26" s="66"/>
      <c r="F26" s="66">
        <v>25000</v>
      </c>
    </row>
    <row r="27" spans="1:6" s="62" customFormat="1" ht="15.75" customHeight="1">
      <c r="A27" s="63"/>
      <c r="B27" s="63"/>
      <c r="C27" s="64">
        <v>4610</v>
      </c>
      <c r="D27" s="65" t="s">
        <v>55</v>
      </c>
      <c r="E27" s="66"/>
      <c r="F27" s="66">
        <v>17000</v>
      </c>
    </row>
    <row r="28" spans="1:6" s="62" customFormat="1" ht="17.25" customHeight="1">
      <c r="A28" s="160">
        <v>710</v>
      </c>
      <c r="B28" s="160"/>
      <c r="C28" s="161"/>
      <c r="D28" s="162" t="s">
        <v>56</v>
      </c>
      <c r="E28" s="163">
        <f>SUM(E29,E35)</f>
        <v>1122000</v>
      </c>
      <c r="F28" s="163">
        <f>SUM(F29,F35)</f>
        <v>1122000</v>
      </c>
    </row>
    <row r="29" spans="1:6" s="62" customFormat="1" ht="17.25" customHeight="1">
      <c r="A29" s="94"/>
      <c r="B29" s="94" t="s">
        <v>213</v>
      </c>
      <c r="C29" s="95"/>
      <c r="D29" s="1" t="s">
        <v>208</v>
      </c>
      <c r="E29" s="97">
        <f>SUM(E30)</f>
        <v>347000</v>
      </c>
      <c r="F29" s="97">
        <f>SUM(F31:F34)</f>
        <v>347000</v>
      </c>
    </row>
    <row r="30" spans="1:6" s="62" customFormat="1" ht="42.75" customHeight="1">
      <c r="A30" s="63"/>
      <c r="B30" s="63"/>
      <c r="C30" s="64">
        <v>2110</v>
      </c>
      <c r="D30" s="65" t="s">
        <v>7</v>
      </c>
      <c r="E30" s="66">
        <v>347000</v>
      </c>
      <c r="F30" s="66"/>
    </row>
    <row r="31" spans="1:6" s="62" customFormat="1" ht="15.75" customHeight="1">
      <c r="A31" s="63"/>
      <c r="B31" s="63"/>
      <c r="C31" s="64">
        <v>4010</v>
      </c>
      <c r="D31" s="65" t="s">
        <v>37</v>
      </c>
      <c r="E31" s="66"/>
      <c r="F31" s="66">
        <v>214971</v>
      </c>
    </row>
    <row r="32" spans="1:6" s="62" customFormat="1" ht="15.75" customHeight="1">
      <c r="A32" s="63"/>
      <c r="B32" s="63"/>
      <c r="C32" s="64">
        <v>4110</v>
      </c>
      <c r="D32" s="65" t="s">
        <v>39</v>
      </c>
      <c r="E32" s="66"/>
      <c r="F32" s="66">
        <v>36760</v>
      </c>
    </row>
    <row r="33" spans="1:6" s="62" customFormat="1" ht="15.75" customHeight="1">
      <c r="A33" s="63"/>
      <c r="B33" s="63"/>
      <c r="C33" s="64">
        <v>4120</v>
      </c>
      <c r="D33" s="65" t="s">
        <v>40</v>
      </c>
      <c r="E33" s="66"/>
      <c r="F33" s="66">
        <v>5269</v>
      </c>
    </row>
    <row r="34" spans="1:6" s="62" customFormat="1" ht="15.75" customHeight="1">
      <c r="A34" s="63"/>
      <c r="B34" s="63"/>
      <c r="C34" s="64">
        <v>4300</v>
      </c>
      <c r="D34" s="65" t="s">
        <v>29</v>
      </c>
      <c r="E34" s="66"/>
      <c r="F34" s="66">
        <v>90000</v>
      </c>
    </row>
    <row r="35" spans="1:6" s="62" customFormat="1" ht="17.25" customHeight="1">
      <c r="A35" s="94"/>
      <c r="B35" s="94">
        <v>71015</v>
      </c>
      <c r="C35" s="95"/>
      <c r="D35" s="96" t="s">
        <v>58</v>
      </c>
      <c r="E35" s="97">
        <f>SUM(E36:E36)</f>
        <v>775000</v>
      </c>
      <c r="F35" s="97">
        <f>SUM(F37:F56)</f>
        <v>775000</v>
      </c>
    </row>
    <row r="36" spans="1:6" s="62" customFormat="1" ht="42.75" customHeight="1">
      <c r="A36" s="63"/>
      <c r="B36" s="63"/>
      <c r="C36" s="64">
        <v>2110</v>
      </c>
      <c r="D36" s="65" t="s">
        <v>7</v>
      </c>
      <c r="E36" s="66">
        <v>775000</v>
      </c>
      <c r="F36" s="66"/>
    </row>
    <row r="37" spans="1:6" s="62" customFormat="1" ht="15.75" customHeight="1">
      <c r="A37" s="63"/>
      <c r="B37" s="63"/>
      <c r="C37" s="64">
        <v>3020</v>
      </c>
      <c r="D37" s="65" t="s">
        <v>36</v>
      </c>
      <c r="E37" s="66"/>
      <c r="F37" s="66">
        <v>220</v>
      </c>
    </row>
    <row r="38" spans="1:6" s="62" customFormat="1" ht="15.75" customHeight="1">
      <c r="A38" s="63"/>
      <c r="B38" s="63"/>
      <c r="C38" s="64">
        <v>4010</v>
      </c>
      <c r="D38" s="65" t="s">
        <v>37</v>
      </c>
      <c r="E38" s="66"/>
      <c r="F38" s="66">
        <v>137210</v>
      </c>
    </row>
    <row r="39" spans="1:6" s="62" customFormat="1" ht="15.75" customHeight="1">
      <c r="A39" s="63"/>
      <c r="B39" s="63"/>
      <c r="C39" s="64">
        <v>4020</v>
      </c>
      <c r="D39" s="65" t="s">
        <v>59</v>
      </c>
      <c r="E39" s="66"/>
      <c r="F39" s="66">
        <v>364452</v>
      </c>
    </row>
    <row r="40" spans="1:6" s="62" customFormat="1" ht="15.75" customHeight="1">
      <c r="A40" s="63"/>
      <c r="B40" s="63"/>
      <c r="C40" s="64">
        <v>4040</v>
      </c>
      <c r="D40" s="65" t="s">
        <v>38</v>
      </c>
      <c r="E40" s="66"/>
      <c r="F40" s="66">
        <v>27853</v>
      </c>
    </row>
    <row r="41" spans="1:6" s="62" customFormat="1" ht="15.75" customHeight="1">
      <c r="A41" s="63"/>
      <c r="B41" s="63"/>
      <c r="C41" s="64">
        <v>4110</v>
      </c>
      <c r="D41" s="65" t="s">
        <v>39</v>
      </c>
      <c r="E41" s="66"/>
      <c r="F41" s="66">
        <v>90524</v>
      </c>
    </row>
    <row r="42" spans="1:6" s="62" customFormat="1" ht="15.75" customHeight="1">
      <c r="A42" s="63"/>
      <c r="B42" s="63"/>
      <c r="C42" s="64">
        <v>4120</v>
      </c>
      <c r="D42" s="65" t="s">
        <v>40</v>
      </c>
      <c r="E42" s="66"/>
      <c r="F42" s="66">
        <v>10175</v>
      </c>
    </row>
    <row r="43" spans="1:6" s="62" customFormat="1" ht="15.75" customHeight="1">
      <c r="A43" s="63"/>
      <c r="B43" s="63"/>
      <c r="C43" s="64">
        <v>4170</v>
      </c>
      <c r="D43" s="65" t="s">
        <v>41</v>
      </c>
      <c r="E43" s="66"/>
      <c r="F43" s="66">
        <v>2623</v>
      </c>
    </row>
    <row r="44" spans="1:6" s="62" customFormat="1" ht="15.75" customHeight="1">
      <c r="A44" s="63"/>
      <c r="B44" s="63"/>
      <c r="C44" s="64">
        <v>4210</v>
      </c>
      <c r="D44" s="65" t="s">
        <v>31</v>
      </c>
      <c r="E44" s="66"/>
      <c r="F44" s="66">
        <v>27730</v>
      </c>
    </row>
    <row r="45" spans="1:6" s="62" customFormat="1" ht="15.75" customHeight="1">
      <c r="A45" s="63"/>
      <c r="B45" s="63"/>
      <c r="C45" s="64">
        <v>4260</v>
      </c>
      <c r="D45" s="65" t="s">
        <v>42</v>
      </c>
      <c r="E45" s="66"/>
      <c r="F45" s="66">
        <v>15171</v>
      </c>
    </row>
    <row r="46" spans="1:6" s="62" customFormat="1" ht="15.75" customHeight="1">
      <c r="A46" s="63"/>
      <c r="B46" s="63"/>
      <c r="C46" s="64">
        <v>4270</v>
      </c>
      <c r="D46" s="65" t="s">
        <v>43</v>
      </c>
      <c r="E46" s="66"/>
      <c r="F46" s="66">
        <v>8279</v>
      </c>
    </row>
    <row r="47" spans="1:6" s="62" customFormat="1" ht="15.75" customHeight="1">
      <c r="A47" s="63"/>
      <c r="B47" s="63"/>
      <c r="C47" s="64">
        <v>4280</v>
      </c>
      <c r="D47" s="65" t="s">
        <v>57</v>
      </c>
      <c r="E47" s="66"/>
      <c r="F47" s="66">
        <v>455</v>
      </c>
    </row>
    <row r="48" spans="1:6" s="62" customFormat="1" ht="15.75" customHeight="1">
      <c r="A48" s="63"/>
      <c r="B48" s="63"/>
      <c r="C48" s="64">
        <v>4300</v>
      </c>
      <c r="D48" s="65" t="s">
        <v>29</v>
      </c>
      <c r="E48" s="66"/>
      <c r="F48" s="66">
        <v>63279</v>
      </c>
    </row>
    <row r="49" spans="1:6" s="62" customFormat="1" ht="15.75" customHeight="1">
      <c r="A49" s="63"/>
      <c r="B49" s="63"/>
      <c r="C49" s="64">
        <v>4360</v>
      </c>
      <c r="D49" s="65" t="s">
        <v>146</v>
      </c>
      <c r="E49" s="66"/>
      <c r="F49" s="66">
        <v>4007</v>
      </c>
    </row>
    <row r="50" spans="1:6" s="62" customFormat="1" ht="15.75" customHeight="1">
      <c r="A50" s="63"/>
      <c r="B50" s="63"/>
      <c r="C50" s="64">
        <v>4410</v>
      </c>
      <c r="D50" s="65" t="s">
        <v>44</v>
      </c>
      <c r="E50" s="66"/>
      <c r="F50" s="66">
        <v>3009</v>
      </c>
    </row>
    <row r="51" spans="1:6" s="62" customFormat="1" ht="15.75" customHeight="1">
      <c r="A51" s="63"/>
      <c r="B51" s="63"/>
      <c r="C51" s="64">
        <v>4430</v>
      </c>
      <c r="D51" s="65" t="s">
        <v>45</v>
      </c>
      <c r="E51" s="66"/>
      <c r="F51" s="66">
        <v>1876</v>
      </c>
    </row>
    <row r="52" spans="1:6" s="62" customFormat="1" ht="15.75" customHeight="1">
      <c r="A52" s="63"/>
      <c r="B52" s="63"/>
      <c r="C52" s="64">
        <v>4440</v>
      </c>
      <c r="D52" s="65" t="s">
        <v>46</v>
      </c>
      <c r="E52" s="66"/>
      <c r="F52" s="66">
        <v>10575</v>
      </c>
    </row>
    <row r="53" spans="1:6" s="62" customFormat="1" ht="15.75" customHeight="1">
      <c r="A53" s="63"/>
      <c r="B53" s="63"/>
      <c r="C53" s="64">
        <v>4480</v>
      </c>
      <c r="D53" s="65" t="s">
        <v>47</v>
      </c>
      <c r="E53" s="66"/>
      <c r="F53" s="66">
        <v>1202</v>
      </c>
    </row>
    <row r="54" spans="1:6" s="62" customFormat="1" ht="15.75" customHeight="1">
      <c r="A54" s="63"/>
      <c r="B54" s="63"/>
      <c r="C54" s="64">
        <v>4550</v>
      </c>
      <c r="D54" s="65" t="s">
        <v>60</v>
      </c>
      <c r="E54" s="66"/>
      <c r="F54" s="66">
        <v>2556</v>
      </c>
    </row>
    <row r="55" spans="1:6" s="62" customFormat="1" ht="15.75" customHeight="1">
      <c r="A55" s="63"/>
      <c r="B55" s="63"/>
      <c r="C55" s="64">
        <v>4610</v>
      </c>
      <c r="D55" s="65" t="s">
        <v>55</v>
      </c>
      <c r="E55" s="66"/>
      <c r="F55" s="66">
        <v>1251</v>
      </c>
    </row>
    <row r="56" spans="1:6" s="62" customFormat="1" ht="31.5" customHeight="1">
      <c r="A56" s="63"/>
      <c r="B56" s="63"/>
      <c r="C56" s="64">
        <v>4700</v>
      </c>
      <c r="D56" s="65" t="s">
        <v>147</v>
      </c>
      <c r="E56" s="66"/>
      <c r="F56" s="66">
        <v>2553</v>
      </c>
    </row>
    <row r="57" spans="1:6" s="62" customFormat="1" ht="16.5" customHeight="1">
      <c r="A57" s="160">
        <v>750</v>
      </c>
      <c r="B57" s="160"/>
      <c r="C57" s="161"/>
      <c r="D57" s="162" t="s">
        <v>61</v>
      </c>
      <c r="E57" s="163">
        <f>SUM(E58,E64)</f>
        <v>66322</v>
      </c>
      <c r="F57" s="163">
        <f>SUM(F58,F64)</f>
        <v>66322</v>
      </c>
    </row>
    <row r="58" spans="1:6" s="62" customFormat="1" ht="17.25" customHeight="1">
      <c r="A58" s="94"/>
      <c r="B58" s="94">
        <v>75011</v>
      </c>
      <c r="C58" s="95"/>
      <c r="D58" s="96" t="s">
        <v>62</v>
      </c>
      <c r="E58" s="97">
        <f>SUM(E59)</f>
        <v>41322</v>
      </c>
      <c r="F58" s="97">
        <f>SUM(F60:F63)</f>
        <v>41322</v>
      </c>
    </row>
    <row r="59" spans="1:6" s="62" customFormat="1" ht="42.75" customHeight="1">
      <c r="A59" s="63"/>
      <c r="B59" s="63"/>
      <c r="C59" s="64">
        <v>2110</v>
      </c>
      <c r="D59" s="65" t="s">
        <v>7</v>
      </c>
      <c r="E59" s="66">
        <v>41322</v>
      </c>
      <c r="F59" s="66"/>
    </row>
    <row r="60" spans="1:6" s="62" customFormat="1" ht="15.75" customHeight="1">
      <c r="A60" s="63"/>
      <c r="B60" s="63"/>
      <c r="C60" s="64">
        <v>4010</v>
      </c>
      <c r="D60" s="65" t="s">
        <v>37</v>
      </c>
      <c r="E60" s="66"/>
      <c r="F60" s="66">
        <v>31622</v>
      </c>
    </row>
    <row r="61" spans="1:6" s="62" customFormat="1" ht="15.75" customHeight="1">
      <c r="A61" s="63"/>
      <c r="B61" s="63"/>
      <c r="C61" s="64">
        <v>4040</v>
      </c>
      <c r="D61" s="65" t="s">
        <v>38</v>
      </c>
      <c r="E61" s="66"/>
      <c r="F61" s="66">
        <v>2800</v>
      </c>
    </row>
    <row r="62" spans="1:6" s="62" customFormat="1" ht="15.75" customHeight="1">
      <c r="A62" s="63"/>
      <c r="B62" s="63"/>
      <c r="C62" s="64">
        <v>4110</v>
      </c>
      <c r="D62" s="65" t="s">
        <v>39</v>
      </c>
      <c r="E62" s="66"/>
      <c r="F62" s="66">
        <v>6000</v>
      </c>
    </row>
    <row r="63" spans="1:6" s="62" customFormat="1" ht="15.75" customHeight="1">
      <c r="A63" s="63"/>
      <c r="B63" s="63"/>
      <c r="C63" s="64">
        <v>4120</v>
      </c>
      <c r="D63" s="65" t="s">
        <v>40</v>
      </c>
      <c r="E63" s="66"/>
      <c r="F63" s="66">
        <v>900</v>
      </c>
    </row>
    <row r="64" spans="1:6" s="62" customFormat="1" ht="17.25" customHeight="1">
      <c r="A64" s="94"/>
      <c r="B64" s="94">
        <v>75045</v>
      </c>
      <c r="C64" s="95"/>
      <c r="D64" s="96" t="s">
        <v>12</v>
      </c>
      <c r="E64" s="97">
        <f>SUM(E65)</f>
        <v>25000</v>
      </c>
      <c r="F64" s="97">
        <f>SUM(F66:F70)</f>
        <v>25000</v>
      </c>
    </row>
    <row r="65" spans="1:6" s="62" customFormat="1" ht="42.75" customHeight="1">
      <c r="A65" s="63"/>
      <c r="B65" s="63"/>
      <c r="C65" s="64">
        <v>2110</v>
      </c>
      <c r="D65" s="65" t="s">
        <v>7</v>
      </c>
      <c r="E65" s="66">
        <v>25000</v>
      </c>
      <c r="F65" s="66"/>
    </row>
    <row r="66" spans="1:6" s="62" customFormat="1" ht="15.75" customHeight="1">
      <c r="A66" s="63"/>
      <c r="B66" s="63"/>
      <c r="C66" s="64">
        <v>4110</v>
      </c>
      <c r="D66" s="65" t="s">
        <v>39</v>
      </c>
      <c r="E66" s="66"/>
      <c r="F66" s="66">
        <v>860</v>
      </c>
    </row>
    <row r="67" spans="1:6" s="62" customFormat="1" ht="15.75" customHeight="1">
      <c r="A67" s="63"/>
      <c r="B67" s="63"/>
      <c r="C67" s="64">
        <v>4120</v>
      </c>
      <c r="D67" s="65" t="s">
        <v>40</v>
      </c>
      <c r="E67" s="66"/>
      <c r="F67" s="66">
        <v>65</v>
      </c>
    </row>
    <row r="68" spans="1:6" s="62" customFormat="1" ht="15.75" customHeight="1">
      <c r="A68" s="63"/>
      <c r="B68" s="63"/>
      <c r="C68" s="64">
        <v>4170</v>
      </c>
      <c r="D68" s="65" t="s">
        <v>41</v>
      </c>
      <c r="E68" s="66"/>
      <c r="F68" s="66">
        <v>22320</v>
      </c>
    </row>
    <row r="69" spans="1:6" s="62" customFormat="1" ht="15.75" customHeight="1">
      <c r="A69" s="63"/>
      <c r="B69" s="63"/>
      <c r="C69" s="64">
        <v>4210</v>
      </c>
      <c r="D69" s="65" t="s">
        <v>31</v>
      </c>
      <c r="E69" s="66"/>
      <c r="F69" s="66">
        <v>1580</v>
      </c>
    </row>
    <row r="70" spans="1:6" s="62" customFormat="1" ht="15.75" customHeight="1">
      <c r="A70" s="63"/>
      <c r="B70" s="63"/>
      <c r="C70" s="64">
        <v>4300</v>
      </c>
      <c r="D70" s="65" t="s">
        <v>29</v>
      </c>
      <c r="E70" s="66"/>
      <c r="F70" s="66">
        <v>175</v>
      </c>
    </row>
    <row r="71" spans="1:6" s="62" customFormat="1" ht="18" customHeight="1">
      <c r="A71" s="160">
        <v>754</v>
      </c>
      <c r="B71" s="160"/>
      <c r="C71" s="161"/>
      <c r="D71" s="162" t="s">
        <v>13</v>
      </c>
      <c r="E71" s="163">
        <f>SUM(E72,E101)</f>
        <v>6271503</v>
      </c>
      <c r="F71" s="163">
        <f>SUM(F72,F101)</f>
        <v>6271503</v>
      </c>
    </row>
    <row r="72" spans="1:6" s="62" customFormat="1" ht="17.25" customHeight="1">
      <c r="A72" s="94"/>
      <c r="B72" s="94">
        <v>75411</v>
      </c>
      <c r="C72" s="95"/>
      <c r="D72" s="96" t="s">
        <v>14</v>
      </c>
      <c r="E72" s="97">
        <f>SUM(E73)</f>
        <v>6270503</v>
      </c>
      <c r="F72" s="97">
        <f>SUM(F74:F100)</f>
        <v>6270503</v>
      </c>
    </row>
    <row r="73" spans="1:6" s="62" customFormat="1" ht="42.75" customHeight="1">
      <c r="A73" s="63"/>
      <c r="B73" s="63"/>
      <c r="C73" s="64">
        <v>2110</v>
      </c>
      <c r="D73" s="65" t="s">
        <v>7</v>
      </c>
      <c r="E73" s="66">
        <v>6270503</v>
      </c>
      <c r="F73" s="66"/>
    </row>
    <row r="74" spans="1:6" s="62" customFormat="1" ht="29.25" customHeight="1">
      <c r="A74" s="63"/>
      <c r="B74" s="63"/>
      <c r="C74" s="64">
        <v>3070</v>
      </c>
      <c r="D74" s="65" t="s">
        <v>65</v>
      </c>
      <c r="E74" s="66"/>
      <c r="F74" s="66">
        <v>322942</v>
      </c>
    </row>
    <row r="75" spans="1:6" s="62" customFormat="1" ht="15.75" customHeight="1">
      <c r="A75" s="63"/>
      <c r="B75" s="63"/>
      <c r="C75" s="64">
        <v>4010</v>
      </c>
      <c r="D75" s="65" t="s">
        <v>37</v>
      </c>
      <c r="E75" s="66"/>
      <c r="F75" s="66">
        <v>24724</v>
      </c>
    </row>
    <row r="76" spans="1:6" s="62" customFormat="1" ht="15.75" customHeight="1">
      <c r="A76" s="63"/>
      <c r="B76" s="63"/>
      <c r="C76" s="64">
        <v>4020</v>
      </c>
      <c r="D76" s="65" t="s">
        <v>59</v>
      </c>
      <c r="E76" s="66"/>
      <c r="F76" s="66">
        <v>92447</v>
      </c>
    </row>
    <row r="77" spans="1:6" s="62" customFormat="1" ht="15.75" customHeight="1">
      <c r="A77" s="63"/>
      <c r="B77" s="63"/>
      <c r="C77" s="64">
        <v>4040</v>
      </c>
      <c r="D77" s="65" t="s">
        <v>38</v>
      </c>
      <c r="E77" s="66"/>
      <c r="F77" s="66">
        <v>9257</v>
      </c>
    </row>
    <row r="78" spans="1:6" s="62" customFormat="1" ht="15.75" customHeight="1">
      <c r="A78" s="63"/>
      <c r="B78" s="63"/>
      <c r="C78" s="64">
        <v>4050</v>
      </c>
      <c r="D78" s="65" t="s">
        <v>66</v>
      </c>
      <c r="E78" s="66"/>
      <c r="F78" s="66">
        <v>4381622</v>
      </c>
    </row>
    <row r="79" spans="1:6" s="62" customFormat="1" ht="29.25" customHeight="1">
      <c r="A79" s="63"/>
      <c r="B79" s="63"/>
      <c r="C79" s="64">
        <v>4060</v>
      </c>
      <c r="D79" s="65" t="s">
        <v>260</v>
      </c>
      <c r="E79" s="66"/>
      <c r="F79" s="66">
        <v>293026</v>
      </c>
    </row>
    <row r="80" spans="1:6" s="62" customFormat="1" ht="30" customHeight="1">
      <c r="A80" s="63"/>
      <c r="B80" s="63"/>
      <c r="C80" s="64">
        <v>4070</v>
      </c>
      <c r="D80" s="65" t="s">
        <v>67</v>
      </c>
      <c r="E80" s="66"/>
      <c r="F80" s="66">
        <v>347187</v>
      </c>
    </row>
    <row r="81" spans="1:6" s="62" customFormat="1" ht="33.75" customHeight="1">
      <c r="A81" s="63"/>
      <c r="B81" s="63"/>
      <c r="C81" s="64">
        <v>4080</v>
      </c>
      <c r="D81" s="131" t="s">
        <v>148</v>
      </c>
      <c r="E81" s="66"/>
      <c r="F81" s="66">
        <v>89736</v>
      </c>
    </row>
    <row r="82" spans="1:6" s="62" customFormat="1" ht="15.75" customHeight="1">
      <c r="A82" s="63"/>
      <c r="B82" s="63"/>
      <c r="C82" s="64">
        <v>4110</v>
      </c>
      <c r="D82" s="65" t="s">
        <v>39</v>
      </c>
      <c r="E82" s="66"/>
      <c r="F82" s="66">
        <v>24262</v>
      </c>
    </row>
    <row r="83" spans="1:6" s="62" customFormat="1" ht="15.75" customHeight="1">
      <c r="A83" s="63"/>
      <c r="B83" s="63"/>
      <c r="C83" s="64">
        <v>4120</v>
      </c>
      <c r="D83" s="65" t="s">
        <v>40</v>
      </c>
      <c r="E83" s="66"/>
      <c r="F83" s="66">
        <v>3097</v>
      </c>
    </row>
    <row r="84" spans="1:6" s="62" customFormat="1" ht="15.75" customHeight="1">
      <c r="A84" s="63"/>
      <c r="B84" s="63"/>
      <c r="C84" s="64">
        <v>4170</v>
      </c>
      <c r="D84" s="65" t="s">
        <v>41</v>
      </c>
      <c r="E84" s="66"/>
      <c r="F84" s="66">
        <v>15000</v>
      </c>
    </row>
    <row r="85" spans="1:6" s="62" customFormat="1" ht="30" customHeight="1">
      <c r="A85" s="63"/>
      <c r="B85" s="63"/>
      <c r="C85" s="64">
        <v>4180</v>
      </c>
      <c r="D85" s="65" t="s">
        <v>261</v>
      </c>
      <c r="E85" s="66"/>
      <c r="F85" s="66">
        <v>186384</v>
      </c>
    </row>
    <row r="86" spans="1:6" s="62" customFormat="1" ht="15.75" customHeight="1">
      <c r="A86" s="63"/>
      <c r="B86" s="63"/>
      <c r="C86" s="64">
        <v>4210</v>
      </c>
      <c r="D86" s="65" t="s">
        <v>31</v>
      </c>
      <c r="E86" s="66"/>
      <c r="F86" s="66">
        <v>164575</v>
      </c>
    </row>
    <row r="87" spans="1:6" s="62" customFormat="1" ht="15.75" customHeight="1">
      <c r="A87" s="63"/>
      <c r="B87" s="63"/>
      <c r="C87" s="64">
        <v>4220</v>
      </c>
      <c r="D87" s="65" t="s">
        <v>68</v>
      </c>
      <c r="E87" s="66"/>
      <c r="F87" s="66">
        <v>9000</v>
      </c>
    </row>
    <row r="88" spans="1:6" s="62" customFormat="1" ht="15.75" customHeight="1">
      <c r="A88" s="63"/>
      <c r="B88" s="63"/>
      <c r="C88" s="64">
        <v>4230</v>
      </c>
      <c r="D88" s="65" t="s">
        <v>69</v>
      </c>
      <c r="E88" s="66"/>
      <c r="F88" s="66">
        <v>8000</v>
      </c>
    </row>
    <row r="89" spans="1:6" s="62" customFormat="1" ht="15.75" customHeight="1">
      <c r="A89" s="63"/>
      <c r="B89" s="63"/>
      <c r="C89" s="64">
        <v>4250</v>
      </c>
      <c r="D89" s="65" t="s">
        <v>70</v>
      </c>
      <c r="E89" s="66"/>
      <c r="F89" s="66">
        <v>26000</v>
      </c>
    </row>
    <row r="90" spans="1:6" s="62" customFormat="1" ht="15.75" customHeight="1">
      <c r="A90" s="63"/>
      <c r="B90" s="63"/>
      <c r="C90" s="64">
        <v>4260</v>
      </c>
      <c r="D90" s="65" t="s">
        <v>42</v>
      </c>
      <c r="E90" s="66"/>
      <c r="F90" s="66">
        <v>111000</v>
      </c>
    </row>
    <row r="91" spans="1:6" s="62" customFormat="1" ht="15.75" customHeight="1">
      <c r="A91" s="63"/>
      <c r="B91" s="63"/>
      <c r="C91" s="64">
        <v>4270</v>
      </c>
      <c r="D91" s="65" t="s">
        <v>43</v>
      </c>
      <c r="E91" s="66"/>
      <c r="F91" s="66">
        <v>33477</v>
      </c>
    </row>
    <row r="92" spans="1:6" s="62" customFormat="1" ht="15.75" customHeight="1">
      <c r="A92" s="63"/>
      <c r="B92" s="63"/>
      <c r="C92" s="64">
        <v>4280</v>
      </c>
      <c r="D92" s="65" t="s">
        <v>57</v>
      </c>
      <c r="E92" s="66"/>
      <c r="F92" s="66">
        <v>24300</v>
      </c>
    </row>
    <row r="93" spans="1:6" s="62" customFormat="1" ht="15.75" customHeight="1">
      <c r="A93" s="63"/>
      <c r="B93" s="63"/>
      <c r="C93" s="64">
        <v>4300</v>
      </c>
      <c r="D93" s="65" t="s">
        <v>29</v>
      </c>
      <c r="E93" s="66"/>
      <c r="F93" s="66">
        <v>43000</v>
      </c>
    </row>
    <row r="94" spans="1:6" s="62" customFormat="1" ht="15.75" customHeight="1">
      <c r="A94" s="63"/>
      <c r="B94" s="63"/>
      <c r="C94" s="64">
        <v>4360</v>
      </c>
      <c r="D94" s="65" t="s">
        <v>146</v>
      </c>
      <c r="E94" s="66"/>
      <c r="F94" s="66">
        <v>14500</v>
      </c>
    </row>
    <row r="95" spans="1:6" s="62" customFormat="1" ht="15.75" customHeight="1">
      <c r="A95" s="63"/>
      <c r="B95" s="63"/>
      <c r="C95" s="64">
        <v>4410</v>
      </c>
      <c r="D95" s="65" t="s">
        <v>44</v>
      </c>
      <c r="E95" s="66"/>
      <c r="F95" s="66">
        <v>4300</v>
      </c>
    </row>
    <row r="96" spans="1:6" s="62" customFormat="1" ht="15.75" customHeight="1">
      <c r="A96" s="63"/>
      <c r="B96" s="63"/>
      <c r="C96" s="64">
        <v>4430</v>
      </c>
      <c r="D96" s="65" t="s">
        <v>45</v>
      </c>
      <c r="E96" s="66"/>
      <c r="F96" s="66">
        <v>3700</v>
      </c>
    </row>
    <row r="97" spans="1:6" s="62" customFormat="1" ht="15.75" customHeight="1">
      <c r="A97" s="63"/>
      <c r="B97" s="63"/>
      <c r="C97" s="64">
        <v>4440</v>
      </c>
      <c r="D97" s="65" t="s">
        <v>46</v>
      </c>
      <c r="E97" s="66"/>
      <c r="F97" s="66">
        <v>4400</v>
      </c>
    </row>
    <row r="98" spans="1:6" s="62" customFormat="1" ht="15.75" customHeight="1">
      <c r="A98" s="63"/>
      <c r="B98" s="63"/>
      <c r="C98" s="64">
        <v>4480</v>
      </c>
      <c r="D98" s="65" t="s">
        <v>47</v>
      </c>
      <c r="E98" s="66"/>
      <c r="F98" s="66">
        <v>25367</v>
      </c>
    </row>
    <row r="99" spans="1:6" s="62" customFormat="1" ht="15.75" customHeight="1">
      <c r="A99" s="63"/>
      <c r="B99" s="63"/>
      <c r="C99" s="64">
        <v>4550</v>
      </c>
      <c r="D99" s="65" t="s">
        <v>60</v>
      </c>
      <c r="E99" s="66"/>
      <c r="F99" s="66">
        <v>3700</v>
      </c>
    </row>
    <row r="100" spans="1:6" s="62" customFormat="1" ht="30" customHeight="1">
      <c r="A100" s="63"/>
      <c r="B100" s="63"/>
      <c r="C100" s="64">
        <v>4700</v>
      </c>
      <c r="D100" s="65" t="s">
        <v>147</v>
      </c>
      <c r="E100" s="66"/>
      <c r="F100" s="66">
        <v>5500</v>
      </c>
    </row>
    <row r="101" spans="1:6" s="62" customFormat="1" ht="16.5" customHeight="1">
      <c r="A101" s="94"/>
      <c r="B101" s="94">
        <v>75414</v>
      </c>
      <c r="C101" s="95"/>
      <c r="D101" s="96" t="s">
        <v>15</v>
      </c>
      <c r="E101" s="97">
        <f>SUM(E102)</f>
        <v>1000</v>
      </c>
      <c r="F101" s="97">
        <f>SUM(F103:F103)</f>
        <v>1000</v>
      </c>
    </row>
    <row r="102" spans="1:6" s="62" customFormat="1" ht="43.5" customHeight="1">
      <c r="A102" s="67"/>
      <c r="B102" s="67"/>
      <c r="C102" s="64">
        <v>2110</v>
      </c>
      <c r="D102" s="65" t="s">
        <v>7</v>
      </c>
      <c r="E102" s="66">
        <v>1000</v>
      </c>
      <c r="F102" s="66"/>
    </row>
    <row r="103" spans="1:6" s="62" customFormat="1" ht="15.75" customHeight="1">
      <c r="A103" s="67"/>
      <c r="B103" s="67"/>
      <c r="C103" s="64">
        <v>4270</v>
      </c>
      <c r="D103" s="65" t="s">
        <v>43</v>
      </c>
      <c r="E103" s="66"/>
      <c r="F103" s="66">
        <v>1000</v>
      </c>
    </row>
    <row r="104" spans="1:6" s="62" customFormat="1" ht="17.25" customHeight="1">
      <c r="A104" s="160" t="s">
        <v>269</v>
      </c>
      <c r="B104" s="160"/>
      <c r="C104" s="161"/>
      <c r="D104" s="162" t="s">
        <v>266</v>
      </c>
      <c r="E104" s="163">
        <f>AVERAGE(E105)</f>
        <v>309000</v>
      </c>
      <c r="F104" s="163">
        <f>AVERAGE(F105)</f>
        <v>309000</v>
      </c>
    </row>
    <row r="105" spans="1:6" s="62" customFormat="1" ht="17.25" customHeight="1">
      <c r="A105" s="94"/>
      <c r="B105" s="94" t="s">
        <v>268</v>
      </c>
      <c r="C105" s="95"/>
      <c r="D105" s="96" t="s">
        <v>267</v>
      </c>
      <c r="E105" s="97">
        <f>SUM(E106)</f>
        <v>309000</v>
      </c>
      <c r="F105" s="97">
        <f>SUM(F107:F110)</f>
        <v>309000</v>
      </c>
    </row>
    <row r="106" spans="1:6" s="62" customFormat="1" ht="44.25" customHeight="1">
      <c r="A106" s="63"/>
      <c r="B106" s="63"/>
      <c r="C106" s="64">
        <v>2110</v>
      </c>
      <c r="D106" s="135" t="s">
        <v>7</v>
      </c>
      <c r="E106" s="66">
        <v>309000</v>
      </c>
      <c r="F106" s="66"/>
    </row>
    <row r="107" spans="1:6" s="62" customFormat="1" ht="59.25" customHeight="1">
      <c r="A107" s="63"/>
      <c r="B107" s="63"/>
      <c r="C107" s="133">
        <v>2360</v>
      </c>
      <c r="D107" s="137" t="s">
        <v>270</v>
      </c>
      <c r="E107" s="134"/>
      <c r="F107" s="66">
        <v>179838</v>
      </c>
    </row>
    <row r="108" spans="1:6" s="62" customFormat="1" ht="15.75" customHeight="1">
      <c r="A108" s="63"/>
      <c r="B108" s="63"/>
      <c r="C108" s="133">
        <v>4170</v>
      </c>
      <c r="D108" s="202" t="s">
        <v>41</v>
      </c>
      <c r="E108" s="134"/>
      <c r="F108" s="66">
        <v>41963</v>
      </c>
    </row>
    <row r="109" spans="1:6" s="62" customFormat="1" ht="15.75" customHeight="1">
      <c r="A109" s="63"/>
      <c r="B109" s="63"/>
      <c r="C109" s="64">
        <v>4210</v>
      </c>
      <c r="D109" s="136" t="s">
        <v>31</v>
      </c>
      <c r="E109" s="66"/>
      <c r="F109" s="66">
        <v>8561</v>
      </c>
    </row>
    <row r="110" spans="1:6" s="62" customFormat="1" ht="15.75" customHeight="1">
      <c r="A110" s="63"/>
      <c r="B110" s="63"/>
      <c r="C110" s="64">
        <v>4300</v>
      </c>
      <c r="D110" s="65" t="s">
        <v>29</v>
      </c>
      <c r="E110" s="66"/>
      <c r="F110" s="66">
        <v>78638</v>
      </c>
    </row>
    <row r="111" spans="1:6" s="62" customFormat="1" ht="17.25" customHeight="1">
      <c r="A111" s="160">
        <v>851</v>
      </c>
      <c r="B111" s="160"/>
      <c r="C111" s="161"/>
      <c r="D111" s="162" t="s">
        <v>16</v>
      </c>
      <c r="E111" s="163">
        <f>SUM(E112)</f>
        <v>2229800</v>
      </c>
      <c r="F111" s="163">
        <f>SUM(F112)</f>
        <v>2229800</v>
      </c>
    </row>
    <row r="112" spans="1:6" s="62" customFormat="1" ht="34.5" customHeight="1">
      <c r="A112" s="94"/>
      <c r="B112" s="94">
        <v>85156</v>
      </c>
      <c r="C112" s="95"/>
      <c r="D112" s="96" t="s">
        <v>71</v>
      </c>
      <c r="E112" s="97">
        <f>SUM(E113)</f>
        <v>2229800</v>
      </c>
      <c r="F112" s="97">
        <f>SUM(F114)</f>
        <v>2229800</v>
      </c>
    </row>
    <row r="113" spans="1:6" s="62" customFormat="1" ht="42.75" customHeight="1">
      <c r="A113" s="63"/>
      <c r="B113" s="63"/>
      <c r="C113" s="64">
        <v>2110</v>
      </c>
      <c r="D113" s="65" t="s">
        <v>7</v>
      </c>
      <c r="E113" s="66">
        <v>2229800</v>
      </c>
      <c r="F113" s="66"/>
    </row>
    <row r="114" spans="1:6" s="62" customFormat="1" ht="15.75" customHeight="1">
      <c r="A114" s="63"/>
      <c r="B114" s="63"/>
      <c r="C114" s="64">
        <v>4130</v>
      </c>
      <c r="D114" s="65" t="s">
        <v>72</v>
      </c>
      <c r="E114" s="66"/>
      <c r="F114" s="66">
        <v>2229800</v>
      </c>
    </row>
    <row r="115" spans="1:6" s="62" customFormat="1" ht="17.25" customHeight="1">
      <c r="A115" s="160" t="s">
        <v>167</v>
      </c>
      <c r="B115" s="160"/>
      <c r="C115" s="161"/>
      <c r="D115" s="162" t="s">
        <v>73</v>
      </c>
      <c r="E115" s="163">
        <f>SUM(E116,E137,E140)</f>
        <v>552510</v>
      </c>
      <c r="F115" s="163">
        <f>SUM(F116,F137,F140)</f>
        <v>552510</v>
      </c>
    </row>
    <row r="116" spans="1:6" s="62" customFormat="1" ht="17.25" customHeight="1">
      <c r="A116" s="94"/>
      <c r="B116" s="94">
        <v>85203</v>
      </c>
      <c r="C116" s="95"/>
      <c r="D116" s="96" t="s">
        <v>18</v>
      </c>
      <c r="E116" s="97">
        <f>SUM(E117:E117)</f>
        <v>532400</v>
      </c>
      <c r="F116" s="97">
        <f>SUM(F118:F136)</f>
        <v>532400</v>
      </c>
    </row>
    <row r="117" spans="1:6" s="62" customFormat="1" ht="43.5" customHeight="1">
      <c r="A117" s="63"/>
      <c r="B117" s="63"/>
      <c r="C117" s="64">
        <v>2110</v>
      </c>
      <c r="D117" s="65" t="s">
        <v>7</v>
      </c>
      <c r="E117" s="66">
        <v>532400</v>
      </c>
      <c r="F117" s="66"/>
    </row>
    <row r="118" spans="1:6" s="62" customFormat="1" ht="15.75" customHeight="1">
      <c r="A118" s="63"/>
      <c r="B118" s="63"/>
      <c r="C118" s="64">
        <v>3020</v>
      </c>
      <c r="D118" s="65" t="s">
        <v>36</v>
      </c>
      <c r="E118" s="66"/>
      <c r="F118" s="66">
        <v>500</v>
      </c>
    </row>
    <row r="119" spans="1:6" s="62" customFormat="1" ht="15.75" customHeight="1">
      <c r="A119" s="63"/>
      <c r="B119" s="63"/>
      <c r="C119" s="64">
        <v>4010</v>
      </c>
      <c r="D119" s="65" t="s">
        <v>37</v>
      </c>
      <c r="E119" s="66"/>
      <c r="F119" s="66">
        <v>300865</v>
      </c>
    </row>
    <row r="120" spans="1:6" s="62" customFormat="1" ht="15.75" customHeight="1">
      <c r="A120" s="63"/>
      <c r="B120" s="63"/>
      <c r="C120" s="64">
        <v>4040</v>
      </c>
      <c r="D120" s="65" t="s">
        <v>38</v>
      </c>
      <c r="E120" s="66"/>
      <c r="F120" s="66">
        <v>21364</v>
      </c>
    </row>
    <row r="121" spans="1:6" s="62" customFormat="1" ht="15.75" customHeight="1">
      <c r="A121" s="63"/>
      <c r="B121" s="63"/>
      <c r="C121" s="64">
        <v>4110</v>
      </c>
      <c r="D121" s="65" t="s">
        <v>39</v>
      </c>
      <c r="E121" s="66"/>
      <c r="F121" s="66">
        <v>51798</v>
      </c>
    </row>
    <row r="122" spans="1:6" s="62" customFormat="1" ht="15.75" customHeight="1">
      <c r="A122" s="63"/>
      <c r="B122" s="63"/>
      <c r="C122" s="64">
        <v>4120</v>
      </c>
      <c r="D122" s="65" t="s">
        <v>40</v>
      </c>
      <c r="E122" s="66"/>
      <c r="F122" s="66">
        <v>7268</v>
      </c>
    </row>
    <row r="123" spans="1:6" s="62" customFormat="1" ht="15.75" customHeight="1">
      <c r="A123" s="63"/>
      <c r="B123" s="63"/>
      <c r="C123" s="64">
        <v>4170</v>
      </c>
      <c r="D123" s="65" t="s">
        <v>41</v>
      </c>
      <c r="E123" s="66"/>
      <c r="F123" s="66">
        <v>200</v>
      </c>
    </row>
    <row r="124" spans="1:6" s="62" customFormat="1" ht="15.75" customHeight="1">
      <c r="A124" s="63"/>
      <c r="B124" s="63"/>
      <c r="C124" s="64">
        <v>4210</v>
      </c>
      <c r="D124" s="65" t="s">
        <v>31</v>
      </c>
      <c r="E124" s="66"/>
      <c r="F124" s="66">
        <v>42002</v>
      </c>
    </row>
    <row r="125" spans="1:6" s="62" customFormat="1" ht="15.75" customHeight="1">
      <c r="A125" s="63"/>
      <c r="B125" s="63"/>
      <c r="C125" s="64">
        <v>4220</v>
      </c>
      <c r="D125" s="65" t="s">
        <v>68</v>
      </c>
      <c r="E125" s="66"/>
      <c r="F125" s="66">
        <v>10120</v>
      </c>
    </row>
    <row r="126" spans="1:6" s="62" customFormat="1" ht="15.75" customHeight="1">
      <c r="A126" s="63"/>
      <c r="B126" s="63"/>
      <c r="C126" s="64">
        <v>4260</v>
      </c>
      <c r="D126" s="65" t="s">
        <v>42</v>
      </c>
      <c r="E126" s="66"/>
      <c r="F126" s="66">
        <v>10000</v>
      </c>
    </row>
    <row r="127" spans="1:6" s="62" customFormat="1" ht="15.75" customHeight="1">
      <c r="A127" s="63"/>
      <c r="B127" s="63"/>
      <c r="C127" s="64">
        <v>4270</v>
      </c>
      <c r="D127" s="65" t="s">
        <v>43</v>
      </c>
      <c r="E127" s="66"/>
      <c r="F127" s="66">
        <v>13912</v>
      </c>
    </row>
    <row r="128" spans="1:6" s="62" customFormat="1" ht="15.75" customHeight="1">
      <c r="A128" s="63"/>
      <c r="B128" s="63"/>
      <c r="C128" s="64">
        <v>4280</v>
      </c>
      <c r="D128" s="65" t="s">
        <v>57</v>
      </c>
      <c r="E128" s="66"/>
      <c r="F128" s="66">
        <v>300</v>
      </c>
    </row>
    <row r="129" spans="1:6" s="62" customFormat="1" ht="15.75" customHeight="1">
      <c r="A129" s="63"/>
      <c r="B129" s="63"/>
      <c r="C129" s="64">
        <v>4300</v>
      </c>
      <c r="D129" s="65" t="s">
        <v>29</v>
      </c>
      <c r="E129" s="66"/>
      <c r="F129" s="66">
        <v>49003</v>
      </c>
    </row>
    <row r="130" spans="1:6" s="62" customFormat="1" ht="15.75" customHeight="1">
      <c r="A130" s="63"/>
      <c r="B130" s="63"/>
      <c r="C130" s="64">
        <v>4360</v>
      </c>
      <c r="D130" s="65" t="s">
        <v>146</v>
      </c>
      <c r="E130" s="66"/>
      <c r="F130" s="66">
        <v>3850</v>
      </c>
    </row>
    <row r="131" spans="1:6" s="62" customFormat="1" ht="15.75" customHeight="1">
      <c r="A131" s="63"/>
      <c r="B131" s="63"/>
      <c r="C131" s="64">
        <v>4410</v>
      </c>
      <c r="D131" s="65" t="s">
        <v>44</v>
      </c>
      <c r="E131" s="66"/>
      <c r="F131" s="66">
        <v>2000</v>
      </c>
    </row>
    <row r="132" spans="1:6" s="62" customFormat="1" ht="15.75" customHeight="1">
      <c r="A132" s="63"/>
      <c r="B132" s="63"/>
      <c r="C132" s="64">
        <v>4430</v>
      </c>
      <c r="D132" s="65" t="s">
        <v>45</v>
      </c>
      <c r="E132" s="66"/>
      <c r="F132" s="66">
        <v>700</v>
      </c>
    </row>
    <row r="133" spans="1:6" s="62" customFormat="1" ht="15.75" customHeight="1">
      <c r="A133" s="63"/>
      <c r="B133" s="63"/>
      <c r="C133" s="64">
        <v>4440</v>
      </c>
      <c r="D133" s="65" t="s">
        <v>46</v>
      </c>
      <c r="E133" s="66"/>
      <c r="F133" s="66">
        <v>7658</v>
      </c>
    </row>
    <row r="134" spans="1:6" s="62" customFormat="1" ht="15.75" customHeight="1">
      <c r="A134" s="63"/>
      <c r="B134" s="63"/>
      <c r="C134" s="64">
        <v>4480</v>
      </c>
      <c r="D134" s="65" t="s">
        <v>47</v>
      </c>
      <c r="E134" s="66"/>
      <c r="F134" s="66">
        <v>3800</v>
      </c>
    </row>
    <row r="135" spans="1:6" s="62" customFormat="1" ht="15.75" customHeight="1">
      <c r="A135" s="63"/>
      <c r="B135" s="63"/>
      <c r="C135" s="64">
        <v>4520</v>
      </c>
      <c r="D135" s="65" t="s">
        <v>48</v>
      </c>
      <c r="E135" s="66"/>
      <c r="F135" s="66">
        <v>3100</v>
      </c>
    </row>
    <row r="136" spans="1:6" s="62" customFormat="1" ht="31.5" customHeight="1">
      <c r="A136" s="63"/>
      <c r="B136" s="63"/>
      <c r="C136" s="64">
        <v>4700</v>
      </c>
      <c r="D136" s="65" t="s">
        <v>147</v>
      </c>
      <c r="E136" s="66"/>
      <c r="F136" s="66">
        <v>3960</v>
      </c>
    </row>
    <row r="137" spans="1:6" s="62" customFormat="1" ht="59.25" customHeight="1">
      <c r="A137" s="94"/>
      <c r="B137" s="94" t="s">
        <v>214</v>
      </c>
      <c r="C137" s="95"/>
      <c r="D137" s="138" t="s">
        <v>212</v>
      </c>
      <c r="E137" s="97">
        <f>SUM(E138:E138)</f>
        <v>110</v>
      </c>
      <c r="F137" s="97">
        <f>SUM(F139:F139)</f>
        <v>110</v>
      </c>
    </row>
    <row r="138" spans="1:6" s="62" customFormat="1" ht="43.5" customHeight="1">
      <c r="A138" s="63"/>
      <c r="B138" s="63"/>
      <c r="C138" s="64">
        <v>2110</v>
      </c>
      <c r="D138" s="65" t="s">
        <v>7</v>
      </c>
      <c r="E138" s="66">
        <v>110</v>
      </c>
      <c r="F138" s="66"/>
    </row>
    <row r="139" spans="1:6" s="62" customFormat="1" ht="15.75" customHeight="1">
      <c r="A139" s="63"/>
      <c r="B139" s="63"/>
      <c r="C139" s="64">
        <v>4130</v>
      </c>
      <c r="D139" s="65" t="s">
        <v>72</v>
      </c>
      <c r="E139" s="66"/>
      <c r="F139" s="66">
        <v>110</v>
      </c>
    </row>
    <row r="140" spans="1:6" s="62" customFormat="1" ht="17.25" customHeight="1">
      <c r="A140" s="94"/>
      <c r="B140" s="94" t="s">
        <v>149</v>
      </c>
      <c r="C140" s="95"/>
      <c r="D140" s="96" t="s">
        <v>150</v>
      </c>
      <c r="E140" s="97">
        <f>SUM(E141:E141)</f>
        <v>20000</v>
      </c>
      <c r="F140" s="97">
        <f>SUM(F142:F142)</f>
        <v>20000</v>
      </c>
    </row>
    <row r="141" spans="1:6" s="62" customFormat="1" ht="43.5" customHeight="1">
      <c r="A141" s="63"/>
      <c r="B141" s="63"/>
      <c r="C141" s="64">
        <v>2110</v>
      </c>
      <c r="D141" s="65" t="s">
        <v>7</v>
      </c>
      <c r="E141" s="66">
        <v>20000</v>
      </c>
      <c r="F141" s="66"/>
    </row>
    <row r="142" spans="1:6" s="62" customFormat="1" ht="15.75" customHeight="1">
      <c r="A142" s="63"/>
      <c r="B142" s="63"/>
      <c r="C142" s="64">
        <v>3110</v>
      </c>
      <c r="D142" s="65" t="s">
        <v>76</v>
      </c>
      <c r="E142" s="66"/>
      <c r="F142" s="66">
        <v>20000</v>
      </c>
    </row>
    <row r="143" spans="1:6" s="62" customFormat="1" ht="17.25" customHeight="1">
      <c r="A143" s="160">
        <v>853</v>
      </c>
      <c r="B143" s="160"/>
      <c r="C143" s="161"/>
      <c r="D143" s="162" t="s">
        <v>20</v>
      </c>
      <c r="E143" s="163">
        <f>SUM(E144)</f>
        <v>128000</v>
      </c>
      <c r="F143" s="163">
        <f>SUM(F144)</f>
        <v>128000</v>
      </c>
    </row>
    <row r="144" spans="1:6" s="62" customFormat="1" ht="17.25" customHeight="1">
      <c r="A144" s="94"/>
      <c r="B144" s="94">
        <v>85321</v>
      </c>
      <c r="C144" s="95"/>
      <c r="D144" s="96" t="s">
        <v>22</v>
      </c>
      <c r="E144" s="97">
        <f>SUM(E145)</f>
        <v>128000</v>
      </c>
      <c r="F144" s="97">
        <f>SUM(F145:F153)</f>
        <v>128000</v>
      </c>
    </row>
    <row r="145" spans="1:6" s="62" customFormat="1" ht="45" customHeight="1">
      <c r="A145" s="63"/>
      <c r="B145" s="63"/>
      <c r="C145" s="64">
        <v>2110</v>
      </c>
      <c r="D145" s="65" t="s">
        <v>7</v>
      </c>
      <c r="E145" s="66">
        <v>128000</v>
      </c>
      <c r="F145" s="66"/>
    </row>
    <row r="146" spans="1:6" s="62" customFormat="1" ht="15.75" customHeight="1">
      <c r="A146" s="63"/>
      <c r="B146" s="63"/>
      <c r="C146" s="64">
        <v>4010</v>
      </c>
      <c r="D146" s="65" t="s">
        <v>37</v>
      </c>
      <c r="E146" s="66"/>
      <c r="F146" s="66">
        <v>43013</v>
      </c>
    </row>
    <row r="147" spans="1:6" s="62" customFormat="1" ht="15.75" customHeight="1">
      <c r="A147" s="63"/>
      <c r="B147" s="63"/>
      <c r="C147" s="64">
        <v>4040</v>
      </c>
      <c r="D147" s="65" t="s">
        <v>38</v>
      </c>
      <c r="E147" s="66"/>
      <c r="F147" s="66">
        <v>3868</v>
      </c>
    </row>
    <row r="148" spans="1:6" s="62" customFormat="1" ht="15.75" customHeight="1">
      <c r="A148" s="63"/>
      <c r="B148" s="63"/>
      <c r="C148" s="64">
        <v>4110</v>
      </c>
      <c r="D148" s="65" t="s">
        <v>39</v>
      </c>
      <c r="E148" s="66"/>
      <c r="F148" s="66">
        <v>9101</v>
      </c>
    </row>
    <row r="149" spans="1:6" s="62" customFormat="1" ht="15.75" customHeight="1">
      <c r="A149" s="63"/>
      <c r="B149" s="63"/>
      <c r="C149" s="64">
        <v>4120</v>
      </c>
      <c r="D149" s="65" t="s">
        <v>40</v>
      </c>
      <c r="E149" s="66"/>
      <c r="F149" s="66">
        <v>819</v>
      </c>
    </row>
    <row r="150" spans="1:6" s="62" customFormat="1" ht="15.75" customHeight="1">
      <c r="A150" s="63"/>
      <c r="B150" s="63"/>
      <c r="C150" s="64">
        <v>4170</v>
      </c>
      <c r="D150" s="65" t="s">
        <v>41</v>
      </c>
      <c r="E150" s="66"/>
      <c r="F150" s="66">
        <v>23593</v>
      </c>
    </row>
    <row r="151" spans="1:6" s="62" customFormat="1" ht="15.75" customHeight="1">
      <c r="A151" s="63"/>
      <c r="B151" s="63"/>
      <c r="C151" s="64">
        <v>4210</v>
      </c>
      <c r="D151" s="65" t="s">
        <v>31</v>
      </c>
      <c r="E151" s="66"/>
      <c r="F151" s="66">
        <v>4000</v>
      </c>
    </row>
    <row r="152" spans="1:6" s="62" customFormat="1" ht="15.75" customHeight="1">
      <c r="A152" s="63"/>
      <c r="B152" s="63"/>
      <c r="C152" s="64">
        <v>4300</v>
      </c>
      <c r="D152" s="65" t="s">
        <v>29</v>
      </c>
      <c r="E152" s="66"/>
      <c r="F152" s="66">
        <v>42512</v>
      </c>
    </row>
    <row r="153" spans="1:6" s="62" customFormat="1" ht="15.75" customHeight="1">
      <c r="A153" s="63"/>
      <c r="B153" s="63"/>
      <c r="C153" s="64">
        <v>4440</v>
      </c>
      <c r="D153" s="65" t="s">
        <v>46</v>
      </c>
      <c r="E153" s="66"/>
      <c r="F153" s="66">
        <v>1094</v>
      </c>
    </row>
    <row r="154" spans="1:6" s="62" customFormat="1" ht="20.25" customHeight="1">
      <c r="A154" s="241" t="s">
        <v>151</v>
      </c>
      <c r="B154" s="242"/>
      <c r="C154" s="242"/>
      <c r="D154" s="243"/>
      <c r="E154" s="159">
        <f>SUM(E5,E9,E28,E57,E71,E104,E111,E115,E143,)</f>
        <v>11019135</v>
      </c>
      <c r="F154" s="159">
        <f>SUM(F5,F9,F28,F57,F71,F104,F111,F115,F143,)</f>
        <v>11019135</v>
      </c>
    </row>
    <row r="155" spans="1:6" ht="15.75" customHeight="1"/>
    <row r="156" spans="1:6" ht="15.75" customHeight="1"/>
    <row r="157" spans="1:6" s="68" customFormat="1" ht="15.75" customHeight="1"/>
    <row r="158" spans="1:6" s="68" customFormat="1" ht="15.75" customHeight="1"/>
    <row r="159" spans="1:6" s="68" customFormat="1" ht="15.75" customHeight="1"/>
    <row r="160" spans="1:6" ht="15.75" customHeight="1"/>
    <row r="161" ht="15.75" customHeight="1"/>
    <row r="162" ht="15.75" customHeight="1"/>
    <row r="163" ht="15.75" customHeight="1"/>
    <row r="164" ht="15.75" customHeight="1"/>
    <row r="165" ht="15.75" customHeight="1"/>
  </sheetData>
  <sheetProtection algorithmName="SHA-512" hashValue="IBaN38F9mAV+o+TDJVoumi7rlPF+kcxJC5euYoW1gH+uzQvcc1l6llWXRcd8q3TYKD/4EbLz0sW8pyPxJW939A==" saltValue="EoxEb9327O5EWA4OxQ8CCw==" spinCount="100000" sheet="1" objects="1" scenarios="1" formatColumns="0" formatRows="0"/>
  <mergeCells count="2">
    <mergeCell ref="A2:F2"/>
    <mergeCell ref="A154:D154"/>
  </mergeCells>
  <pageMargins left="0.68" right="0.27559055118110237" top="1.36" bottom="1.1023622047244095" header="0.69" footer="0.38"/>
  <pageSetup paperSize="9" scale="90" fitToWidth="0" fitToHeight="4" orientation="portrait" horizontalDpi="4294967294" r:id="rId1"/>
  <headerFooter differentFirst="1" alignWithMargins="0">
    <oddFooter>&amp;C&amp;P</oddFooter>
    <firstHeader>&amp;R&amp;10Tabela Nr 5
do uchwały Nr .............
Rady Powiatu w Otwocku
z dnia ...........................</firstHeader>
    <firstFooter>&amp;C&amp;P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1:G40"/>
  <sheetViews>
    <sheetView zoomScaleNormal="100" workbookViewId="0">
      <pane ySplit="4" topLeftCell="A5" activePane="bottomLeft" state="frozen"/>
      <selection activeCell="F21" sqref="F21"/>
      <selection pane="bottomLeft" activeCell="M22" sqref="M22"/>
    </sheetView>
  </sheetViews>
  <sheetFormatPr defaultRowHeight="12"/>
  <cols>
    <col min="1" max="1" width="5.1640625" style="72" customWidth="1"/>
    <col min="2" max="2" width="6.33203125" style="69" customWidth="1"/>
    <col min="3" max="4" width="10" style="69" customWidth="1"/>
    <col min="5" max="5" width="58.1640625" style="70" customWidth="1"/>
    <col min="6" max="7" width="15" style="71" customWidth="1"/>
    <col min="8" max="16384" width="9.33203125" style="72"/>
  </cols>
  <sheetData>
    <row r="1" spans="2:7" ht="16.5" customHeight="1"/>
    <row r="2" spans="2:7" ht="29.25" customHeight="1">
      <c r="B2" s="244" t="s">
        <v>284</v>
      </c>
      <c r="C2" s="244"/>
      <c r="D2" s="244"/>
      <c r="E2" s="244"/>
      <c r="F2" s="244"/>
      <c r="G2" s="244"/>
    </row>
    <row r="3" spans="2:7" ht="15.75" customHeight="1">
      <c r="B3" s="73"/>
      <c r="C3" s="73"/>
      <c r="D3" s="73"/>
      <c r="E3" s="73"/>
      <c r="F3" s="73"/>
      <c r="G3" s="73"/>
    </row>
    <row r="4" spans="2:7" s="74" customFormat="1" ht="33.75" customHeight="1">
      <c r="B4" s="165" t="s">
        <v>0</v>
      </c>
      <c r="C4" s="165" t="s">
        <v>1</v>
      </c>
      <c r="D4" s="165" t="s">
        <v>142</v>
      </c>
      <c r="E4" s="166" t="s">
        <v>143</v>
      </c>
      <c r="F4" s="167" t="s">
        <v>144</v>
      </c>
      <c r="G4" s="167" t="s">
        <v>145</v>
      </c>
    </row>
    <row r="5" spans="2:7" s="74" customFormat="1" ht="17.25" customHeight="1">
      <c r="B5" s="164">
        <v>600</v>
      </c>
      <c r="C5" s="164"/>
      <c r="D5" s="164"/>
      <c r="E5" s="169" t="s">
        <v>33</v>
      </c>
      <c r="F5" s="170">
        <f>SUM(F6,F8)</f>
        <v>3580000</v>
      </c>
      <c r="G5" s="170">
        <f>SUM(G6,G8)</f>
        <v>200000</v>
      </c>
    </row>
    <row r="6" spans="2:7" s="75" customFormat="1" ht="17.25" customHeight="1">
      <c r="B6" s="91"/>
      <c r="C6" s="91">
        <v>60004</v>
      </c>
      <c r="D6" s="91"/>
      <c r="E6" s="92" t="s">
        <v>34</v>
      </c>
      <c r="F6" s="93"/>
      <c r="G6" s="93">
        <f>SUM(G7)</f>
        <v>200000</v>
      </c>
    </row>
    <row r="7" spans="2:7" s="75" customFormat="1" ht="46.5" customHeight="1">
      <c r="B7" s="76"/>
      <c r="C7" s="76"/>
      <c r="D7" s="76">
        <v>2310</v>
      </c>
      <c r="E7" s="77" t="s">
        <v>35</v>
      </c>
      <c r="F7" s="78"/>
      <c r="G7" s="118">
        <v>200000</v>
      </c>
    </row>
    <row r="8" spans="2:7" s="75" customFormat="1" ht="17.25" customHeight="1">
      <c r="B8" s="91"/>
      <c r="C8" s="91">
        <v>60014</v>
      </c>
      <c r="D8" s="91"/>
      <c r="E8" s="92" t="s">
        <v>9</v>
      </c>
      <c r="F8" s="93">
        <f>SUM(F9:F10)</f>
        <v>3580000</v>
      </c>
      <c r="G8" s="93"/>
    </row>
    <row r="9" spans="2:7" s="178" customFormat="1" ht="57.75" customHeight="1">
      <c r="B9" s="175"/>
      <c r="C9" s="175"/>
      <c r="D9" s="175">
        <v>6300</v>
      </c>
      <c r="E9" s="176" t="s">
        <v>10</v>
      </c>
      <c r="F9" s="179">
        <v>3530000</v>
      </c>
      <c r="G9" s="177"/>
    </row>
    <row r="10" spans="2:7" s="75" customFormat="1" ht="57.75" customHeight="1">
      <c r="B10" s="76"/>
      <c r="C10" s="76"/>
      <c r="D10" s="76">
        <v>6630</v>
      </c>
      <c r="E10" s="79" t="s">
        <v>152</v>
      </c>
      <c r="F10" s="118">
        <v>50000</v>
      </c>
      <c r="G10" s="78"/>
    </row>
    <row r="11" spans="2:7" s="74" customFormat="1" ht="17.25" customHeight="1">
      <c r="B11" s="164">
        <v>710</v>
      </c>
      <c r="C11" s="164"/>
      <c r="D11" s="164"/>
      <c r="E11" s="169" t="s">
        <v>56</v>
      </c>
      <c r="F11" s="170"/>
      <c r="G11" s="170">
        <f>SUM(G12)</f>
        <v>57021</v>
      </c>
    </row>
    <row r="12" spans="2:7" s="75" customFormat="1" ht="17.25" customHeight="1">
      <c r="B12" s="91"/>
      <c r="C12" s="91">
        <v>71095</v>
      </c>
      <c r="D12" s="91"/>
      <c r="E12" s="92" t="s">
        <v>8</v>
      </c>
      <c r="F12" s="93"/>
      <c r="G12" s="93">
        <f>SUM(G13)</f>
        <v>57021</v>
      </c>
    </row>
    <row r="13" spans="2:7" s="178" customFormat="1" ht="58.5" customHeight="1">
      <c r="B13" s="175"/>
      <c r="C13" s="175"/>
      <c r="D13" s="175">
        <v>6639</v>
      </c>
      <c r="E13" s="176" t="s">
        <v>32</v>
      </c>
      <c r="F13" s="179"/>
      <c r="G13" s="177">
        <v>57021</v>
      </c>
    </row>
    <row r="14" spans="2:7" s="74" customFormat="1" ht="17.25" customHeight="1">
      <c r="B14" s="164">
        <v>750</v>
      </c>
      <c r="C14" s="164"/>
      <c r="D14" s="164"/>
      <c r="E14" s="169" t="s">
        <v>61</v>
      </c>
      <c r="F14" s="170">
        <f>SUM(F15)</f>
        <v>59000</v>
      </c>
      <c r="G14" s="170"/>
    </row>
    <row r="15" spans="2:7" s="75" customFormat="1" ht="17.25" customHeight="1">
      <c r="B15" s="91"/>
      <c r="C15" s="91">
        <v>75020</v>
      </c>
      <c r="D15" s="91"/>
      <c r="E15" s="92" t="s">
        <v>63</v>
      </c>
      <c r="F15" s="93">
        <f>SUM(F16)</f>
        <v>59000</v>
      </c>
      <c r="G15" s="93"/>
    </row>
    <row r="16" spans="2:7" s="178" customFormat="1" ht="46.5" customHeight="1">
      <c r="B16" s="175"/>
      <c r="C16" s="175"/>
      <c r="D16" s="175">
        <v>2710</v>
      </c>
      <c r="E16" s="176" t="s">
        <v>11</v>
      </c>
      <c r="F16" s="179">
        <v>59000</v>
      </c>
      <c r="G16" s="177"/>
    </row>
    <row r="17" spans="2:7" s="74" customFormat="1" ht="17.25" customHeight="1">
      <c r="B17" s="164">
        <v>851</v>
      </c>
      <c r="C17" s="164"/>
      <c r="D17" s="164"/>
      <c r="E17" s="169" t="s">
        <v>16</v>
      </c>
      <c r="F17" s="170">
        <f>SUM(F18)</f>
        <v>9000</v>
      </c>
      <c r="G17" s="170"/>
    </row>
    <row r="18" spans="2:7" s="75" customFormat="1" ht="17.25" customHeight="1">
      <c r="B18" s="91"/>
      <c r="C18" s="91">
        <v>85154</v>
      </c>
      <c r="D18" s="91"/>
      <c r="E18" s="92" t="s">
        <v>294</v>
      </c>
      <c r="F18" s="93">
        <f>SUM(F19)</f>
        <v>9000</v>
      </c>
      <c r="G18" s="93"/>
    </row>
    <row r="19" spans="2:7" s="75" customFormat="1" ht="46.5" customHeight="1">
      <c r="B19" s="76"/>
      <c r="C19" s="76"/>
      <c r="D19" s="175">
        <v>2710</v>
      </c>
      <c r="E19" s="176" t="s">
        <v>11</v>
      </c>
      <c r="F19" s="177">
        <v>9000</v>
      </c>
      <c r="G19" s="78"/>
    </row>
    <row r="20" spans="2:7" s="74" customFormat="1" ht="17.25" customHeight="1">
      <c r="B20" s="164">
        <v>852</v>
      </c>
      <c r="C20" s="164"/>
      <c r="D20" s="164"/>
      <c r="E20" s="169" t="s">
        <v>73</v>
      </c>
      <c r="F20" s="170">
        <f>SUM(F21,F25)</f>
        <v>320645</v>
      </c>
      <c r="G20" s="170">
        <f>SUM(G21,G25)</f>
        <v>538877</v>
      </c>
    </row>
    <row r="21" spans="2:7" s="75" customFormat="1" ht="17.25" customHeight="1">
      <c r="B21" s="91"/>
      <c r="C21" s="91">
        <v>85201</v>
      </c>
      <c r="D21" s="91"/>
      <c r="E21" s="92" t="s">
        <v>153</v>
      </c>
      <c r="F21" s="93">
        <f>SUM(F22:F23)</f>
        <v>136462</v>
      </c>
      <c r="G21" s="93">
        <f>SUM(G23:G24)</f>
        <v>247907</v>
      </c>
    </row>
    <row r="22" spans="2:7" s="75" customFormat="1" ht="46.5" customHeight="1">
      <c r="B22" s="76"/>
      <c r="C22" s="76"/>
      <c r="D22" s="76">
        <v>2320</v>
      </c>
      <c r="E22" s="77" t="s">
        <v>17</v>
      </c>
      <c r="F22" s="78">
        <v>136462</v>
      </c>
      <c r="G22" s="78"/>
    </row>
    <row r="23" spans="2:7" s="75" customFormat="1" ht="46.5" customHeight="1">
      <c r="B23" s="76"/>
      <c r="C23" s="76"/>
      <c r="D23" s="76">
        <v>2320</v>
      </c>
      <c r="E23" s="77" t="s">
        <v>74</v>
      </c>
      <c r="F23" s="78"/>
      <c r="G23" s="78">
        <v>98287</v>
      </c>
    </row>
    <row r="24" spans="2:7" s="75" customFormat="1" ht="46.5" customHeight="1">
      <c r="B24" s="76"/>
      <c r="C24" s="76"/>
      <c r="D24" s="76">
        <v>2330</v>
      </c>
      <c r="E24" s="77" t="s">
        <v>75</v>
      </c>
      <c r="F24" s="78"/>
      <c r="G24" s="78">
        <v>149620</v>
      </c>
    </row>
    <row r="25" spans="2:7" s="75" customFormat="1" ht="17.25" customHeight="1">
      <c r="B25" s="91"/>
      <c r="C25" s="91">
        <v>85204</v>
      </c>
      <c r="D25" s="91"/>
      <c r="E25" s="92" t="s">
        <v>19</v>
      </c>
      <c r="F25" s="93">
        <f>SUM(F26:F27)</f>
        <v>184183</v>
      </c>
      <c r="G25" s="93">
        <f>SUM(G26:G27)</f>
        <v>290970</v>
      </c>
    </row>
    <row r="26" spans="2:7" s="75" customFormat="1" ht="46.5" customHeight="1">
      <c r="B26" s="76"/>
      <c r="C26" s="76"/>
      <c r="D26" s="76">
        <v>2320</v>
      </c>
      <c r="E26" s="77" t="s">
        <v>17</v>
      </c>
      <c r="F26" s="78">
        <v>184183</v>
      </c>
      <c r="G26" s="78"/>
    </row>
    <row r="27" spans="2:7" s="75" customFormat="1" ht="46.5" customHeight="1">
      <c r="B27" s="76"/>
      <c r="C27" s="76"/>
      <c r="D27" s="76">
        <v>2320</v>
      </c>
      <c r="E27" s="77" t="s">
        <v>74</v>
      </c>
      <c r="F27" s="78"/>
      <c r="G27" s="78">
        <v>290970</v>
      </c>
    </row>
    <row r="28" spans="2:7" s="74" customFormat="1" ht="17.25" customHeight="1">
      <c r="B28" s="164">
        <v>853</v>
      </c>
      <c r="C28" s="164"/>
      <c r="D28" s="164"/>
      <c r="E28" s="169" t="s">
        <v>20</v>
      </c>
      <c r="F28" s="170">
        <f>SUM(F29)</f>
        <v>7109</v>
      </c>
      <c r="G28" s="170">
        <f>SUM(G29)</f>
        <v>2000</v>
      </c>
    </row>
    <row r="29" spans="2:7" s="75" customFormat="1" ht="17.25" customHeight="1">
      <c r="B29" s="91"/>
      <c r="C29" s="91">
        <v>85311</v>
      </c>
      <c r="D29" s="91"/>
      <c r="E29" s="92" t="s">
        <v>21</v>
      </c>
      <c r="F29" s="93">
        <f>SUM(F30)</f>
        <v>7109</v>
      </c>
      <c r="G29" s="93">
        <f>SUM(G30:G31)</f>
        <v>2000</v>
      </c>
    </row>
    <row r="30" spans="2:7" s="178" customFormat="1" ht="45" customHeight="1">
      <c r="B30" s="175"/>
      <c r="C30" s="175"/>
      <c r="D30" s="175">
        <v>2320</v>
      </c>
      <c r="E30" s="176" t="s">
        <v>17</v>
      </c>
      <c r="F30" s="177">
        <v>7109</v>
      </c>
      <c r="G30" s="177"/>
    </row>
    <row r="31" spans="2:7" s="75" customFormat="1" ht="45" customHeight="1">
      <c r="B31" s="76"/>
      <c r="C31" s="76"/>
      <c r="D31" s="76">
        <v>2320</v>
      </c>
      <c r="E31" s="77" t="s">
        <v>74</v>
      </c>
      <c r="F31" s="78"/>
      <c r="G31" s="78">
        <v>2000</v>
      </c>
    </row>
    <row r="32" spans="2:7" s="74" customFormat="1" ht="17.25" customHeight="1">
      <c r="B32" s="164">
        <v>900</v>
      </c>
      <c r="C32" s="164"/>
      <c r="D32" s="164"/>
      <c r="E32" s="169" t="s">
        <v>23</v>
      </c>
      <c r="F32" s="170"/>
      <c r="G32" s="170">
        <f>SUM(G33)</f>
        <v>10000</v>
      </c>
    </row>
    <row r="33" spans="2:7" s="75" customFormat="1" ht="17.25" customHeight="1">
      <c r="B33" s="91"/>
      <c r="C33" s="91">
        <v>90095</v>
      </c>
      <c r="D33" s="91"/>
      <c r="E33" s="92" t="s">
        <v>8</v>
      </c>
      <c r="F33" s="93"/>
      <c r="G33" s="93">
        <f>SUM(G34)</f>
        <v>10000</v>
      </c>
    </row>
    <row r="34" spans="2:7" s="75" customFormat="1" ht="43.5" customHeight="1">
      <c r="B34" s="76"/>
      <c r="C34" s="76"/>
      <c r="D34" s="76">
        <v>2710</v>
      </c>
      <c r="E34" s="77" t="s">
        <v>78</v>
      </c>
      <c r="F34" s="78"/>
      <c r="G34" s="118">
        <v>10000</v>
      </c>
    </row>
    <row r="35" spans="2:7" s="74" customFormat="1" ht="17.25" customHeight="1">
      <c r="B35" s="164">
        <v>921</v>
      </c>
      <c r="C35" s="164"/>
      <c r="D35" s="164"/>
      <c r="E35" s="169" t="s">
        <v>24</v>
      </c>
      <c r="F35" s="170">
        <f>SUM(F36,F38)</f>
        <v>110000</v>
      </c>
      <c r="G35" s="170">
        <f>SUM(G36,G38)</f>
        <v>7500</v>
      </c>
    </row>
    <row r="36" spans="2:7" s="75" customFormat="1" ht="17.25" customHeight="1">
      <c r="B36" s="91"/>
      <c r="C36" s="91">
        <v>92105</v>
      </c>
      <c r="D36" s="91"/>
      <c r="E36" s="92" t="s">
        <v>79</v>
      </c>
      <c r="F36" s="93"/>
      <c r="G36" s="93">
        <f>SUM(G37)</f>
        <v>7500</v>
      </c>
    </row>
    <row r="37" spans="2:7" s="178" customFormat="1" ht="44.25" customHeight="1">
      <c r="B37" s="175"/>
      <c r="C37" s="175"/>
      <c r="D37" s="175">
        <v>2710</v>
      </c>
      <c r="E37" s="176" t="s">
        <v>78</v>
      </c>
      <c r="F37" s="177"/>
      <c r="G37" s="177">
        <v>7500</v>
      </c>
    </row>
    <row r="38" spans="2:7" s="75" customFormat="1" ht="17.25" customHeight="1">
      <c r="B38" s="91"/>
      <c r="C38" s="91">
        <v>92116</v>
      </c>
      <c r="D38" s="91"/>
      <c r="E38" s="92" t="s">
        <v>25</v>
      </c>
      <c r="F38" s="93">
        <f>SUM(F39)</f>
        <v>110000</v>
      </c>
      <c r="G38" s="93"/>
    </row>
    <row r="39" spans="2:7" s="75" customFormat="1" ht="45.75" customHeight="1">
      <c r="B39" s="76"/>
      <c r="C39" s="76"/>
      <c r="D39" s="76">
        <v>2710</v>
      </c>
      <c r="E39" s="77" t="s">
        <v>11</v>
      </c>
      <c r="F39" s="78">
        <v>110000</v>
      </c>
      <c r="G39" s="78"/>
    </row>
    <row r="40" spans="2:7" s="75" customFormat="1" ht="22.5" customHeight="1">
      <c r="B40" s="245" t="s">
        <v>151</v>
      </c>
      <c r="C40" s="246"/>
      <c r="D40" s="246"/>
      <c r="E40" s="247"/>
      <c r="F40" s="168">
        <f>SUM(F5,F11,F14,F17,F20,F28,F32,F35)</f>
        <v>4085754</v>
      </c>
      <c r="G40" s="168">
        <f>SUM(G5,G11,G14,G17,G20,G28,G32,G35)</f>
        <v>815398</v>
      </c>
    </row>
  </sheetData>
  <sheetProtection algorithmName="SHA-512" hashValue="se7oiEFHSN4TlEPs/Lx75JkSMKB6kUtaSPMixNSMKgagoV0+LYIHIIScMtzXzMaW0ETPT4Zng6Juh8IbR9Gmlg==" saltValue="/OF12yfuat7aWDIwZZeYow==" spinCount="100000" sheet="1" objects="1" scenarios="1" formatColumns="0" formatRows="0"/>
  <mergeCells count="2">
    <mergeCell ref="B2:G2"/>
    <mergeCell ref="B40:E40"/>
  </mergeCells>
  <pageMargins left="0.54" right="0.47244094488188981" top="1.51" bottom="1.3385826771653544" header="0.78740157480314965" footer="0.35"/>
  <pageSetup paperSize="9" scale="90" orientation="portrait" horizontalDpi="4294967294" r:id="rId1"/>
  <headerFooter differentFirst="1" alignWithMargins="0">
    <oddFooter>&amp;C&amp;P</oddFooter>
    <firstHeader>&amp;R&amp;10Tabela Nr 7
do uchwały Nr ................
Rady Powiatu w Otwocku
z dnia .....................</firstHeader>
    <firstFooter>&amp;C&amp;P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L49"/>
  <sheetViews>
    <sheetView zoomScaleNormal="100" workbookViewId="0">
      <pane ySplit="5" topLeftCell="A6" activePane="bottomLeft" state="frozen"/>
      <selection pane="bottomLeft" activeCell="L29" sqref="L29"/>
    </sheetView>
  </sheetViews>
  <sheetFormatPr defaultRowHeight="12"/>
  <cols>
    <col min="1" max="1" width="6.5" style="80" customWidth="1"/>
    <col min="2" max="2" width="10.33203125" style="80" customWidth="1"/>
    <col min="3" max="3" width="7.5" style="80" customWidth="1"/>
    <col min="4" max="4" width="53.5" style="68" customWidth="1"/>
    <col min="5" max="5" width="15" style="68" customWidth="1"/>
    <col min="6" max="6" width="15.33203125" style="68" customWidth="1"/>
    <col min="7" max="7" width="15" style="68" customWidth="1"/>
    <col min="8" max="10" width="9.33203125" style="68"/>
    <col min="11" max="11" width="10.33203125" style="68" bestFit="1" customWidth="1"/>
    <col min="12" max="16384" width="9.33203125" style="68"/>
  </cols>
  <sheetData>
    <row r="1" spans="1:12" ht="9" customHeight="1">
      <c r="F1" s="81"/>
      <c r="G1" s="81"/>
    </row>
    <row r="2" spans="1:12" s="83" customFormat="1" ht="33" customHeight="1">
      <c r="A2" s="252" t="s">
        <v>286</v>
      </c>
      <c r="B2" s="252"/>
      <c r="C2" s="252"/>
      <c r="D2" s="252"/>
      <c r="E2" s="252"/>
      <c r="F2" s="252"/>
      <c r="G2" s="252"/>
      <c r="H2" s="82"/>
    </row>
    <row r="3" spans="1:12" ht="10.5" customHeight="1"/>
    <row r="4" spans="1:12" ht="26.25" customHeight="1">
      <c r="A4" s="249" t="s">
        <v>0</v>
      </c>
      <c r="B4" s="249" t="s">
        <v>1</v>
      </c>
      <c r="C4" s="249" t="s">
        <v>2</v>
      </c>
      <c r="D4" s="249" t="s">
        <v>112</v>
      </c>
      <c r="E4" s="249" t="s">
        <v>154</v>
      </c>
      <c r="F4" s="249"/>
      <c r="G4" s="249"/>
    </row>
    <row r="5" spans="1:12" ht="26.25" customHeight="1">
      <c r="A5" s="249"/>
      <c r="B5" s="249"/>
      <c r="C5" s="249"/>
      <c r="D5" s="249"/>
      <c r="E5" s="139" t="s">
        <v>155</v>
      </c>
      <c r="F5" s="139" t="s">
        <v>156</v>
      </c>
      <c r="G5" s="139" t="s">
        <v>157</v>
      </c>
    </row>
    <row r="6" spans="1:12" s="84" customFormat="1" ht="12.75" customHeight="1">
      <c r="A6" s="140">
        <v>1</v>
      </c>
      <c r="B6" s="140">
        <v>2</v>
      </c>
      <c r="C6" s="140">
        <v>3</v>
      </c>
      <c r="D6" s="140">
        <v>4</v>
      </c>
      <c r="E6" s="140">
        <v>5</v>
      </c>
      <c r="F6" s="140">
        <v>6</v>
      </c>
      <c r="G6" s="140">
        <v>7</v>
      </c>
    </row>
    <row r="7" spans="1:12" ht="39" customHeight="1">
      <c r="A7" s="248" t="s">
        <v>158</v>
      </c>
      <c r="B7" s="248"/>
      <c r="C7" s="248"/>
      <c r="D7" s="141" t="s">
        <v>83</v>
      </c>
      <c r="E7" s="142" t="s">
        <v>159</v>
      </c>
      <c r="F7" s="142" t="s">
        <v>159</v>
      </c>
      <c r="G7" s="142" t="s">
        <v>159</v>
      </c>
    </row>
    <row r="8" spans="1:12" s="85" customFormat="1" ht="53.25" customHeight="1">
      <c r="A8" s="143">
        <v>600</v>
      </c>
      <c r="B8" s="143">
        <v>60004</v>
      </c>
      <c r="C8" s="143">
        <v>2310</v>
      </c>
      <c r="D8" s="77" t="s">
        <v>35</v>
      </c>
      <c r="E8" s="142"/>
      <c r="F8" s="142"/>
      <c r="G8" s="144">
        <v>200000</v>
      </c>
    </row>
    <row r="9" spans="1:12" s="184" customFormat="1" ht="60.75" customHeight="1">
      <c r="A9" s="180">
        <v>710</v>
      </c>
      <c r="B9" s="180">
        <v>71095</v>
      </c>
      <c r="C9" s="180">
        <v>6639</v>
      </c>
      <c r="D9" s="199" t="s">
        <v>32</v>
      </c>
      <c r="E9" s="200"/>
      <c r="F9" s="200"/>
      <c r="G9" s="201">
        <v>57021</v>
      </c>
    </row>
    <row r="10" spans="1:12" s="85" customFormat="1" ht="37.5" customHeight="1">
      <c r="A10" s="142">
        <v>754</v>
      </c>
      <c r="B10" s="142">
        <v>75404</v>
      </c>
      <c r="C10" s="142">
        <v>6170</v>
      </c>
      <c r="D10" s="137" t="s">
        <v>64</v>
      </c>
      <c r="E10" s="145"/>
      <c r="F10" s="145"/>
      <c r="G10" s="146">
        <v>40000</v>
      </c>
    </row>
    <row r="11" spans="1:12" s="184" customFormat="1" ht="45.75" customHeight="1">
      <c r="A11" s="180">
        <v>754</v>
      </c>
      <c r="B11" s="180">
        <v>75410</v>
      </c>
      <c r="C11" s="180">
        <v>6170</v>
      </c>
      <c r="D11" s="181" t="s">
        <v>64</v>
      </c>
      <c r="E11" s="200"/>
      <c r="F11" s="200"/>
      <c r="G11" s="201">
        <v>30000</v>
      </c>
    </row>
    <row r="12" spans="1:12" s="85" customFormat="1" ht="50.25" customHeight="1">
      <c r="A12" s="142">
        <v>852</v>
      </c>
      <c r="B12" s="142">
        <v>85201</v>
      </c>
      <c r="C12" s="142">
        <v>2320</v>
      </c>
      <c r="D12" s="137" t="s">
        <v>74</v>
      </c>
      <c r="E12" s="137"/>
      <c r="F12" s="137"/>
      <c r="G12" s="147">
        <v>98287</v>
      </c>
      <c r="H12" s="86"/>
      <c r="I12" s="86"/>
      <c r="J12" s="86"/>
      <c r="K12" s="86"/>
      <c r="L12" s="86"/>
    </row>
    <row r="13" spans="1:12" s="85" customFormat="1" ht="60" customHeight="1">
      <c r="A13" s="142">
        <v>852</v>
      </c>
      <c r="B13" s="142">
        <v>85201</v>
      </c>
      <c r="C13" s="142">
        <v>2330</v>
      </c>
      <c r="D13" s="137" t="s">
        <v>75</v>
      </c>
      <c r="E13" s="137"/>
      <c r="F13" s="137"/>
      <c r="G13" s="147">
        <v>149620</v>
      </c>
      <c r="H13" s="86"/>
      <c r="I13" s="86"/>
      <c r="J13" s="86"/>
      <c r="K13" s="86"/>
      <c r="L13" s="86"/>
    </row>
    <row r="14" spans="1:12" s="85" customFormat="1" ht="49.5" customHeight="1">
      <c r="A14" s="142">
        <v>852</v>
      </c>
      <c r="B14" s="142">
        <v>85204</v>
      </c>
      <c r="C14" s="142">
        <v>2320</v>
      </c>
      <c r="D14" s="137" t="s">
        <v>74</v>
      </c>
      <c r="E14" s="137"/>
      <c r="F14" s="137"/>
      <c r="G14" s="147">
        <v>290970</v>
      </c>
      <c r="H14" s="86"/>
      <c r="I14" s="86"/>
      <c r="J14" s="86"/>
      <c r="K14" s="86"/>
      <c r="L14" s="86"/>
    </row>
    <row r="15" spans="1:12" s="85" customFormat="1" ht="49.5" customHeight="1">
      <c r="A15" s="142">
        <v>853</v>
      </c>
      <c r="B15" s="142">
        <v>85311</v>
      </c>
      <c r="C15" s="142">
        <v>2320</v>
      </c>
      <c r="D15" s="137" t="s">
        <v>74</v>
      </c>
      <c r="E15" s="137"/>
      <c r="F15" s="137"/>
      <c r="G15" s="147">
        <v>2000</v>
      </c>
      <c r="H15" s="86"/>
      <c r="I15" s="86"/>
      <c r="J15" s="86"/>
      <c r="K15" s="86"/>
      <c r="L15" s="86"/>
    </row>
    <row r="16" spans="1:12" s="85" customFormat="1" ht="48" customHeight="1">
      <c r="A16" s="142">
        <v>900</v>
      </c>
      <c r="B16" s="142">
        <v>90095</v>
      </c>
      <c r="C16" s="142">
        <v>2710</v>
      </c>
      <c r="D16" s="137" t="s">
        <v>78</v>
      </c>
      <c r="E16" s="137"/>
      <c r="F16" s="137"/>
      <c r="G16" s="147">
        <v>10000</v>
      </c>
      <c r="H16" s="86"/>
      <c r="I16" s="86"/>
      <c r="J16" s="86"/>
      <c r="K16" s="86"/>
      <c r="L16" s="86"/>
    </row>
    <row r="17" spans="1:12" s="184" customFormat="1" ht="48" customHeight="1">
      <c r="A17" s="180">
        <v>921</v>
      </c>
      <c r="B17" s="180">
        <v>92105</v>
      </c>
      <c r="C17" s="180">
        <v>2710</v>
      </c>
      <c r="D17" s="181" t="s">
        <v>78</v>
      </c>
      <c r="E17" s="181"/>
      <c r="F17" s="181"/>
      <c r="G17" s="182">
        <v>7500</v>
      </c>
      <c r="H17" s="183"/>
      <c r="I17" s="183"/>
      <c r="J17" s="183"/>
      <c r="K17" s="183"/>
      <c r="L17" s="183"/>
    </row>
    <row r="18" spans="1:12" s="85" customFormat="1" ht="36.75" customHeight="1">
      <c r="A18" s="142">
        <v>921</v>
      </c>
      <c r="B18" s="142">
        <v>92116</v>
      </c>
      <c r="C18" s="142">
        <v>2480</v>
      </c>
      <c r="D18" s="137" t="s">
        <v>80</v>
      </c>
      <c r="E18" s="148">
        <v>355000</v>
      </c>
      <c r="F18" s="137"/>
      <c r="G18" s="147"/>
      <c r="H18" s="86"/>
      <c r="I18" s="86"/>
      <c r="J18" s="86"/>
      <c r="K18" s="86"/>
      <c r="L18" s="86"/>
    </row>
    <row r="19" spans="1:12" s="87" customFormat="1" ht="27" customHeight="1">
      <c r="A19" s="249" t="s">
        <v>160</v>
      </c>
      <c r="B19" s="249"/>
      <c r="C19" s="249"/>
      <c r="D19" s="249"/>
      <c r="E19" s="149">
        <f>SUM(E8:E18)</f>
        <v>355000</v>
      </c>
      <c r="F19" s="149">
        <f>SUM(F8:F18)</f>
        <v>0</v>
      </c>
      <c r="G19" s="149">
        <f>SUM(G8:G18)</f>
        <v>885398</v>
      </c>
      <c r="I19" s="88"/>
    </row>
    <row r="20" spans="1:12" s="85" customFormat="1" ht="50.25" customHeight="1">
      <c r="A20" s="248" t="s">
        <v>161</v>
      </c>
      <c r="B20" s="248"/>
      <c r="C20" s="248"/>
      <c r="D20" s="141" t="s">
        <v>83</v>
      </c>
      <c r="E20" s="142" t="s">
        <v>159</v>
      </c>
      <c r="F20" s="142" t="s">
        <v>159</v>
      </c>
      <c r="G20" s="142" t="s">
        <v>159</v>
      </c>
      <c r="I20" s="89"/>
      <c r="K20" s="80"/>
    </row>
    <row r="21" spans="1:12" s="85" customFormat="1" ht="60" customHeight="1">
      <c r="A21" s="150" t="s">
        <v>4</v>
      </c>
      <c r="B21" s="150" t="s">
        <v>30</v>
      </c>
      <c r="C21" s="150" t="s">
        <v>162</v>
      </c>
      <c r="D21" s="137" t="s">
        <v>163</v>
      </c>
      <c r="E21" s="145"/>
      <c r="F21" s="145"/>
      <c r="G21" s="146">
        <v>80000</v>
      </c>
      <c r="I21" s="89"/>
      <c r="K21" s="80"/>
    </row>
    <row r="22" spans="1:12" s="85" customFormat="1" ht="69.75" customHeight="1">
      <c r="A22" s="142">
        <v>630</v>
      </c>
      <c r="B22" s="142">
        <v>63003</v>
      </c>
      <c r="C22" s="142">
        <v>2360</v>
      </c>
      <c r="D22" s="137" t="s">
        <v>270</v>
      </c>
      <c r="E22" s="145"/>
      <c r="F22" s="145"/>
      <c r="G22" s="146">
        <v>14400</v>
      </c>
      <c r="I22" s="89"/>
      <c r="K22" s="80"/>
    </row>
    <row r="23" spans="1:12" s="85" customFormat="1" ht="69" customHeight="1">
      <c r="A23" s="142">
        <v>754</v>
      </c>
      <c r="B23" s="142">
        <v>75495</v>
      </c>
      <c r="C23" s="142">
        <v>2360</v>
      </c>
      <c r="D23" s="137" t="s">
        <v>270</v>
      </c>
      <c r="E23" s="145"/>
      <c r="F23" s="145"/>
      <c r="G23" s="146">
        <v>10000</v>
      </c>
      <c r="I23" s="89"/>
      <c r="K23" s="80"/>
    </row>
    <row r="24" spans="1:12" s="85" customFormat="1" ht="69" customHeight="1">
      <c r="A24" s="142">
        <v>755</v>
      </c>
      <c r="B24" s="142">
        <v>75515</v>
      </c>
      <c r="C24" s="142">
        <v>2360</v>
      </c>
      <c r="D24" s="137" t="s">
        <v>270</v>
      </c>
      <c r="E24" s="145"/>
      <c r="F24" s="145"/>
      <c r="G24" s="146">
        <v>179838</v>
      </c>
      <c r="I24" s="89"/>
      <c r="K24" s="80"/>
    </row>
    <row r="25" spans="1:12" s="85" customFormat="1" ht="35.25" customHeight="1">
      <c r="A25" s="142">
        <v>801</v>
      </c>
      <c r="B25" s="142">
        <v>80120</v>
      </c>
      <c r="C25" s="142">
        <v>2540</v>
      </c>
      <c r="D25" s="137" t="s">
        <v>164</v>
      </c>
      <c r="E25" s="148">
        <v>1015715</v>
      </c>
      <c r="F25" s="137"/>
      <c r="G25" s="148"/>
    </row>
    <row r="26" spans="1:12" s="85" customFormat="1" ht="35.25" customHeight="1">
      <c r="A26" s="142">
        <v>801</v>
      </c>
      <c r="B26" s="142">
        <v>80130</v>
      </c>
      <c r="C26" s="142">
        <v>2540</v>
      </c>
      <c r="D26" s="137" t="s">
        <v>164</v>
      </c>
      <c r="E26" s="148">
        <v>621632</v>
      </c>
      <c r="F26" s="137"/>
      <c r="G26" s="148"/>
    </row>
    <row r="27" spans="1:12" s="85" customFormat="1" ht="35.25" customHeight="1">
      <c r="A27" s="142">
        <v>801</v>
      </c>
      <c r="B27" s="142">
        <v>80150</v>
      </c>
      <c r="C27" s="142">
        <v>2540</v>
      </c>
      <c r="D27" s="137" t="s">
        <v>164</v>
      </c>
      <c r="E27" s="148">
        <v>107601</v>
      </c>
      <c r="F27" s="137"/>
      <c r="G27" s="148"/>
    </row>
    <row r="28" spans="1:12" s="184" customFormat="1" ht="35.25" customHeight="1">
      <c r="A28" s="180">
        <v>801</v>
      </c>
      <c r="B28" s="180">
        <v>80151</v>
      </c>
      <c r="C28" s="180">
        <v>2540</v>
      </c>
      <c r="D28" s="181" t="s">
        <v>164</v>
      </c>
      <c r="E28" s="187">
        <v>102425</v>
      </c>
      <c r="F28" s="181"/>
      <c r="G28" s="187"/>
    </row>
    <row r="29" spans="1:12" s="85" customFormat="1" ht="47.25" customHeight="1">
      <c r="A29" s="142">
        <v>852</v>
      </c>
      <c r="B29" s="142">
        <v>85202</v>
      </c>
      <c r="C29" s="142">
        <v>2820</v>
      </c>
      <c r="D29" s="137" t="s">
        <v>49</v>
      </c>
      <c r="E29" s="137"/>
      <c r="F29" s="137"/>
      <c r="G29" s="148">
        <v>297483</v>
      </c>
    </row>
    <row r="30" spans="1:12" s="85" customFormat="1" ht="44.25" customHeight="1">
      <c r="A30" s="142">
        <v>852</v>
      </c>
      <c r="B30" s="142">
        <v>85220</v>
      </c>
      <c r="C30" s="142">
        <v>2820</v>
      </c>
      <c r="D30" s="137" t="s">
        <v>49</v>
      </c>
      <c r="E30" s="137"/>
      <c r="F30" s="137"/>
      <c r="G30" s="148">
        <v>75000</v>
      </c>
    </row>
    <row r="31" spans="1:12" s="85" customFormat="1" ht="34.5" customHeight="1">
      <c r="A31" s="142">
        <v>853</v>
      </c>
      <c r="B31" s="142">
        <v>85311</v>
      </c>
      <c r="C31" s="142">
        <v>2580</v>
      </c>
      <c r="D31" s="137" t="s">
        <v>77</v>
      </c>
      <c r="E31" s="148">
        <v>179511</v>
      </c>
      <c r="F31" s="137"/>
      <c r="G31" s="148"/>
    </row>
    <row r="32" spans="1:12" s="85" customFormat="1" ht="69" customHeight="1">
      <c r="A32" s="142">
        <v>921</v>
      </c>
      <c r="B32" s="142">
        <v>92105</v>
      </c>
      <c r="C32" s="142">
        <v>2360</v>
      </c>
      <c r="D32" s="137" t="s">
        <v>270</v>
      </c>
      <c r="E32" s="148"/>
      <c r="F32" s="137"/>
      <c r="G32" s="148">
        <v>60000</v>
      </c>
    </row>
    <row r="33" spans="1:11" s="85" customFormat="1" ht="69.75" customHeight="1">
      <c r="A33" s="142">
        <v>926</v>
      </c>
      <c r="B33" s="142">
        <v>92605</v>
      </c>
      <c r="C33" s="142">
        <v>2360</v>
      </c>
      <c r="D33" s="137" t="s">
        <v>270</v>
      </c>
      <c r="E33" s="151"/>
      <c r="F33" s="137"/>
      <c r="G33" s="148">
        <v>19200</v>
      </c>
      <c r="I33" s="89"/>
      <c r="K33" s="89"/>
    </row>
    <row r="34" spans="1:11" s="85" customFormat="1" ht="22.5" customHeight="1">
      <c r="A34" s="250" t="s">
        <v>165</v>
      </c>
      <c r="B34" s="250"/>
      <c r="C34" s="250"/>
      <c r="D34" s="250"/>
      <c r="E34" s="149">
        <f>SUM(E21:E33)</f>
        <v>2026884</v>
      </c>
      <c r="F34" s="149">
        <f t="shared" ref="F34:G34" si="0">SUM(F21:F33)</f>
        <v>0</v>
      </c>
      <c r="G34" s="149">
        <f t="shared" si="0"/>
        <v>735921</v>
      </c>
    </row>
    <row r="35" spans="1:11" s="90" customFormat="1" ht="26.25" customHeight="1">
      <c r="A35" s="251" t="s">
        <v>166</v>
      </c>
      <c r="B35" s="251"/>
      <c r="C35" s="251"/>
      <c r="D35" s="251"/>
      <c r="E35" s="251"/>
      <c r="F35" s="251"/>
      <c r="G35" s="152">
        <f>SUM(E19,G19,E34,G34)</f>
        <v>4003203</v>
      </c>
    </row>
    <row r="36" spans="1:11" ht="15.75" customHeight="1"/>
    <row r="37" spans="1:11" ht="15.75" customHeight="1"/>
    <row r="38" spans="1:11" ht="15.75" customHeight="1"/>
    <row r="39" spans="1:11" ht="15.75" customHeight="1">
      <c r="A39" s="68"/>
      <c r="B39" s="68"/>
      <c r="C39" s="68"/>
    </row>
    <row r="40" spans="1:11" ht="15.75" customHeight="1">
      <c r="A40" s="68"/>
      <c r="B40" s="68"/>
      <c r="C40" s="68"/>
    </row>
    <row r="41" spans="1:11" ht="15.75" customHeight="1">
      <c r="A41" s="68"/>
      <c r="B41" s="68"/>
      <c r="C41" s="68"/>
    </row>
    <row r="42" spans="1:11" ht="15.75" customHeight="1"/>
    <row r="43" spans="1:11" ht="15.75" customHeight="1"/>
    <row r="44" spans="1:11" ht="15.75" customHeight="1"/>
    <row r="45" spans="1:11" ht="15.75" customHeight="1"/>
    <row r="46" spans="1:11" ht="15.75" customHeight="1"/>
    <row r="47" spans="1:11" ht="15.75" customHeight="1"/>
    <row r="48" spans="1:11" ht="15.75" customHeight="1"/>
    <row r="49" ht="15.75" customHeight="1"/>
  </sheetData>
  <sheetProtection algorithmName="SHA-512" hashValue="MzPMw0/6WiICOy/7B6AktGuZqrltZ7ydKjsFL+Jm/zyTuM9iiZAszwf5t+czPKsgMn1my6bi1Uyet7jZGz7fLw==" saltValue="ZgZWH3cihCUJzYELlEtsww==" spinCount="100000" sheet="1" objects="1" scenarios="1" formatColumns="0" formatRows="0"/>
  <mergeCells count="11">
    <mergeCell ref="A2:G2"/>
    <mergeCell ref="A4:A5"/>
    <mergeCell ref="B4:B5"/>
    <mergeCell ref="C4:C5"/>
    <mergeCell ref="D4:D5"/>
    <mergeCell ref="E4:G4"/>
    <mergeCell ref="A7:C7"/>
    <mergeCell ref="A19:D19"/>
    <mergeCell ref="A20:C20"/>
    <mergeCell ref="A34:D34"/>
    <mergeCell ref="A35:F35"/>
  </mergeCells>
  <pageMargins left="0.7" right="0.23622047244094491" top="1.5354330708661419" bottom="1.32" header="0.82677165354330717" footer="0.55118110236220474"/>
  <pageSetup paperSize="9" scale="90" orientation="portrait" horizontalDpi="4294967294" r:id="rId1"/>
  <headerFooter differentFirst="1" alignWithMargins="0">
    <oddFooter>&amp;C&amp;P</oddFooter>
    <firstHeader>&amp;R&amp;10Załącznik Nr 1 
do uchwały Nr...............
Rady Powiatu w Otwocku
z dnia..................</firstHeader>
    <firstFooter>&amp;C&amp;P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4</vt:i4>
      </vt:variant>
    </vt:vector>
  </HeadingPairs>
  <TitlesOfParts>
    <vt:vector size="10" baseType="lpstr">
      <vt:lpstr>Tab.2a</vt:lpstr>
      <vt:lpstr>Tab.3</vt:lpstr>
      <vt:lpstr>Tab.4</vt:lpstr>
      <vt:lpstr>Tab.5</vt:lpstr>
      <vt:lpstr>Tab.7</vt:lpstr>
      <vt:lpstr>Zał.1</vt:lpstr>
      <vt:lpstr>Tab.2a!__xlnm.Print_Area_1</vt:lpstr>
      <vt:lpstr>Tab.2a!Obszar_wydruku</vt:lpstr>
      <vt:lpstr>Tab.5!Obszar_wydruku</vt:lpstr>
      <vt:lpstr>Zał.1!Obszar_wydruku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Renis Iwona</dc:creator>
  <cp:lastModifiedBy>powiat otwock</cp:lastModifiedBy>
  <cp:lastPrinted>2016-03-07T08:57:54Z</cp:lastPrinted>
  <dcterms:created xsi:type="dcterms:W3CDTF">2015-10-09T11:05:37Z</dcterms:created>
  <dcterms:modified xsi:type="dcterms:W3CDTF">2016-03-09T20:22:49Z</dcterms:modified>
</cp:coreProperties>
</file>