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lanta Wyszomirska\Desktop\sesja IX - 29.10.15 r\"/>
    </mc:Choice>
  </mc:AlternateContent>
  <bookViews>
    <workbookView xWindow="0" yWindow="0" windowWidth="28800" windowHeight="12435" tabRatio="714"/>
  </bookViews>
  <sheets>
    <sheet name="Tab.2a" sheetId="39" r:id="rId1"/>
    <sheet name="Tab.3" sheetId="24" r:id="rId2"/>
    <sheet name="Tab.4" sheetId="41" r:id="rId3"/>
    <sheet name="Tab.5" sheetId="26" r:id="rId4"/>
    <sheet name="Tab.7" sheetId="34" r:id="rId5"/>
    <sheet name="Zał.1" sheetId="40" r:id="rId6"/>
    <sheet name="Zał.2" sheetId="37" r:id="rId7"/>
  </sheets>
  <definedNames>
    <definedName name="__xlnm.Print_Area_1" localSheetId="0">Tab.2a!$A$2:$M$83</definedName>
    <definedName name="__xlnm.Print_Area_1" localSheetId="1">#REF!</definedName>
    <definedName name="__xlnm.Print_Area_1" localSheetId="2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>#REF!</definedName>
    <definedName name="_xlnm._FilterDatabase" localSheetId="3" hidden="1">Tab.5!$C$1:$C$158</definedName>
    <definedName name="_xlnm._FilterDatabase" localSheetId="4" hidden="1">Tab.7!$C$2:$C$40</definedName>
    <definedName name="_xlnm.Print_Area" localSheetId="0">Tab.2a!$A$1:$K$80</definedName>
    <definedName name="_xlnm.Print_Area" localSheetId="3">Tab.5!$A$1:$F$163</definedName>
    <definedName name="_xlnm.Print_Area" localSheetId="5">Zał.1!$A$1:$G$38</definedName>
    <definedName name="_xlnm.Print_Area" localSheetId="6">Zał.2!$A$1:$H$21</definedName>
    <definedName name="t" localSheetId="0">#REF!</definedName>
    <definedName name="t" localSheetId="1">#REF!</definedName>
    <definedName name="t" localSheetId="2">#REF!</definedName>
    <definedName name="t" localSheetId="4">#REF!</definedName>
    <definedName name="t" localSheetId="5">#REF!</definedName>
    <definedName name="t" localSheetId="6">#REF!</definedName>
    <definedName name="t">#REF!</definedName>
  </definedNames>
  <calcPr calcId="152511"/>
</workbook>
</file>

<file path=xl/calcChain.xml><?xml version="1.0" encoding="utf-8"?>
<calcChain xmlns="http://schemas.openxmlformats.org/spreadsheetml/2006/main">
  <c r="G58" i="39" l="1"/>
  <c r="F58" i="39"/>
  <c r="F57" i="39"/>
  <c r="E35" i="26" l="1"/>
  <c r="F124" i="26"/>
  <c r="E124" i="26"/>
  <c r="F145" i="26"/>
  <c r="E145" i="26"/>
  <c r="F35" i="26"/>
  <c r="I59" i="41" l="1"/>
  <c r="H59" i="41"/>
  <c r="G59" i="41"/>
  <c r="F59" i="41"/>
  <c r="E59" i="41"/>
  <c r="D58" i="41"/>
  <c r="D54" i="41"/>
  <c r="D53" i="41"/>
  <c r="D48" i="41"/>
  <c r="D47" i="41"/>
  <c r="D42" i="41"/>
  <c r="D41" i="41"/>
  <c r="D40" i="41"/>
  <c r="D35" i="41"/>
  <c r="D34" i="41"/>
  <c r="D33" i="41"/>
  <c r="D32" i="41"/>
  <c r="D27" i="41"/>
  <c r="D26" i="41"/>
  <c r="D25" i="41"/>
  <c r="D24" i="41"/>
  <c r="D20" i="41"/>
  <c r="D19" i="41"/>
  <c r="D18" i="41"/>
  <c r="D17" i="41"/>
  <c r="D16" i="41"/>
  <c r="D13" i="41"/>
  <c r="D12" i="41"/>
  <c r="D11" i="41"/>
  <c r="D10" i="41"/>
  <c r="D9" i="41"/>
  <c r="D59" i="41" l="1"/>
  <c r="G31" i="40"/>
  <c r="F31" i="40"/>
  <c r="E31" i="40"/>
  <c r="G18" i="40"/>
  <c r="F18" i="40"/>
  <c r="E18" i="40"/>
  <c r="G32" i="40" l="1"/>
  <c r="J73" i="39"/>
  <c r="I73" i="39"/>
  <c r="G72" i="39"/>
  <c r="F71" i="39"/>
  <c r="F70" i="39"/>
  <c r="F72" i="39" s="1"/>
  <c r="G69" i="39"/>
  <c r="F68" i="39"/>
  <c r="F67" i="39"/>
  <c r="F66" i="39"/>
  <c r="F65" i="39"/>
  <c r="G64" i="39"/>
  <c r="F63" i="39"/>
  <c r="F64" i="39" s="1"/>
  <c r="G62" i="39"/>
  <c r="F61" i="39"/>
  <c r="F62" i="39" s="1"/>
  <c r="G60" i="39"/>
  <c r="F60" i="39"/>
  <c r="F59" i="39"/>
  <c r="F56" i="39"/>
  <c r="G55" i="39"/>
  <c r="F54" i="39"/>
  <c r="F55" i="39" s="1"/>
  <c r="G53" i="39"/>
  <c r="F52" i="39"/>
  <c r="F53" i="39" s="1"/>
  <c r="G51" i="39"/>
  <c r="F50" i="39"/>
  <c r="F51" i="39" s="1"/>
  <c r="G49" i="39"/>
  <c r="F48" i="39"/>
  <c r="F47" i="39"/>
  <c r="F49" i="39" s="1"/>
  <c r="G46" i="39"/>
  <c r="F45" i="39"/>
  <c r="F46" i="39" s="1"/>
  <c r="F44" i="39"/>
  <c r="G42" i="39"/>
  <c r="F41" i="39"/>
  <c r="F42" i="39" s="1"/>
  <c r="G40" i="39"/>
  <c r="F39" i="39"/>
  <c r="F40" i="39" s="1"/>
  <c r="H38" i="39"/>
  <c r="H73" i="39" s="1"/>
  <c r="G38" i="39"/>
  <c r="F37" i="39"/>
  <c r="F33" i="39"/>
  <c r="F31" i="39"/>
  <c r="F27" i="39"/>
  <c r="F26" i="39"/>
  <c r="F25" i="39"/>
  <c r="F23" i="39"/>
  <c r="F21" i="39"/>
  <c r="F20" i="39"/>
  <c r="F19" i="39"/>
  <c r="F18" i="39"/>
  <c r="F17" i="39"/>
  <c r="F16" i="39"/>
  <c r="F15" i="39"/>
  <c r="F12" i="39"/>
  <c r="F11" i="39"/>
  <c r="F10" i="39"/>
  <c r="G8" i="39"/>
  <c r="F7" i="39"/>
  <c r="F8" i="39" s="1"/>
  <c r="F117" i="26"/>
  <c r="E117" i="26"/>
  <c r="F114" i="26"/>
  <c r="E114" i="26"/>
  <c r="E113" i="26" s="1"/>
  <c r="F113" i="26" l="1"/>
  <c r="G73" i="39"/>
  <c r="F38" i="39"/>
  <c r="F69" i="39"/>
  <c r="H15" i="37"/>
  <c r="G15" i="37"/>
  <c r="E15" i="37"/>
  <c r="F14" i="37"/>
  <c r="F13" i="37"/>
  <c r="F12" i="37"/>
  <c r="F11" i="37"/>
  <c r="F10" i="37"/>
  <c r="F9" i="37"/>
  <c r="F8" i="37"/>
  <c r="F7" i="37"/>
  <c r="F6" i="37"/>
  <c r="F15" i="37" l="1"/>
  <c r="F73" i="39"/>
  <c r="E38" i="34"/>
  <c r="E37" i="34" s="1"/>
  <c r="F35" i="34"/>
  <c r="F34" i="34" s="1"/>
  <c r="F31" i="34"/>
  <c r="F30" i="34" s="1"/>
  <c r="E31" i="34"/>
  <c r="E30" i="34" s="1"/>
  <c r="F27" i="34"/>
  <c r="E27" i="34"/>
  <c r="F23" i="34"/>
  <c r="E23" i="34"/>
  <c r="E20" i="34"/>
  <c r="E19" i="34" s="1"/>
  <c r="F17" i="34"/>
  <c r="F14" i="34" s="1"/>
  <c r="E15" i="34"/>
  <c r="E14" i="34" s="1"/>
  <c r="E11" i="34"/>
  <c r="E8" i="34" s="1"/>
  <c r="F9" i="34"/>
  <c r="F8" i="34" s="1"/>
  <c r="F6" i="34"/>
  <c r="F5" i="34" s="1"/>
  <c r="F22" i="34" l="1"/>
  <c r="E22" i="34"/>
  <c r="E40" i="34" s="1"/>
  <c r="F40" i="34"/>
  <c r="F66" i="26"/>
  <c r="F109" i="26" l="1"/>
  <c r="F75" i="26"/>
  <c r="F74" i="26" s="1"/>
  <c r="E75" i="26"/>
  <c r="E74" i="26" s="1"/>
  <c r="F149" i="26" l="1"/>
  <c r="F148" i="26" s="1"/>
  <c r="E149" i="26"/>
  <c r="E148" i="26" s="1"/>
  <c r="F125" i="26"/>
  <c r="E125" i="26"/>
  <c r="F121" i="26"/>
  <c r="F120" i="26" s="1"/>
  <c r="E121" i="26"/>
  <c r="E120" i="26" s="1"/>
  <c r="E109" i="26"/>
  <c r="F80" i="26"/>
  <c r="F79" i="26" s="1"/>
  <c r="E80" i="26"/>
  <c r="E66" i="26"/>
  <c r="F60" i="26"/>
  <c r="F59" i="26" s="1"/>
  <c r="E60" i="26"/>
  <c r="E59" i="26" s="1"/>
  <c r="F32" i="26"/>
  <c r="E32" i="26"/>
  <c r="F29" i="26"/>
  <c r="F28" i="26" s="1"/>
  <c r="E29" i="26"/>
  <c r="E28" i="26" s="1"/>
  <c r="F10" i="26"/>
  <c r="F9" i="26" s="1"/>
  <c r="E10" i="26"/>
  <c r="E9" i="26" s="1"/>
  <c r="F6" i="26"/>
  <c r="F5" i="26" s="1"/>
  <c r="E6" i="26"/>
  <c r="E5" i="26" s="1"/>
  <c r="D25" i="24"/>
  <c r="D15" i="24"/>
  <c r="D10" i="24"/>
  <c r="D7" i="24"/>
  <c r="E79" i="26" l="1"/>
  <c r="E158" i="26"/>
  <c r="F158" i="26"/>
  <c r="D14" i="24"/>
</calcChain>
</file>

<file path=xl/sharedStrings.xml><?xml version="1.0" encoding="utf-8"?>
<sst xmlns="http://schemas.openxmlformats.org/spreadsheetml/2006/main" count="603" uniqueCount="372">
  <si>
    <t>Dział</t>
  </si>
  <si>
    <t>Rozdział</t>
  </si>
  <si>
    <t>§</t>
  </si>
  <si>
    <t>Plan</t>
  </si>
  <si>
    <t>z tego:</t>
  </si>
  <si>
    <t>010</t>
  </si>
  <si>
    <t>Rolnictwo i łowiectwo</t>
  </si>
  <si>
    <t>01005</t>
  </si>
  <si>
    <t>Prace geodezyjno-urządzeniowe na potrzeby rolnictwa</t>
  </si>
  <si>
    <t>Zakup usług pozostałych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</si>
  <si>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</si>
  <si>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</si>
  <si>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</si>
  <si>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</si>
  <si>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</si>
  <si>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</si>
  <si>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</si>
  <si>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</si>
  <si>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</si>
  <si>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</si>
  <si>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</si>
  <si>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</si>
  <si>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</si>
  <si>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</si>
  <si>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</si>
  <si>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</si>
  <si>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</si>
  <si>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</si>
  <si>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</si>
  <si>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</si>
  <si>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Prace geodezyjne i kartograficzne (nieinwestycyjne)</t>
  </si>
  <si>
    <t>Opracowania geodezyjne i kartograficzne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</si>
  <si>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</si>
  <si>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</si>
  <si>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</si>
  <si>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</si>
  <si>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</si>
  <si>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</si>
  <si>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</si>
  <si>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</si>
  <si>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</si>
  <si>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</si>
  <si>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Równoważniki pieniężne i ekwiwalenty dla żołnierzy i funkcjonariuszy</t>
  </si>
  <si>
    <t>Zakup środków żywności</t>
  </si>
  <si>
    <t>Zakup leków, wyrobów medycznych i produktów biobójczych</t>
  </si>
  <si>
    <t>Zakup sprzętu i uzbrojenia</t>
  </si>
  <si>
    <t>Obrona cywilna</t>
  </si>
  <si>
    <t>Zakup usług obejmujących wykonanie ekspertyz, analiz i opinii</t>
  </si>
  <si>
    <t>Ochrona zdrowia</t>
  </si>
  <si>
    <t>Składki na ubezpieczenie zdrowotne oraz świadczenia dla osób nie objętych obowiązkiem ubezpieczenia zdrowotnego</t>
  </si>
  <si>
    <t>Składki na ubezpieczenie zdrowotne</t>
  </si>
  <si>
    <t>Pomoc społeczna</t>
  </si>
  <si>
    <t>Ośrodki wsparcia</t>
  </si>
  <si>
    <t>Pozostałe zadania w zakresie polityki społecznej</t>
  </si>
  <si>
    <t>Zespoły do spraw orzekania o niepełnosprawności</t>
  </si>
  <si>
    <t>Ogółem</t>
  </si>
  <si>
    <t>Lp.</t>
  </si>
  <si>
    <t>Treść</t>
  </si>
  <si>
    <t>1.</t>
  </si>
  <si>
    <t>Dochody</t>
  </si>
  <si>
    <t>2.</t>
  </si>
  <si>
    <t>Wydatki</t>
  </si>
  <si>
    <t>3.</t>
  </si>
  <si>
    <t>Przychody ogółem:</t>
  </si>
  <si>
    <t>Kredyty</t>
  </si>
  <si>
    <t>§ 952</t>
  </si>
  <si>
    <t>Pożyczki</t>
  </si>
  <si>
    <t>Pożyczki na finansowanie zadań realizowanych z udziałem środków pochodzących z budżetu UE</t>
  </si>
  <si>
    <t>§ 903</t>
  </si>
  <si>
    <t>4.</t>
  </si>
  <si>
    <t>§ 951</t>
  </si>
  <si>
    <t>5.</t>
  </si>
  <si>
    <t>§ 944</t>
  </si>
  <si>
    <t>6.</t>
  </si>
  <si>
    <t>Nadwyżki z lat ubiegłych</t>
  </si>
  <si>
    <t>§ 957</t>
  </si>
  <si>
    <t>7.</t>
  </si>
  <si>
    <t>§ 931</t>
  </si>
  <si>
    <t>8.</t>
  </si>
  <si>
    <t>Wolne środki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</si>
  <si>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</si>
  <si>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</si>
  <si>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</si>
  <si>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</si>
  <si>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</si>
  <si>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</si>
  <si>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</si>
  <si>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 i kredyty</t>
  </si>
  <si>
    <t>§ 991</t>
  </si>
  <si>
    <t>Przelewy na rachunki lokat</t>
  </si>
  <si>
    <t>§ 994</t>
  </si>
  <si>
    <t xml:space="preserve">Wykup innych papierów wartościowych </t>
  </si>
  <si>
    <t>§ 982</t>
  </si>
  <si>
    <t>Rozchody z tytułu innych rozliczeń krajowych</t>
  </si>
  <si>
    <t>§ 995</t>
  </si>
  <si>
    <t xml:space="preserve"> </t>
  </si>
  <si>
    <t>Rozdz.</t>
  </si>
  <si>
    <t>Nazwa zadania</t>
  </si>
  <si>
    <t>dochody własne</t>
  </si>
  <si>
    <t>środki o których mowa w art. 5 ust. 1 pkt 2 i 3 uofp</t>
  </si>
  <si>
    <t>Dotacja dla Województwa Mazowieckiego na program pt. "Przyspieszenie wzrostu konkurencyjności województwa mazowieckiego przez budowanie społeczeństwa informacyjnego i gospodarki opartej na wiedzy poprzez stworzenie zintegrowanych baz wiedzy o Mazowszu"</t>
  </si>
  <si>
    <t>Razem Rozdział 15011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</si>
  <si>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</si>
  <si>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</si>
  <si>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</si>
  <si>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</si>
  <si>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</si>
  <si>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</si>
  <si>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</si>
  <si>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</si>
  <si>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</si>
  <si>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</si>
  <si>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  Razem Rozdział 75020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</si>
  <si>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</si>
  <si>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</si>
  <si>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</si>
  <si>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Paragraf</t>
  </si>
  <si>
    <t>Wyszczególnienie</t>
  </si>
  <si>
    <t>Razem</t>
  </si>
  <si>
    <t>Dotacje celowe otrzymane z budżetu państwa na zadania bieżące z zakresu administracji rządowej oraz inne zadania zlecone ustawami realizowane przez powiat</t>
  </si>
  <si>
    <t>Szkolenia pracowników niebędących członkami korpusu służby cywilnej</t>
  </si>
  <si>
    <t>§ 955</t>
  </si>
  <si>
    <t xml:space="preserve">kredyty, pożyczki, </t>
  </si>
  <si>
    <t>Przebudowa i rozbudowa budynku w Otwocku przy ul. Komunardów wraz z towarzyszącą infrastrukturą na potrzeby siedziby Starostwa i jednostek organizacyjnych powiatu</t>
  </si>
  <si>
    <t>dochody bieżące</t>
  </si>
  <si>
    <t>dochody majątkowe</t>
  </si>
  <si>
    <t>wydatki majątkowe</t>
  </si>
  <si>
    <t>Dochody ogółem:</t>
  </si>
  <si>
    <t>Wydatki ogółem:</t>
  </si>
  <si>
    <t>Przychody ze spłat pożyczek i kredytów udzielonych ze środków publicznych</t>
  </si>
  <si>
    <t>Pozostałe przychody z prywatyzacji</t>
  </si>
  <si>
    <t>Przychody ze sprzedaży innych papierów wartościowych</t>
  </si>
  <si>
    <t>Przychody z tytułu innych rozliczeń krajowych</t>
  </si>
  <si>
    <t xml:space="preserve">Kwota </t>
  </si>
  <si>
    <t xml:space="preserve">Dotacja dla Województwa Mazowieckiego na program pt. "Rozwój elektronicznej administracji w samorządach województwa mazowieckiego wspomagającej niwelowanie dwudzielności potencjału województwa" </t>
  </si>
  <si>
    <t>20.</t>
  </si>
  <si>
    <t>Uposażenia żołnierzy zawodowych oraz funkcjonariuszy</t>
  </si>
  <si>
    <t>Razem Rozdział 60014</t>
  </si>
  <si>
    <t>Razem Rozdział 75095</t>
  </si>
  <si>
    <t>19.</t>
  </si>
  <si>
    <t>21.</t>
  </si>
  <si>
    <t>22.</t>
  </si>
  <si>
    <t>23.</t>
  </si>
  <si>
    <t>24.</t>
  </si>
  <si>
    <t>wydatki bieżące, w tym:</t>
  </si>
  <si>
    <t>wydatki bieżące na spłatę przejętych zobowiązań ZPZOZ</t>
  </si>
  <si>
    <t>B. 50 000</t>
  </si>
  <si>
    <t>Pozostałe należności żołnierzy zawodowych oraz funkcjonariuszy</t>
  </si>
  <si>
    <t>Przebudowa drogi powiatowej Nr 2766W - ul. 3 Maja w Józefowie</t>
  </si>
  <si>
    <t>Przebudowa drogi powiatowej Nr 2724W Karczew - Janów - Brzezinka - Łukówiec - Całowanie w Brzezince</t>
  </si>
  <si>
    <t>Razem Rozdział 75011</t>
  </si>
  <si>
    <t xml:space="preserve">Wynik budżetu </t>
  </si>
  <si>
    <t>Klasyfikacja</t>
  </si>
  <si>
    <t>Przebudowa i rozbudowa ciągu dróg powiatowych Nr 2715W, 2722W, 2713W w m. Otwock, Pogorzel, Stara Wieś (Etap III: Przebudowa dróg powiatowych Nr 2715W i Nr 2722W w m. Pogorzel, gm. Celestynów)</t>
  </si>
  <si>
    <t>Przebudowa drogi powiatowej Nr 2765W - ul. Piłsudskiego w Józefowie</t>
  </si>
  <si>
    <t>Przebudowa drogi powiatowej Nr 2769W - ul. Sikorskiego w Józefowie</t>
  </si>
  <si>
    <t>Przebudowa drogi powiatowej Nr 2759W - ul. Narutowicza w Otwocku</t>
  </si>
  <si>
    <t>Przebudowa drogi powiatowej Nr 2715W - ul. Wawerskiej w Otwocku (Etap I)</t>
  </si>
  <si>
    <t>Przebudowa drogi powiatowej Nr 2724W Karczew - Janów - Brzezinka - Łukówiec - Całowanie w Janowie</t>
  </si>
  <si>
    <t>Przebudowa drogi powiatowej Nr 2728W Wygoda-Ostrówiec - do dr. woj. nr 801 w Ostrówcu</t>
  </si>
  <si>
    <t>Przebudowa drogi powiatowej Nr 2739W Gadka-Sufczyn-Radachówka w Sufczynie</t>
  </si>
  <si>
    <t>Przebudowa drogi powiatowej Nr 2741W Kołbiel-Sufczyn w Kołbieli</t>
  </si>
  <si>
    <t>Przebudowa drogi powiatowej Nr 2743W Człekówka-Kąty-Antoninek w Człekówce</t>
  </si>
  <si>
    <t>Przebudowa mostu na przepust w ciągu drogi powiatowej Nr 2747W Osieck-Natolin-Stara Huta w Natolinie</t>
  </si>
  <si>
    <t>Przebudowa drogi powiatowej Nr 2747W Osieck-Natolin-Stara Huta w Czarnowcu</t>
  </si>
  <si>
    <t>Przebudowa drogi powiatowej Nr 2753W Radwanków Królewski-Sobienie Kiełczewskie w Radwankowie Szlacheckim</t>
  </si>
  <si>
    <t>Przebudowa drogi powiatowej Nr 2752W Władysławów-Zambrzyków Stary-Sobienie Kiełczewskie</t>
  </si>
  <si>
    <t>Przebudowa mostu na przepust w ciągu drogi powiatowej Nr 2705W - ul. Kościelnej w Wiązownie</t>
  </si>
  <si>
    <t>Przebudowa drogi powiatowej Nr 2709W Żanęcin-Malcanów-Glinianka-Bolesławów-Grębiszew w Czarnówce (budowa chodnika)</t>
  </si>
  <si>
    <t>Opracowanie dokumentacji projektowo-kosztorysowej remontu przepustu drogowego w ciągu drogi powiatowej Nr 2709W w miejsc. Bolesławów</t>
  </si>
  <si>
    <t>Przebudowa drogi powiatowej Nr 2772W - ul. Świderskiej w Karczewie</t>
  </si>
  <si>
    <t>Przebudowa drogi powiatowej Nr 2734W Karczew-Nadbrzeż w Nadbrzeżu</t>
  </si>
  <si>
    <t>25.</t>
  </si>
  <si>
    <t>Razem Rozdział 85202</t>
  </si>
  <si>
    <t>Termomodernizacja budynku mieszkalnego w Domu Pomocy Społecznej w Otwocku przy ul. Konopnickiej 17 - docieplenie ścian i stropu dachu wraz z częściową wymianą stolarki drzwiowej</t>
  </si>
  <si>
    <t>Razem Rozdział 71012</t>
  </si>
  <si>
    <t>Obrona narodowa</t>
  </si>
  <si>
    <t>Pozostałe wydatki obronne</t>
  </si>
  <si>
    <t>752</t>
  </si>
  <si>
    <t>75212</t>
  </si>
  <si>
    <t xml:space="preserve">Zakupy inwestycyjne - Zarząd Dróg Powiatowych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</si>
  <si>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Opłaty z tytułu zakupu usług telekomunikacyjnych </t>
  </si>
  <si>
    <t>Razem Rozdział 85403</t>
  </si>
  <si>
    <t>Razem Rozdział 85406</t>
  </si>
  <si>
    <t>Budowa placu zabaw w Specjalnym Ośrodku Szkolno-Wychowawczym Nr 2 w Otwocku</t>
  </si>
  <si>
    <t>Budowa parkingu w Specjalnym Ośrodku Szkolno-Wychowawczym Nr 2 w Otwocku</t>
  </si>
  <si>
    <t>Zakup podnośnika dla osób niepełnosprawnych poruszającego się po istniejącym torze krętym w Specjalnym Ośrodku Szkolno-Wychowawczym Nr 1 w Otwocku</t>
  </si>
  <si>
    <t>Montaż platformy dla osób niepełnosprawnych w Powiatowej Poradni Psychologiczno-Pedagogicznej w Otwocku</t>
  </si>
  <si>
    <t xml:space="preserve">Budowa zjazdu z drogi powiatowej na teren Powiatowej Poradni Psychologiczno-Pedagogicznej w Otwocku 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</si>
  <si>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</si>
  <si>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</si>
  <si>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</si>
  <si>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</si>
  <si>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</si>
  <si>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</si>
  <si>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</si>
  <si>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</si>
  <si>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</si>
  <si>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</si>
  <si>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</si>
  <si>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</si>
  <si>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Zakupy inwestycyjne - Specjalny Ośrodek Szkolno-Wychowawczy Nr 2 w Otwocku:                                                                                                                                            1. Piec konwekcyjno-parowy do kuchni                                                                                              2. Piec centralnego ogrzewania                                                                                                                3. Wyciąg do pracowni gastronomicznej</t>
  </si>
  <si>
    <t>38.</t>
  </si>
  <si>
    <t>Dotacja dla Komendy Powiatowej Policji w Otwocku na zakup samochodu</t>
  </si>
  <si>
    <t>Razem Rozdział 75404</t>
  </si>
  <si>
    <t>Przebudowa drogi powiatowej Nr 2711W Czarnówka-Rzakta w Gliniance i Rzakcie</t>
  </si>
  <si>
    <t>Wydatki osobowe niezaliczone do wynagrodzeń</t>
  </si>
  <si>
    <t>Plan wydatków majątkowych na 2015 rok - po zmianach</t>
  </si>
  <si>
    <t>Przychody i rozchody budżetu w 2015 roku - po zmianach</t>
  </si>
  <si>
    <t>Dochody i wydatki związane z realizacją zadań z zakresu administracji rządowej i innych zadań zleconych jednostce samorządu terytorialnego odrębnymi ustawami na 2015 rok - po zmianach</t>
  </si>
  <si>
    <t>Budowa chodnika przy drodze powiatowej Nr 2709W w Czarnówce od skrzyżowania w Gliniance</t>
  </si>
  <si>
    <t>Modernizacja drogi powiatowej Nr 2711W w Gliniance i Rzakcie</t>
  </si>
  <si>
    <t>B. 100 000</t>
  </si>
  <si>
    <t>Budowa chodnika przy drodze powiatowej Nr 2711W ul. Wrzosowa w Gliniance</t>
  </si>
  <si>
    <t>B. 130 000</t>
  </si>
  <si>
    <t>39.</t>
  </si>
  <si>
    <t>40.</t>
  </si>
  <si>
    <t>41.</t>
  </si>
  <si>
    <t>Uposażenia i świadczenia pieniężne wypłacane przez okres roku żołnierzom i funkcjonariuszom zwolnionym ze służby</t>
  </si>
  <si>
    <t>Razem Rozdział 85201</t>
  </si>
  <si>
    <t>42.</t>
  </si>
  <si>
    <t>43.</t>
  </si>
  <si>
    <t>Razem Rozdział 85111</t>
  </si>
  <si>
    <t>Wniesienie wkładu pieniężnego do spółki Powiatowe Centrum Zdrowia Sp. z o.o.</t>
  </si>
  <si>
    <t>Wykonanie studni głębinowej w celu doprowadzenia wody do budynku AGATKA w Ognisku Wychowawczym "Świder" w Otwocku</t>
  </si>
  <si>
    <t>44.</t>
  </si>
  <si>
    <t>Razem Rozdział 85311</t>
  </si>
  <si>
    <t>Uwagi</t>
  </si>
  <si>
    <t>45.</t>
  </si>
  <si>
    <t>Modernizacja nawierzchni asfaltowej na drodze powiatowej Nr 2707W na odc. dł. 1440 m - od drogi wojew. Nr 721 w m. Duchnów do placu wiertni "Pęclin-OU" w m. Kąck</t>
  </si>
  <si>
    <t>C. 480 000</t>
  </si>
  <si>
    <t>Prace przygotowawcze w celu utworzenia Zakładu Aktywności Zawodowej</t>
  </si>
  <si>
    <t>46.</t>
  </si>
  <si>
    <t>Razem Rozdział 85218</t>
  </si>
  <si>
    <t>Zakup serwera dla Powiatowego Centrum Pomocy Rodzinie w Otwocku</t>
  </si>
  <si>
    <t>środki pochodzące                  z innych źródeł                     (w tym dotacje)</t>
  </si>
  <si>
    <t>Skarbnik Powiatu</t>
  </si>
  <si>
    <t>Wiesław Miłkowski</t>
  </si>
  <si>
    <t xml:space="preserve">Zakupy inwestycyjne - Powiatowy Ośrodek Dokumentacji Geodezyjnej i Kartograficznej                                                                                                                                                     </t>
  </si>
  <si>
    <t xml:space="preserve">Zakupy inwestycyjne w Starostwie Powiatowym w Otwocku przy ul. Komunardów 10                                                                                                                                  </t>
  </si>
  <si>
    <t xml:space="preserve">Zakupy inwestycyjne w Starostwie Powiatowym w Otwocku przy ul. Górnej 13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</si>
  <si>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Dochody i wydatki związane z realizacją zadań realizowanych w drodze umów lub porozumień między jednostkami samorządu terytorialnego na 2015 rok - po zmianach</t>
  </si>
  <si>
    <t>Przetwórstwo przemysłowe</t>
  </si>
  <si>
    <t>Rozwój przedsiębiorczości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</si>
  <si>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</si>
  <si>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</si>
  <si>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</si>
  <si>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</si>
  <si>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</si>
  <si>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</si>
  <si>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Dotacje celowe otrzymane z samorządu województwa na inwestycje i zakupy inwestycyjne realizowane na podstawie porozumień (umów) między jednostkami samorządu terytorialnego</t>
  </si>
  <si>
    <t>Starostwa powiatowe</t>
  </si>
  <si>
    <t>Dotacja celowa otrzymana z tytułu pomocy finansowej udzielanej między jednostkami samorządu terytorialnego na dofinansowanie własnych zadań bieżących</t>
  </si>
  <si>
    <t>Pozostała działalność</t>
  </si>
  <si>
    <t>Przeciwdziałanie alkoholizmowi</t>
  </si>
  <si>
    <t>Placówki opiekuńczo - wychowawcze</t>
  </si>
  <si>
    <t>Dotacje celowe otrzymane z powiatu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</si>
  <si>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</si>
  <si>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</si>
  <si>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Rodziny zastępcze</t>
  </si>
  <si>
    <t>Rehabilitacja zawodowa i społeczna osób niepełnosprawnych</t>
  </si>
  <si>
    <t>Gospodarka komunalna i ochrona środowiska</t>
  </si>
  <si>
    <t>Dotacja celowa na pomoc finansową udzielaną między jednostkami samorządu terytorialnego na dofinansowanie własnych zadań bieżących</t>
  </si>
  <si>
    <t>Kultura i ochrona dziedzictwa narodowego</t>
  </si>
  <si>
    <t>Biblioteki</t>
  </si>
  <si>
    <t>Przebudowa drogi powiatowej Nr 2245W w miejsc. Dobrzyniec, gmina Kołbiel</t>
  </si>
  <si>
    <t>47.</t>
  </si>
  <si>
    <t>Modernizacja drogi powiatowej Nr 2737W Anielinek-Sępochów-Rudno w Sępochowie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</si>
  <si>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</si>
  <si>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</si>
  <si>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</si>
  <si>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</si>
  <si>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</si>
  <si>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Zespół Szkół Ogólnokształcących  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</si>
  <si>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</si>
  <si>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</si>
  <si>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</si>
  <si>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dla Dzieci Niesłyszących i Słabosłyszących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</si>
  <si>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</si>
  <si>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Wychowawczy Nr 5                                    ul. Ks. Malinowskiego 7, 05-410 Józefów</t>
  </si>
  <si>
    <t>Młodzieżowy Ośrodek Socjoterapii "Jędruś"                         ul. Główna 10, 05-410 Józefów</t>
  </si>
  <si>
    <t>Plan dochodów rachunku dochodów jednostek oświatowych                                                                        oraz wydatków nimi finansowanych w 2015 roku - po zmianach</t>
  </si>
  <si>
    <t>Razem Rozdział 70005</t>
  </si>
  <si>
    <t>48.</t>
  </si>
  <si>
    <t>801</t>
  </si>
  <si>
    <t>Oświata i wychowanie</t>
  </si>
  <si>
    <t>80102</t>
  </si>
  <si>
    <t>Szkoły podstawowe specjalne</t>
  </si>
  <si>
    <t>80111</t>
  </si>
  <si>
    <t>Gimnazja specjalne</t>
  </si>
  <si>
    <t>Zakup pomocy naukowych, dydaktycznych i książek</t>
  </si>
  <si>
    <t>A. 179 512</t>
  </si>
  <si>
    <t>A. 84 566</t>
  </si>
  <si>
    <r>
      <t>Zakup prawa własności niezabudowanej nieruchomości stanowiącej działkę ew. nr 451/3 o pow. 608 m</t>
    </r>
    <r>
      <rPr>
        <vertAlign val="super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z obr. Radachówka, gm. Kołbiel</t>
    </r>
  </si>
  <si>
    <t>Zakup zestawu klimatyzacyjnego dla Powiatowego Inspektoratu Nadzoru Budowlanego</t>
  </si>
  <si>
    <t>A. 4 000</t>
  </si>
  <si>
    <t>Razem Rozdział 71015</t>
  </si>
  <si>
    <t>49.</t>
  </si>
  <si>
    <t>B. 320 000</t>
  </si>
  <si>
    <t>Dotacje udzielone w 2015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</si>
  <si>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</si>
  <si>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</si>
  <si>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</si>
  <si>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</si>
  <si>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</si>
  <si>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</si>
  <si>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</si>
  <si>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</si>
  <si>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</si>
  <si>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</si>
  <si>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</si>
  <si>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</si>
  <si>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</si>
  <si>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celowa z budżetu na finansowanie lub dofinansowanie zadań zleconych do realizacji stowarzyszeniom</t>
  </si>
  <si>
    <t>Dotacja podmiotowa z budżetu dla niepublicznej jednostki oświaty</t>
  </si>
  <si>
    <t>Dotacja podmiotowa z budżetu dla jednostek niezaliczanych do sektora finansów publicznych</t>
  </si>
  <si>
    <t>Razem jednostki nienależące do sektora finansów publicznych</t>
  </si>
  <si>
    <t>Ogółem plan dotacji na 2015 rok</t>
  </si>
  <si>
    <t>B. 752 000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</si>
  <si>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2015 rok - po zmianach</t>
  </si>
  <si>
    <t>Projekt</t>
  </si>
  <si>
    <t>Klasyfikacja (dział, rozdział)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</si>
  <si>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</si>
  <si>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</si>
  <si>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</si>
  <si>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</si>
  <si>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</si>
  <si>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</si>
  <si>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 xml:space="preserve">pozostałe </t>
  </si>
  <si>
    <t>Program: Regionalny Program Operacyjny Województwa Mazowieckiego</t>
  </si>
  <si>
    <t>Jednostka realizująca - Starostwo Powiatowe</t>
  </si>
  <si>
    <t>Projekt BW - Przyspieszenie wzrostu konkurencyjności województwa mazowieckiego, przez budowanie społeczeństwa informacyjnego i gospodarki opartej na wiedzy poprzez stworzenie zintegrowanych baz wiedzy o Mazowszu</t>
  </si>
  <si>
    <t>wykonanie 2011</t>
  </si>
  <si>
    <t>150, 15011</t>
  </si>
  <si>
    <t>wykonanie 2012</t>
  </si>
  <si>
    <t>wykonanie 2013</t>
  </si>
  <si>
    <t>wykonanie 2014</t>
  </si>
  <si>
    <t>plan 2015</t>
  </si>
  <si>
    <t>Projekt EA - Rozwój elektronicznej administracji w samorządach województwa mazowieckiego wspomagającej niwelowanie dwudzielności potencjału województwa</t>
  </si>
  <si>
    <t>750, 75095</t>
  </si>
  <si>
    <t>Program: Program Operacyjny Innowacyjna Gospodarka</t>
  </si>
  <si>
    <t>Działanie: 8.3 Przeciwdziałanie wykluczeniu cyfrowemu - eInclusion</t>
  </si>
  <si>
    <t>Nazwa: Przeciwdziałanie wykluczeniu cyfrowemu na terenie Powiatu Otwockiego - wyrównujemy szanse</t>
  </si>
  <si>
    <t>710, 71095</t>
  </si>
  <si>
    <t>Program: Program Operacyjny Kapitał Ludzki</t>
  </si>
  <si>
    <t>Jednostka realizująca - Powiatowy Urząd Pracy</t>
  </si>
  <si>
    <t>Priorytet VI Rynek pracy otwarty dla wszystkich</t>
  </si>
  <si>
    <t>Działanie: 6.1 Poprawa dostępu do zatrudnienia oraz wspieranie aktywności zawodowej w regionie</t>
  </si>
  <si>
    <t xml:space="preserve">Nazwa: Pracownik - najlepsza inwestycja </t>
  </si>
  <si>
    <t>853, 85333</t>
  </si>
  <si>
    <t>Jednostka realizująca - Zespół Szkół Ekonomiczno-Gastronomicznych</t>
  </si>
  <si>
    <t>Priorytet III Wysoka jakość systemu oświaty</t>
  </si>
  <si>
    <t>Działanie: 3.4 Otwartość systemu oświaty w kontekście uczenia się przez całe życie</t>
  </si>
  <si>
    <t>Nazwa: Uczymy się zawodu w Europie</t>
  </si>
  <si>
    <t>801, 80195</t>
  </si>
  <si>
    <t>Priorytet IX Rozwój wykształcenia i kompetencji w regionach</t>
  </si>
  <si>
    <t>Działanie: 9.2 Podniesienie atrakcyjności i jakości szkolnictwa zawodowego</t>
  </si>
  <si>
    <t xml:space="preserve">Nazwa: Zwiększenie potencjału szkół zawodowych na Mazowszu </t>
  </si>
  <si>
    <t>801, 80130</t>
  </si>
  <si>
    <t>Jednostka realizująca - Zespół Szkół Nr 2</t>
  </si>
  <si>
    <t>Program: Erasmus +</t>
  </si>
  <si>
    <t>Akcja: 1. Mobilność Edukacyjna</t>
  </si>
  <si>
    <t>Nazwa: Uczymy się zawodu w Europie - II</t>
  </si>
  <si>
    <t>Ogółem plan 2015</t>
  </si>
  <si>
    <t>Wydatki na zakupy inwestycyjne jednostek budżetowych</t>
  </si>
  <si>
    <t>85231</t>
  </si>
  <si>
    <t>Pomoc dla cudzoziemców</t>
  </si>
  <si>
    <t>Świadczenia społeczne</t>
  </si>
  <si>
    <t>Dotacje celowe otrzymane z budżetu państwa na inwestycje i zakupy inwestycyjne z zakresu administracji rządowej oraz inne zadania zlecone ustawami realizowane przez powiat</t>
  </si>
  <si>
    <t>50.</t>
  </si>
  <si>
    <t>Rozbudowa i modernizacja budynku przy ul. Ujejskiego 14</t>
  </si>
  <si>
    <t>opracowanie dokumentacji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</si>
</sst>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_ ;\-#,##0\ "/>
    <numFmt numFmtId="165" formatCode="[$-415]d\ mmmm\ yyyy"/>
    <numFmt numFmtId="166" formatCode="\ #,##0.00&quot; zł &quot;;\-#,##0.00&quot; zł &quot;;&quot; -&quot;#&quot; zł &quot;;@\ "/>
  </numFmts>
  <fonts count="40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10"/>
      <color theme="1"/>
      <name val="Czcionka tekstu podstawowego"/>
      <charset val="238"/>
    </font>
    <font>
      <b/>
      <i/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Czcionka tekstu podstawowego"/>
      <family val="2"/>
      <charset val="238"/>
    </font>
    <font>
      <b/>
      <i/>
      <sz val="10"/>
      <name val="Czcionka tekstu podstawowego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sz val="6"/>
      <name val="Arial"/>
      <family val="2"/>
      <charset val="238"/>
    </font>
    <font>
      <b/>
      <i/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15" fillId="0" borderId="0"/>
    <xf numFmtId="0" fontId="15" fillId="0" borderId="0"/>
    <xf numFmtId="0" fontId="1" fillId="0" borderId="0" applyNumberForma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4" fillId="0" borderId="0" applyNumberForma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5" fillId="0" borderId="0"/>
    <xf numFmtId="164" fontId="5" fillId="0" borderId="0"/>
    <xf numFmtId="166" fontId="5" fillId="0" borderId="0"/>
    <xf numFmtId="44" fontId="6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</cellStyleXfs>
  <cellXfs count="374">
    <xf numFmtId="0" fontId="0" fillId="0" borderId="0" xfId="0" applyAlignment="1"/>
    <xf numFmtId="0" fontId="4" fillId="0" borderId="0" xfId="5" applyFont="1"/>
    <xf numFmtId="0" fontId="9" fillId="0" borderId="4" xfId="4" applyFont="1" applyFill="1" applyBorder="1" applyAlignment="1">
      <alignment horizontal="center" vertical="center"/>
    </xf>
    <xf numFmtId="0" fontId="9" fillId="0" borderId="0" xfId="4" applyFont="1" applyFill="1"/>
    <xf numFmtId="0" fontId="6" fillId="0" borderId="7" xfId="4" applyFont="1" applyBorder="1" applyAlignment="1">
      <alignment vertical="center" wrapText="1"/>
    </xf>
    <xf numFmtId="3" fontId="3" fillId="6" borderId="4" xfId="4" applyNumberFormat="1" applyFont="1" applyFill="1" applyBorder="1" applyAlignment="1">
      <alignment horizontal="right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3" fontId="6" fillId="0" borderId="7" xfId="4" applyNumberFormat="1" applyFont="1" applyBorder="1" applyAlignment="1">
      <alignment vertical="center" wrapText="1"/>
    </xf>
    <xf numFmtId="3" fontId="6" fillId="0" borderId="7" xfId="4" applyNumberFormat="1" applyFont="1" applyBorder="1" applyAlignment="1">
      <alignment vertical="center"/>
    </xf>
    <xf numFmtId="0" fontId="6" fillId="0" borderId="7" xfId="4" applyFont="1" applyBorder="1" applyAlignment="1">
      <alignment horizontal="right" vertical="center" wrapText="1"/>
    </xf>
    <xf numFmtId="0" fontId="18" fillId="0" borderId="7" xfId="4" applyFont="1" applyBorder="1" applyAlignment="1">
      <alignment horizontal="left" vertical="center" wrapText="1"/>
    </xf>
    <xf numFmtId="3" fontId="6" fillId="0" borderId="7" xfId="4" applyNumberFormat="1" applyFon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center" wrapText="1"/>
    </xf>
    <xf numFmtId="3" fontId="7" fillId="6" borderId="7" xfId="4" applyNumberFormat="1" applyFont="1" applyFill="1" applyBorder="1" applyAlignment="1">
      <alignment vertical="center" wrapText="1"/>
    </xf>
    <xf numFmtId="0" fontId="6" fillId="6" borderId="7" xfId="4" applyFont="1" applyFill="1" applyBorder="1" applyAlignment="1">
      <alignment vertical="center" wrapText="1"/>
    </xf>
    <xf numFmtId="0" fontId="18" fillId="0" borderId="7" xfId="4" applyFont="1" applyBorder="1" applyAlignment="1">
      <alignment horizontal="center" vertical="center" wrapText="1"/>
    </xf>
    <xf numFmtId="3" fontId="7" fillId="7" borderId="8" xfId="4" applyNumberFormat="1" applyFont="1" applyFill="1" applyBorder="1" applyAlignment="1">
      <alignment vertical="center" wrapText="1"/>
    </xf>
    <xf numFmtId="0" fontId="6" fillId="7" borderId="8" xfId="4" applyFont="1" applyFill="1" applyBorder="1" applyAlignment="1">
      <alignment vertical="center" wrapText="1"/>
    </xf>
    <xf numFmtId="0" fontId="18" fillId="0" borderId="7" xfId="4" applyFont="1" applyBorder="1" applyAlignment="1">
      <alignment vertical="center" wrapText="1"/>
    </xf>
    <xf numFmtId="3" fontId="19" fillId="0" borderId="3" xfId="4" applyNumberFormat="1" applyFont="1" applyBorder="1" applyAlignment="1">
      <alignment vertical="center" wrapText="1"/>
    </xf>
    <xf numFmtId="0" fontId="10" fillId="0" borderId="0" xfId="4" applyFont="1"/>
    <xf numFmtId="0" fontId="9" fillId="0" borderId="0" xfId="4" applyFont="1"/>
    <xf numFmtId="49" fontId="17" fillId="0" borderId="0" xfId="11" applyNumberFormat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0" fontId="17" fillId="0" borderId="0" xfId="11" applyFont="1" applyAlignment="1">
      <alignment vertical="center" wrapText="1"/>
    </xf>
    <xf numFmtId="3" fontId="17" fillId="0" borderId="0" xfId="11" applyNumberFormat="1" applyFont="1" applyAlignment="1">
      <alignment vertical="center"/>
    </xf>
    <xf numFmtId="0" fontId="17" fillId="0" borderId="0" xfId="11" applyFont="1"/>
    <xf numFmtId="49" fontId="16" fillId="3" borderId="5" xfId="11" applyNumberFormat="1" applyFont="1" applyFill="1" applyBorder="1" applyAlignment="1">
      <alignment horizontal="center" vertical="center"/>
    </xf>
    <xf numFmtId="0" fontId="16" fillId="3" borderId="5" xfId="11" applyFont="1" applyFill="1" applyBorder="1" applyAlignment="1">
      <alignment horizontal="center" vertical="center"/>
    </xf>
    <xf numFmtId="0" fontId="16" fillId="3" borderId="5" xfId="11" applyFont="1" applyFill="1" applyBorder="1" applyAlignment="1">
      <alignment horizontal="center" vertical="center" wrapText="1"/>
    </xf>
    <xf numFmtId="3" fontId="16" fillId="3" borderId="5" xfId="11" applyNumberFormat="1" applyFont="1" applyFill="1" applyBorder="1" applyAlignment="1">
      <alignment horizontal="center" vertical="center"/>
    </xf>
    <xf numFmtId="49" fontId="16" fillId="4" borderId="5" xfId="11" applyNumberFormat="1" applyFont="1" applyFill="1" applyBorder="1" applyAlignment="1">
      <alignment horizontal="center" vertical="center"/>
    </xf>
    <xf numFmtId="0" fontId="16" fillId="4" borderId="5" xfId="11" applyFont="1" applyFill="1" applyBorder="1" applyAlignment="1">
      <alignment horizontal="center" vertical="center"/>
    </xf>
    <xf numFmtId="0" fontId="16" fillId="4" borderId="5" xfId="11" applyFont="1" applyFill="1" applyBorder="1" applyAlignment="1">
      <alignment vertical="center" wrapText="1"/>
    </xf>
    <xf numFmtId="3" fontId="16" fillId="4" borderId="5" xfId="11" applyNumberFormat="1" applyFont="1" applyFill="1" applyBorder="1" applyAlignment="1">
      <alignment vertical="center"/>
    </xf>
    <xf numFmtId="0" fontId="17" fillId="0" borderId="0" xfId="11" applyFont="1" applyAlignment="1">
      <alignment vertical="center"/>
    </xf>
    <xf numFmtId="49" fontId="17" fillId="5" borderId="5" xfId="11" applyNumberFormat="1" applyFont="1" applyFill="1" applyBorder="1" applyAlignment="1">
      <alignment horizontal="center" vertical="center"/>
    </xf>
    <xf numFmtId="0" fontId="17" fillId="5" borderId="5" xfId="11" applyFont="1" applyFill="1" applyBorder="1" applyAlignment="1">
      <alignment horizontal="center" vertical="center"/>
    </xf>
    <xf numFmtId="0" fontId="17" fillId="5" borderId="5" xfId="11" applyFont="1" applyFill="1" applyBorder="1" applyAlignment="1">
      <alignment vertical="center" wrapText="1"/>
    </xf>
    <xf numFmtId="3" fontId="17" fillId="5" borderId="5" xfId="11" applyNumberFormat="1" applyFont="1" applyFill="1" applyBorder="1" applyAlignment="1">
      <alignment vertical="center"/>
    </xf>
    <xf numFmtId="49" fontId="17" fillId="0" borderId="5" xfId="11" applyNumberFormat="1" applyFont="1" applyBorder="1" applyAlignment="1">
      <alignment horizontal="center" vertical="center"/>
    </xf>
    <xf numFmtId="0" fontId="17" fillId="0" borderId="5" xfId="11" applyFont="1" applyBorder="1" applyAlignment="1">
      <alignment horizontal="center" vertical="center"/>
    </xf>
    <xf numFmtId="0" fontId="17" fillId="0" borderId="5" xfId="11" applyFont="1" applyBorder="1" applyAlignment="1">
      <alignment vertical="center" wrapText="1"/>
    </xf>
    <xf numFmtId="3" fontId="17" fillId="0" borderId="5" xfId="11" applyNumberFormat="1" applyFont="1" applyBorder="1" applyAlignment="1">
      <alignment vertical="center"/>
    </xf>
    <xf numFmtId="3" fontId="6" fillId="0" borderId="5" xfId="5" applyNumberFormat="1" applyFont="1" applyBorder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top"/>
    </xf>
    <xf numFmtId="0" fontId="6" fillId="0" borderId="5" xfId="5" applyFont="1" applyBorder="1" applyAlignment="1">
      <alignment horizontal="center" vertical="center"/>
    </xf>
    <xf numFmtId="3" fontId="7" fillId="0" borderId="5" xfId="5" applyNumberFormat="1" applyFont="1" applyBorder="1" applyAlignment="1">
      <alignment horizontal="right"/>
    </xf>
    <xf numFmtId="3" fontId="7" fillId="0" borderId="5" xfId="5" applyNumberFormat="1" applyFont="1" applyBorder="1" applyAlignment="1"/>
    <xf numFmtId="0" fontId="6" fillId="0" borderId="5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1" xfId="5" applyFont="1" applyBorder="1" applyAlignment="1">
      <alignment horizontal="center" vertical="center"/>
    </xf>
    <xf numFmtId="3" fontId="6" fillId="0" borderId="11" xfId="5" applyNumberFormat="1" applyFont="1" applyBorder="1" applyAlignment="1"/>
    <xf numFmtId="0" fontId="6" fillId="0" borderId="11" xfId="5" applyFont="1" applyBorder="1" applyAlignment="1">
      <alignment vertical="center" wrapText="1"/>
    </xf>
    <xf numFmtId="0" fontId="6" fillId="0" borderId="5" xfId="5" applyFont="1" applyBorder="1" applyAlignment="1">
      <alignment vertical="center" wrapText="1"/>
    </xf>
    <xf numFmtId="3" fontId="6" fillId="0" borderId="9" xfId="5" applyNumberFormat="1" applyFont="1" applyBorder="1" applyAlignment="1"/>
    <xf numFmtId="0" fontId="6" fillId="0" borderId="9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9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13" fillId="0" borderId="5" xfId="5" applyFont="1" applyBorder="1" applyAlignment="1">
      <alignment horizontal="center" vertical="center"/>
    </xf>
    <xf numFmtId="0" fontId="13" fillId="0" borderId="5" xfId="5" applyFont="1" applyBorder="1" applyAlignment="1">
      <alignment horizontal="left" vertical="center"/>
    </xf>
    <xf numFmtId="0" fontId="13" fillId="0" borderId="0" xfId="5" applyFont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7" fillId="0" borderId="5" xfId="5" applyFont="1" applyBorder="1" applyAlignment="1">
      <alignment horizontal="left" vertical="center"/>
    </xf>
    <xf numFmtId="0" fontId="7" fillId="0" borderId="0" xfId="5" applyFont="1" applyAlignment="1">
      <alignment vertical="center"/>
    </xf>
    <xf numFmtId="0" fontId="7" fillId="0" borderId="5" xfId="5" applyFont="1" applyBorder="1" applyAlignment="1">
      <alignment vertical="center"/>
    </xf>
    <xf numFmtId="3" fontId="13" fillId="0" borderId="5" xfId="5" applyNumberFormat="1" applyFont="1" applyBorder="1" applyAlignment="1">
      <alignment horizontal="right"/>
    </xf>
    <xf numFmtId="3" fontId="13" fillId="0" borderId="5" xfId="5" applyNumberFormat="1" applyFont="1" applyBorder="1" applyAlignment="1"/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3" fontId="6" fillId="0" borderId="0" xfId="5" applyNumberFormat="1" applyFont="1" applyBorder="1" applyAlignment="1"/>
    <xf numFmtId="0" fontId="11" fillId="0" borderId="0" xfId="5" applyFont="1" applyAlignment="1">
      <alignment vertical="center"/>
    </xf>
    <xf numFmtId="0" fontId="6" fillId="8" borderId="5" xfId="5" applyFont="1" applyFill="1" applyBorder="1" applyAlignment="1">
      <alignment vertical="center"/>
    </xf>
    <xf numFmtId="3" fontId="7" fillId="8" borderId="5" xfId="5" applyNumberFormat="1" applyFont="1" applyFill="1" applyBorder="1" applyAlignment="1"/>
    <xf numFmtId="0" fontId="6" fillId="8" borderId="5" xfId="5" applyFont="1" applyFill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3" fontId="7" fillId="9" borderId="7" xfId="4" applyNumberFormat="1" applyFont="1" applyFill="1" applyBorder="1" applyAlignment="1">
      <alignment vertical="center" wrapText="1"/>
    </xf>
    <xf numFmtId="0" fontId="6" fillId="0" borderId="0" xfId="4" applyFont="1"/>
    <xf numFmtId="0" fontId="6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3" fontId="6" fillId="0" borderId="0" xfId="4" applyNumberFormat="1" applyFont="1"/>
    <xf numFmtId="0" fontId="6" fillId="0" borderId="7" xfId="4" applyFont="1" applyBorder="1" applyAlignment="1">
      <alignment horizontal="center" vertical="center"/>
    </xf>
    <xf numFmtId="0" fontId="18" fillId="0" borderId="3" xfId="4" applyFont="1" applyBorder="1" applyAlignment="1">
      <alignment horizontal="left" vertical="center" wrapText="1"/>
    </xf>
    <xf numFmtId="0" fontId="23" fillId="0" borderId="7" xfId="4" applyFont="1" applyBorder="1" applyAlignment="1">
      <alignment vertical="center" wrapText="1"/>
    </xf>
    <xf numFmtId="0" fontId="7" fillId="8" borderId="5" xfId="5" applyFont="1" applyFill="1" applyBorder="1" applyAlignment="1">
      <alignment horizontal="center" vertical="center"/>
    </xf>
    <xf numFmtId="0" fontId="7" fillId="8" borderId="10" xfId="5" applyFont="1" applyFill="1" applyBorder="1" applyAlignment="1">
      <alignment horizontal="center" vertical="center" wrapText="1"/>
    </xf>
    <xf numFmtId="0" fontId="25" fillId="0" borderId="0" xfId="5" applyFont="1" applyAlignment="1">
      <alignment vertical="center"/>
    </xf>
    <xf numFmtId="3" fontId="13" fillId="0" borderId="5" xfId="5" applyNumberFormat="1" applyFont="1" applyFill="1" applyBorder="1" applyAlignment="1"/>
    <xf numFmtId="3" fontId="13" fillId="0" borderId="5" xfId="5" applyNumberFormat="1" applyFont="1" applyFill="1" applyBorder="1" applyAlignment="1">
      <alignment horizontal="right"/>
    </xf>
    <xf numFmtId="0" fontId="6" fillId="0" borderId="7" xfId="4" applyFont="1" applyFill="1" applyBorder="1" applyAlignment="1">
      <alignment vertical="center" wrapText="1"/>
    </xf>
    <xf numFmtId="49" fontId="17" fillId="0" borderId="5" xfId="11" applyNumberFormat="1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9" fillId="0" borderId="7" xfId="4" applyFont="1" applyBorder="1" applyAlignment="1">
      <alignment vertical="center" wrapText="1"/>
    </xf>
    <xf numFmtId="0" fontId="13" fillId="0" borderId="0" xfId="4" applyFont="1"/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 wrapText="1"/>
    </xf>
    <xf numFmtId="3" fontId="17" fillId="0" borderId="0" xfId="10" applyNumberFormat="1" applyFont="1" applyAlignment="1">
      <alignment vertical="center"/>
    </xf>
    <xf numFmtId="0" fontId="17" fillId="0" borderId="0" xfId="10" applyFont="1"/>
    <xf numFmtId="0" fontId="20" fillId="0" borderId="0" xfId="10" applyFont="1" applyAlignment="1">
      <alignment horizontal="center" vertical="center" wrapText="1"/>
    </xf>
    <xf numFmtId="0" fontId="16" fillId="3" borderId="5" xfId="10" applyFont="1" applyFill="1" applyBorder="1" applyAlignment="1">
      <alignment horizontal="center" vertical="center"/>
    </xf>
    <xf numFmtId="0" fontId="16" fillId="3" borderId="5" xfId="10" applyFont="1" applyFill="1" applyBorder="1" applyAlignment="1">
      <alignment horizontal="center" vertical="center" wrapText="1"/>
    </xf>
    <xf numFmtId="3" fontId="16" fillId="3" borderId="5" xfId="10" applyNumberFormat="1" applyFont="1" applyFill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16" fillId="4" borderId="5" xfId="10" applyFont="1" applyFill="1" applyBorder="1" applyAlignment="1">
      <alignment horizontal="center" vertical="center"/>
    </xf>
    <xf numFmtId="0" fontId="16" fillId="4" borderId="5" xfId="10" applyFont="1" applyFill="1" applyBorder="1" applyAlignment="1">
      <alignment vertical="center" wrapText="1"/>
    </xf>
    <xf numFmtId="3" fontId="16" fillId="4" borderId="5" xfId="10" applyNumberFormat="1" applyFont="1" applyFill="1" applyBorder="1" applyAlignment="1">
      <alignment vertical="center"/>
    </xf>
    <xf numFmtId="0" fontId="17" fillId="5" borderId="5" xfId="10" applyFont="1" applyFill="1" applyBorder="1" applyAlignment="1">
      <alignment horizontal="center" vertical="center"/>
    </xf>
    <xf numFmtId="0" fontId="17" fillId="5" borderId="5" xfId="10" applyFont="1" applyFill="1" applyBorder="1" applyAlignment="1">
      <alignment vertical="center" wrapText="1"/>
    </xf>
    <xf numFmtId="3" fontId="17" fillId="5" borderId="5" xfId="10" applyNumberFormat="1" applyFont="1" applyFill="1" applyBorder="1" applyAlignment="1">
      <alignment vertical="center"/>
    </xf>
    <xf numFmtId="0" fontId="17" fillId="0" borderId="0" xfId="10" applyFont="1" applyAlignment="1">
      <alignment vertical="center"/>
    </xf>
    <xf numFmtId="0" fontId="17" fillId="0" borderId="5" xfId="10" applyFont="1" applyBorder="1" applyAlignment="1">
      <alignment horizontal="center" vertical="center"/>
    </xf>
    <xf numFmtId="0" fontId="17" fillId="0" borderId="5" xfId="10" applyFont="1" applyBorder="1" applyAlignment="1">
      <alignment vertical="center" wrapText="1"/>
    </xf>
    <xf numFmtId="3" fontId="17" fillId="0" borderId="5" xfId="10" applyNumberFormat="1" applyFont="1" applyBorder="1" applyAlignment="1">
      <alignment vertical="center"/>
    </xf>
    <xf numFmtId="0" fontId="10" fillId="0" borderId="5" xfId="10" applyFont="1" applyBorder="1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6" fillId="0" borderId="0" xfId="3"/>
    <xf numFmtId="0" fontId="6" fillId="0" borderId="0" xfId="3" applyAlignment="1"/>
    <xf numFmtId="0" fontId="27" fillId="10" borderId="26" xfId="3" applyFont="1" applyFill="1" applyBorder="1" applyAlignment="1">
      <alignment horizontal="center" vertical="center" wrapText="1"/>
    </xf>
    <xf numFmtId="0" fontId="27" fillId="10" borderId="27" xfId="3" applyFont="1" applyFill="1" applyBorder="1" applyAlignment="1">
      <alignment horizontal="center" vertical="center" wrapText="1"/>
    </xf>
    <xf numFmtId="0" fontId="27" fillId="10" borderId="28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right" vertical="center" wrapText="1"/>
    </xf>
    <xf numFmtId="0" fontId="6" fillId="0" borderId="0" xfId="3" applyFont="1"/>
    <xf numFmtId="3" fontId="27" fillId="10" borderId="16" xfId="3" applyNumberFormat="1" applyFont="1" applyFill="1" applyBorder="1" applyAlignment="1">
      <alignment horizontal="right" vertical="center" wrapText="1"/>
    </xf>
    <xf numFmtId="0" fontId="7" fillId="0" borderId="0" xfId="3" applyFont="1"/>
    <xf numFmtId="0" fontId="13" fillId="0" borderId="0" xfId="3" applyFont="1"/>
    <xf numFmtId="0" fontId="7" fillId="9" borderId="4" xfId="4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left" vertical="center" wrapText="1"/>
    </xf>
    <xf numFmtId="3" fontId="6" fillId="0" borderId="8" xfId="4" applyNumberFormat="1" applyFont="1" applyBorder="1" applyAlignment="1">
      <alignment vertical="center" wrapText="1"/>
    </xf>
    <xf numFmtId="0" fontId="6" fillId="0" borderId="8" xfId="4" applyFont="1" applyBorder="1" applyAlignment="1">
      <alignment vertical="center" wrapText="1"/>
    </xf>
    <xf numFmtId="0" fontId="29" fillId="0" borderId="5" xfId="10" applyFont="1" applyBorder="1" applyAlignment="1">
      <alignment horizontal="center" vertical="center"/>
    </xf>
    <xf numFmtId="0" fontId="29" fillId="0" borderId="5" xfId="10" applyFont="1" applyBorder="1" applyAlignment="1">
      <alignment vertical="center" wrapText="1"/>
    </xf>
    <xf numFmtId="3" fontId="29" fillId="0" borderId="5" xfId="10" applyNumberFormat="1" applyFont="1" applyBorder="1" applyAlignment="1">
      <alignment vertical="center"/>
    </xf>
    <xf numFmtId="0" fontId="29" fillId="0" borderId="0" xfId="10" applyFont="1" applyAlignment="1">
      <alignment vertical="center"/>
    </xf>
    <xf numFmtId="0" fontId="30" fillId="0" borderId="7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 wrapText="1"/>
    </xf>
    <xf numFmtId="0" fontId="32" fillId="0" borderId="7" xfId="4" applyFont="1" applyBorder="1" applyAlignment="1">
      <alignment vertical="center" wrapText="1"/>
    </xf>
    <xf numFmtId="3" fontId="33" fillId="0" borderId="3" xfId="4" applyNumberFormat="1" applyFont="1" applyBorder="1" applyAlignment="1">
      <alignment vertical="center" wrapText="1"/>
    </xf>
    <xf numFmtId="3" fontId="30" fillId="0" borderId="7" xfId="4" applyNumberFormat="1" applyFont="1" applyBorder="1" applyAlignment="1">
      <alignment vertical="center" wrapText="1"/>
    </xf>
    <xf numFmtId="0" fontId="30" fillId="0" borderId="7" xfId="4" applyFont="1" applyBorder="1" applyAlignment="1">
      <alignment vertical="center" wrapText="1"/>
    </xf>
    <xf numFmtId="0" fontId="30" fillId="0" borderId="0" xfId="4" applyFont="1" applyFill="1" applyAlignment="1">
      <alignment vertical="center"/>
    </xf>
    <xf numFmtId="0" fontId="30" fillId="0" borderId="7" xfId="4" applyFont="1" applyBorder="1" applyAlignment="1">
      <alignment horizontal="center" vertical="center" wrapText="1"/>
    </xf>
    <xf numFmtId="0" fontId="31" fillId="0" borderId="7" xfId="4" applyFont="1" applyBorder="1" applyAlignment="1">
      <alignment horizontal="left" vertical="center" wrapText="1"/>
    </xf>
    <xf numFmtId="0" fontId="30" fillId="0" borderId="7" xfId="4" applyFont="1" applyFill="1" applyBorder="1" applyAlignment="1">
      <alignment vertical="center" wrapText="1"/>
    </xf>
    <xf numFmtId="0" fontId="3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/>
    <xf numFmtId="0" fontId="8" fillId="0" borderId="0" xfId="4" applyFont="1" applyAlignment="1">
      <alignment vertical="center" wrapText="1"/>
    </xf>
    <xf numFmtId="0" fontId="12" fillId="0" borderId="0" xfId="4" applyFont="1"/>
    <xf numFmtId="0" fontId="27" fillId="6" borderId="1" xfId="4" applyFont="1" applyFill="1" applyBorder="1" applyAlignment="1">
      <alignment horizontal="center" vertical="center"/>
    </xf>
    <xf numFmtId="0" fontId="27" fillId="6" borderId="16" xfId="4" applyFont="1" applyFill="1" applyBorder="1" applyAlignment="1">
      <alignment horizontal="center" vertical="center"/>
    </xf>
    <xf numFmtId="0" fontId="27" fillId="6" borderId="3" xfId="4" applyFont="1" applyFill="1" applyBorder="1" applyAlignment="1">
      <alignment horizontal="center" vertical="center"/>
    </xf>
    <xf numFmtId="0" fontId="35" fillId="11" borderId="35" xfId="4" applyFont="1" applyFill="1" applyBorder="1" applyAlignment="1">
      <alignment horizontal="center" vertical="center"/>
    </xf>
    <xf numFmtId="0" fontId="35" fillId="11" borderId="36" xfId="4" applyFont="1" applyFill="1" applyBorder="1" applyAlignment="1">
      <alignment horizontal="center" vertical="center"/>
    </xf>
    <xf numFmtId="0" fontId="35" fillId="11" borderId="37" xfId="4" applyFont="1" applyFill="1" applyBorder="1" applyAlignment="1">
      <alignment horizontal="center" vertical="center"/>
    </xf>
    <xf numFmtId="0" fontId="35" fillId="0" borderId="0" xfId="4" applyFont="1"/>
    <xf numFmtId="0" fontId="27" fillId="0" borderId="41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36" fillId="0" borderId="16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 wrapText="1"/>
    </xf>
    <xf numFmtId="0" fontId="36" fillId="0" borderId="19" xfId="4" applyFont="1" applyBorder="1" applyAlignment="1">
      <alignment horizontal="left" vertical="center" wrapText="1"/>
    </xf>
    <xf numFmtId="0" fontId="36" fillId="0" borderId="16" xfId="4" applyFont="1" applyBorder="1" applyAlignment="1">
      <alignment horizontal="center" vertical="center"/>
    </xf>
    <xf numFmtId="3" fontId="36" fillId="0" borderId="16" xfId="4" applyNumberFormat="1" applyFont="1" applyBorder="1" applyAlignment="1">
      <alignment horizontal="right" vertical="center"/>
    </xf>
    <xf numFmtId="0" fontId="36" fillId="0" borderId="0" xfId="4" applyFont="1" applyAlignment="1">
      <alignment vertical="center"/>
    </xf>
    <xf numFmtId="0" fontId="10" fillId="0" borderId="16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 wrapText="1"/>
    </xf>
    <xf numFmtId="3" fontId="10" fillId="0" borderId="16" xfId="4" applyNumberFormat="1" applyFont="1" applyBorder="1" applyAlignment="1">
      <alignment horizontal="right" vertical="center"/>
    </xf>
    <xf numFmtId="0" fontId="10" fillId="0" borderId="0" xfId="4" applyFont="1" applyAlignment="1">
      <alignment vertical="center"/>
    </xf>
    <xf numFmtId="0" fontId="36" fillId="0" borderId="7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36" fillId="0" borderId="35" xfId="4" applyFont="1" applyBorder="1" applyAlignment="1">
      <alignment vertical="center"/>
    </xf>
    <xf numFmtId="0" fontId="36" fillId="0" borderId="36" xfId="4" applyFont="1" applyBorder="1" applyAlignment="1">
      <alignment vertical="center"/>
    </xf>
    <xf numFmtId="3" fontId="36" fillId="0" borderId="37" xfId="4" applyNumberFormat="1" applyFont="1" applyBorder="1" applyAlignment="1">
      <alignment vertical="center"/>
    </xf>
    <xf numFmtId="0" fontId="10" fillId="0" borderId="13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41" xfId="4" applyFont="1" applyBorder="1" applyAlignment="1">
      <alignment vertical="center" wrapText="1"/>
    </xf>
    <xf numFmtId="0" fontId="10" fillId="0" borderId="13" xfId="4" applyFont="1" applyBorder="1" applyAlignment="1">
      <alignment vertical="center"/>
    </xf>
    <xf numFmtId="0" fontId="10" fillId="0" borderId="41" xfId="4" applyFont="1" applyBorder="1" applyAlignment="1">
      <alignment vertical="center"/>
    </xf>
    <xf numFmtId="3" fontId="10" fillId="0" borderId="41" xfId="4" applyNumberFormat="1" applyFont="1" applyBorder="1" applyAlignment="1">
      <alignment vertical="center"/>
    </xf>
    <xf numFmtId="0" fontId="10" fillId="0" borderId="42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44" xfId="4" applyFont="1" applyBorder="1" applyAlignment="1">
      <alignment vertical="center" wrapText="1"/>
    </xf>
    <xf numFmtId="0" fontId="10" fillId="0" borderId="30" xfId="4" applyFont="1" applyBorder="1" applyAlignment="1">
      <alignment vertical="center" wrapText="1"/>
    </xf>
    <xf numFmtId="3" fontId="10" fillId="0" borderId="2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vertical="center" wrapText="1"/>
    </xf>
    <xf numFmtId="0" fontId="10" fillId="0" borderId="16" xfId="4" applyFont="1" applyBorder="1" applyAlignment="1">
      <alignment vertical="center" wrapText="1"/>
    </xf>
    <xf numFmtId="3" fontId="10" fillId="0" borderId="16" xfId="4" applyNumberFormat="1" applyFont="1" applyBorder="1" applyAlignment="1">
      <alignment horizontal="right" vertical="center" wrapText="1"/>
    </xf>
    <xf numFmtId="0" fontId="10" fillId="0" borderId="18" xfId="4" applyFont="1" applyBorder="1" applyAlignment="1">
      <alignment horizontal="center" vertical="center"/>
    </xf>
    <xf numFmtId="0" fontId="10" fillId="0" borderId="19" xfId="4" applyFont="1" applyBorder="1" applyAlignment="1">
      <alignment vertical="center" wrapText="1"/>
    </xf>
    <xf numFmtId="0" fontId="10" fillId="0" borderId="22" xfId="4" applyFont="1" applyBorder="1" applyAlignment="1">
      <alignment horizontal="center" vertical="center"/>
    </xf>
    <xf numFmtId="3" fontId="10" fillId="0" borderId="20" xfId="4" applyNumberFormat="1" applyFont="1" applyBorder="1" applyAlignment="1">
      <alignment vertical="center" wrapText="1"/>
    </xf>
    <xf numFmtId="0" fontId="10" fillId="0" borderId="20" xfId="4" applyFont="1" applyBorder="1" applyAlignment="1">
      <alignment vertical="center" wrapText="1"/>
    </xf>
    <xf numFmtId="3" fontId="10" fillId="0" borderId="20" xfId="4" applyNumberFormat="1" applyFont="1" applyBorder="1" applyAlignment="1">
      <alignment horizontal="right" vertical="center" wrapText="1"/>
    </xf>
    <xf numFmtId="3" fontId="27" fillId="6" borderId="16" xfId="4" applyNumberFormat="1" applyFont="1" applyFill="1" applyBorder="1" applyAlignment="1">
      <alignment vertical="center"/>
    </xf>
    <xf numFmtId="0" fontId="27" fillId="0" borderId="0" xfId="4" applyFont="1" applyAlignment="1">
      <alignment vertical="center"/>
    </xf>
    <xf numFmtId="3" fontId="27" fillId="0" borderId="0" xfId="4" applyNumberFormat="1" applyFont="1" applyAlignment="1">
      <alignment vertical="center"/>
    </xf>
    <xf numFmtId="0" fontId="27" fillId="0" borderId="16" xfId="4" applyFont="1" applyBorder="1" applyAlignment="1">
      <alignment horizontal="center" vertical="center"/>
    </xf>
    <xf numFmtId="3" fontId="10" fillId="0" borderId="0" xfId="4" applyNumberFormat="1" applyFont="1" applyAlignment="1">
      <alignment vertical="center"/>
    </xf>
    <xf numFmtId="49" fontId="10" fillId="0" borderId="45" xfId="4" applyNumberFormat="1" applyFont="1" applyBorder="1" applyAlignment="1">
      <alignment horizontal="center" vertical="center"/>
    </xf>
    <xf numFmtId="0" fontId="10" fillId="0" borderId="45" xfId="4" applyFont="1" applyBorder="1" applyAlignment="1">
      <alignment vertical="center" wrapText="1"/>
    </xf>
    <xf numFmtId="0" fontId="10" fillId="0" borderId="45" xfId="4" applyFont="1" applyBorder="1" applyAlignment="1">
      <alignment vertical="center"/>
    </xf>
    <xf numFmtId="3" fontId="10" fillId="0" borderId="45" xfId="4" applyNumberFormat="1" applyFont="1" applyBorder="1" applyAlignment="1">
      <alignment vertical="center"/>
    </xf>
    <xf numFmtId="0" fontId="10" fillId="0" borderId="7" xfId="4" applyFont="1" applyBorder="1" applyAlignment="1">
      <alignment horizontal="center" vertical="center"/>
    </xf>
    <xf numFmtId="0" fontId="10" fillId="0" borderId="7" xfId="4" applyFont="1" applyBorder="1" applyAlignment="1">
      <alignment vertical="center" wrapText="1"/>
    </xf>
    <xf numFmtId="0" fontId="10" fillId="0" borderId="7" xfId="4" applyFont="1" applyBorder="1" applyAlignment="1">
      <alignment vertical="center"/>
    </xf>
    <xf numFmtId="3" fontId="10" fillId="0" borderId="7" xfId="4" applyNumberFormat="1" applyFont="1" applyBorder="1" applyAlignment="1">
      <alignment vertical="center"/>
    </xf>
    <xf numFmtId="3" fontId="10" fillId="0" borderId="7" xfId="4" applyNumberFormat="1" applyFont="1" applyBorder="1" applyAlignment="1">
      <alignment vertical="center" wrapText="1"/>
    </xf>
    <xf numFmtId="0" fontId="10" fillId="0" borderId="46" xfId="4" applyFont="1" applyBorder="1" applyAlignment="1">
      <alignment horizontal="center" vertical="center"/>
    </xf>
    <xf numFmtId="0" fontId="10" fillId="0" borderId="24" xfId="4" applyFont="1" applyBorder="1" applyAlignment="1">
      <alignment horizontal="center" vertical="center"/>
    </xf>
    <xf numFmtId="0" fontId="10" fillId="0" borderId="46" xfId="4" applyFont="1" applyBorder="1" applyAlignment="1">
      <alignment vertical="center" wrapText="1"/>
    </xf>
    <xf numFmtId="0" fontId="10" fillId="0" borderId="24" xfId="4" applyFont="1" applyBorder="1" applyAlignment="1">
      <alignment vertical="center" wrapText="1"/>
    </xf>
    <xf numFmtId="0" fontId="10" fillId="0" borderId="47" xfId="4" applyFont="1" applyBorder="1" applyAlignment="1">
      <alignment vertical="center" wrapText="1"/>
    </xf>
    <xf numFmtId="3" fontId="10" fillId="0" borderId="48" xfId="4" applyNumberFormat="1" applyFont="1" applyBorder="1" applyAlignment="1">
      <alignment vertical="center" wrapText="1"/>
    </xf>
    <xf numFmtId="0" fontId="10" fillId="0" borderId="18" xfId="4" applyFont="1" applyBorder="1" applyAlignment="1">
      <alignment vertical="center" wrapText="1"/>
    </xf>
    <xf numFmtId="0" fontId="10" fillId="0" borderId="49" xfId="4" applyFont="1" applyBorder="1" applyAlignment="1">
      <alignment vertical="center" wrapText="1"/>
    </xf>
    <xf numFmtId="3" fontId="10" fillId="0" borderId="19" xfId="4" applyNumberFormat="1" applyFont="1" applyBorder="1" applyAlignment="1">
      <alignment vertical="center" wrapText="1"/>
    </xf>
    <xf numFmtId="3" fontId="27" fillId="6" borderId="16" xfId="4" applyNumberFormat="1" applyFont="1" applyFill="1" applyBorder="1"/>
    <xf numFmtId="3" fontId="8" fillId="12" borderId="16" xfId="4" applyNumberFormat="1" applyFont="1" applyFill="1" applyBorder="1" applyAlignment="1">
      <alignment horizontal="right"/>
    </xf>
    <xf numFmtId="0" fontId="37" fillId="0" borderId="0" xfId="4" applyFont="1"/>
    <xf numFmtId="0" fontId="36" fillId="0" borderId="18" xfId="4" applyFont="1" applyBorder="1" applyAlignment="1">
      <alignment horizontal="center" vertical="center"/>
    </xf>
    <xf numFmtId="0" fontId="36" fillId="0" borderId="18" xfId="4" applyFont="1" applyBorder="1" applyAlignment="1">
      <alignment vertical="center" wrapText="1"/>
    </xf>
    <xf numFmtId="1" fontId="36" fillId="0" borderId="20" xfId="4" applyNumberFormat="1" applyFont="1" applyBorder="1" applyAlignment="1">
      <alignment vertical="center" wrapText="1"/>
    </xf>
    <xf numFmtId="0" fontId="36" fillId="0" borderId="36" xfId="4" applyFont="1" applyBorder="1" applyAlignment="1">
      <alignment vertical="center" wrapText="1"/>
    </xf>
    <xf numFmtId="3" fontId="36" fillId="0" borderId="37" xfId="4" applyNumberFormat="1" applyFont="1" applyBorder="1" applyAlignment="1">
      <alignment vertical="center" wrapText="1"/>
    </xf>
    <xf numFmtId="3" fontId="36" fillId="0" borderId="0" xfId="4" applyNumberFormat="1" applyFont="1" applyAlignment="1">
      <alignment vertical="center"/>
    </xf>
    <xf numFmtId="0" fontId="36" fillId="0" borderId="7" xfId="4" applyFont="1" applyBorder="1" applyAlignment="1">
      <alignment vertical="center" wrapText="1"/>
    </xf>
    <xf numFmtId="3" fontId="36" fillId="0" borderId="7" xfId="4" applyNumberFormat="1" applyFont="1" applyBorder="1" applyAlignment="1">
      <alignment vertical="center" wrapText="1"/>
    </xf>
    <xf numFmtId="0" fontId="36" fillId="0" borderId="16" xfId="3" applyFont="1" applyBorder="1" applyAlignment="1">
      <alignment horizontal="center" vertical="center" wrapText="1"/>
    </xf>
    <xf numFmtId="3" fontId="36" fillId="0" borderId="16" xfId="3" applyNumberFormat="1" applyFont="1" applyBorder="1" applyAlignment="1">
      <alignment horizontal="right" vertical="center" wrapText="1"/>
    </xf>
    <xf numFmtId="0" fontId="30" fillId="0" borderId="0" xfId="3" applyFont="1"/>
    <xf numFmtId="0" fontId="31" fillId="0" borderId="7" xfId="4" applyFont="1" applyBorder="1" applyAlignment="1">
      <alignment vertical="center" wrapText="1"/>
    </xf>
    <xf numFmtId="0" fontId="30" fillId="2" borderId="4" xfId="4" applyFont="1" applyFill="1" applyBorder="1" applyAlignment="1">
      <alignment horizontal="center" vertical="center"/>
    </xf>
    <xf numFmtId="0" fontId="31" fillId="2" borderId="4" xfId="4" applyFont="1" applyFill="1" applyBorder="1" applyAlignment="1">
      <alignment horizontal="center" vertical="center" wrapText="1"/>
    </xf>
    <xf numFmtId="0" fontId="33" fillId="2" borderId="4" xfId="4" applyFont="1" applyFill="1" applyBorder="1" applyAlignment="1">
      <alignment vertical="center" wrapText="1"/>
    </xf>
    <xf numFmtId="3" fontId="31" fillId="2" borderId="4" xfId="4" applyNumberFormat="1" applyFont="1" applyFill="1" applyBorder="1" applyAlignment="1">
      <alignment horizontal="right" vertical="center" wrapText="1"/>
    </xf>
    <xf numFmtId="0" fontId="30" fillId="2" borderId="4" xfId="4" applyFont="1" applyFill="1" applyBorder="1" applyAlignment="1">
      <alignment horizontal="center" vertical="center" wrapText="1"/>
    </xf>
    <xf numFmtId="0" fontId="36" fillId="0" borderId="13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6" fillId="0" borderId="41" xfId="4" applyFont="1" applyBorder="1" applyAlignment="1">
      <alignment vertical="center" wrapText="1"/>
    </xf>
    <xf numFmtId="0" fontId="36" fillId="0" borderId="13" xfId="4" applyFont="1" applyBorder="1" applyAlignment="1">
      <alignment vertical="center" wrapText="1"/>
    </xf>
    <xf numFmtId="3" fontId="36" fillId="0" borderId="41" xfId="4" applyNumberFormat="1" applyFont="1" applyBorder="1" applyAlignment="1">
      <alignment horizontal="right" vertical="center" wrapText="1"/>
    </xf>
    <xf numFmtId="0" fontId="36" fillId="0" borderId="0" xfId="4" applyFont="1" applyAlignment="1">
      <alignment vertical="center" wrapText="1"/>
    </xf>
    <xf numFmtId="3" fontId="30" fillId="0" borderId="7" xfId="4" applyNumberFormat="1" applyFont="1" applyBorder="1" applyAlignment="1">
      <alignment vertical="center"/>
    </xf>
    <xf numFmtId="0" fontId="30" fillId="0" borderId="7" xfId="4" applyFont="1" applyBorder="1" applyAlignment="1">
      <alignment horizontal="right" vertical="center" wrapText="1"/>
    </xf>
    <xf numFmtId="0" fontId="10" fillId="0" borderId="0" xfId="5" applyFont="1"/>
    <xf numFmtId="0" fontId="10" fillId="0" borderId="0" xfId="5" applyFont="1" applyAlignment="1">
      <alignment horizontal="center"/>
    </xf>
    <xf numFmtId="0" fontId="27" fillId="0" borderId="0" xfId="5" applyFont="1" applyAlignment="1">
      <alignment horizontal="center"/>
    </xf>
    <xf numFmtId="0" fontId="10" fillId="0" borderId="0" xfId="5" applyFont="1" applyAlignment="1">
      <alignment vertical="center"/>
    </xf>
    <xf numFmtId="0" fontId="27" fillId="13" borderId="10" xfId="5" applyFont="1" applyFill="1" applyBorder="1" applyAlignment="1">
      <alignment horizontal="center" vertical="center" wrapText="1"/>
    </xf>
    <xf numFmtId="0" fontId="38" fillId="0" borderId="5" xfId="5" applyFont="1" applyBorder="1" applyAlignment="1">
      <alignment horizontal="center" vertical="center"/>
    </xf>
    <xf numFmtId="0" fontId="38" fillId="0" borderId="0" xfId="5" applyFont="1" applyAlignment="1">
      <alignment vertical="center"/>
    </xf>
    <xf numFmtId="0" fontId="36" fillId="0" borderId="5" xfId="5" applyFont="1" applyBorder="1" applyAlignment="1">
      <alignment vertical="center" wrapText="1"/>
    </xf>
    <xf numFmtId="0" fontId="36" fillId="0" borderId="0" xfId="5" applyFont="1" applyAlignment="1">
      <alignment vertical="center"/>
    </xf>
    <xf numFmtId="0" fontId="36" fillId="0" borderId="5" xfId="5" applyFont="1" applyBorder="1" applyAlignment="1">
      <alignment horizontal="right" wrapText="1"/>
    </xf>
    <xf numFmtId="4" fontId="36" fillId="0" borderId="5" xfId="5" applyNumberFormat="1" applyFont="1" applyBorder="1" applyAlignment="1">
      <alignment horizontal="right"/>
    </xf>
    <xf numFmtId="0" fontId="36" fillId="0" borderId="0" xfId="5" applyFont="1" applyAlignment="1"/>
    <xf numFmtId="0" fontId="36" fillId="14" borderId="5" xfId="5" applyFont="1" applyFill="1" applyBorder="1" applyAlignment="1">
      <alignment horizontal="right"/>
    </xf>
    <xf numFmtId="4" fontId="36" fillId="14" borderId="5" xfId="5" applyNumberFormat="1" applyFont="1" applyFill="1" applyBorder="1" applyAlignment="1">
      <alignment horizontal="right"/>
    </xf>
    <xf numFmtId="4" fontId="36" fillId="0" borderId="5" xfId="5" applyNumberFormat="1" applyFont="1" applyBorder="1" applyAlignment="1">
      <alignment wrapText="1"/>
    </xf>
    <xf numFmtId="4" fontId="36" fillId="0" borderId="5" xfId="5" applyNumberFormat="1" applyFont="1" applyBorder="1" applyAlignment="1"/>
    <xf numFmtId="4" fontId="36" fillId="14" borderId="5" xfId="5" applyNumberFormat="1" applyFont="1" applyFill="1" applyBorder="1" applyAlignment="1">
      <alignment wrapText="1"/>
    </xf>
    <xf numFmtId="4" fontId="36" fillId="14" borderId="5" xfId="5" applyNumberFormat="1" applyFont="1" applyFill="1" applyBorder="1" applyAlignment="1"/>
    <xf numFmtId="0" fontId="10" fillId="0" borderId="5" xfId="5" applyFont="1" applyBorder="1" applyAlignment="1">
      <alignment vertical="center" wrapText="1"/>
    </xf>
    <xf numFmtId="0" fontId="10" fillId="0" borderId="5" xfId="5" applyFont="1" applyBorder="1" applyAlignment="1">
      <alignment horizontal="right" wrapText="1"/>
    </xf>
    <xf numFmtId="4" fontId="10" fillId="0" borderId="5" xfId="5" applyNumberFormat="1" applyFont="1" applyBorder="1" applyAlignment="1">
      <alignment wrapText="1"/>
    </xf>
    <xf numFmtId="4" fontId="10" fillId="0" borderId="5" xfId="5" applyNumberFormat="1" applyFont="1" applyBorder="1" applyAlignment="1"/>
    <xf numFmtId="0" fontId="10" fillId="0" borderId="0" xfId="5" applyFont="1" applyAlignment="1"/>
    <xf numFmtId="0" fontId="10" fillId="14" borderId="5" xfId="5" applyFont="1" applyFill="1" applyBorder="1" applyAlignment="1">
      <alignment horizontal="right"/>
    </xf>
    <xf numFmtId="4" fontId="10" fillId="14" borderId="5" xfId="5" applyNumberFormat="1" applyFont="1" applyFill="1" applyBorder="1" applyAlignment="1">
      <alignment wrapText="1"/>
    </xf>
    <xf numFmtId="4" fontId="10" fillId="14" borderId="5" xfId="5" applyNumberFormat="1" applyFont="1" applyFill="1" applyBorder="1" applyAlignment="1"/>
    <xf numFmtId="0" fontId="27" fillId="0" borderId="0" xfId="5" applyFont="1" applyAlignment="1">
      <alignment vertical="center"/>
    </xf>
    <xf numFmtId="0" fontId="10" fillId="14" borderId="10" xfId="5" applyFont="1" applyFill="1" applyBorder="1" applyAlignment="1">
      <alignment horizontal="right"/>
    </xf>
    <xf numFmtId="0" fontId="9" fillId="0" borderId="11" xfId="5" applyFont="1" applyBorder="1" applyAlignment="1">
      <alignment horizontal="center" vertical="center" wrapText="1"/>
    </xf>
    <xf numFmtId="4" fontId="10" fillId="14" borderId="10" xfId="5" applyNumberFormat="1" applyFont="1" applyFill="1" applyBorder="1" applyAlignment="1">
      <alignment wrapText="1"/>
    </xf>
    <xf numFmtId="4" fontId="10" fillId="14" borderId="10" xfId="5" applyNumberFormat="1" applyFont="1" applyFill="1" applyBorder="1" applyAlignment="1"/>
    <xf numFmtId="4" fontId="27" fillId="13" borderId="5" xfId="5" applyNumberFormat="1" applyFont="1" applyFill="1" applyBorder="1"/>
    <xf numFmtId="0" fontId="27" fillId="0" borderId="0" xfId="5" applyFont="1"/>
    <xf numFmtId="0" fontId="36" fillId="0" borderId="7" xfId="4" applyFont="1" applyBorder="1" applyAlignment="1">
      <alignment vertical="center"/>
    </xf>
    <xf numFmtId="3" fontId="36" fillId="0" borderId="7" xfId="4" applyNumberFormat="1" applyFont="1" applyBorder="1" applyAlignment="1">
      <alignment vertical="center"/>
    </xf>
    <xf numFmtId="0" fontId="36" fillId="0" borderId="0" xfId="4" applyFont="1" applyAlignment="1">
      <alignment horizontal="center" vertical="center"/>
    </xf>
    <xf numFmtId="0" fontId="39" fillId="0" borderId="7" xfId="4" applyFont="1" applyBorder="1" applyAlignment="1">
      <alignment vertical="center" wrapText="1"/>
    </xf>
    <xf numFmtId="3" fontId="36" fillId="0" borderId="16" xfId="4" applyNumberFormat="1" applyFont="1" applyBorder="1" applyAlignment="1">
      <alignment vertical="center" wrapText="1"/>
    </xf>
    <xf numFmtId="0" fontId="36" fillId="0" borderId="16" xfId="4" applyFont="1" applyBorder="1" applyAlignment="1">
      <alignment vertical="center" wrapText="1"/>
    </xf>
    <xf numFmtId="0" fontId="8" fillId="0" borderId="0" xfId="4" applyFont="1" applyBorder="1" applyAlignment="1">
      <alignment horizontal="center"/>
    </xf>
    <xf numFmtId="0" fontId="7" fillId="9" borderId="7" xfId="4" applyFont="1" applyFill="1" applyBorder="1" applyAlignment="1">
      <alignment horizontal="center" vertical="center"/>
    </xf>
    <xf numFmtId="0" fontId="7" fillId="9" borderId="7" xfId="4" applyFont="1" applyFill="1" applyBorder="1" applyAlignment="1">
      <alignment horizontal="center" vertical="center" wrapText="1"/>
    </xf>
    <xf numFmtId="0" fontId="7" fillId="9" borderId="13" xfId="4" applyFont="1" applyFill="1" applyBorder="1" applyAlignment="1">
      <alignment horizontal="center" vertical="center" wrapText="1"/>
    </xf>
    <xf numFmtId="0" fontId="7" fillId="9" borderId="4" xfId="4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7" fillId="9" borderId="2" xfId="4" applyFont="1" applyFill="1" applyBorder="1" applyAlignment="1">
      <alignment horizontal="center" vertical="center" wrapText="1"/>
    </xf>
    <xf numFmtId="0" fontId="7" fillId="6" borderId="7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/>
    </xf>
    <xf numFmtId="0" fontId="7" fillId="7" borderId="7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horizontal="center" vertical="center" wrapText="1"/>
    </xf>
    <xf numFmtId="166" fontId="7" fillId="9" borderId="1" xfId="16" applyNumberFormat="1" applyFont="1" applyFill="1" applyBorder="1" applyAlignment="1" applyProtection="1">
      <alignment horizontal="center" vertical="center" wrapText="1"/>
    </xf>
    <xf numFmtId="166" fontId="7" fillId="9" borderId="2" xfId="16" applyNumberFormat="1" applyFont="1" applyFill="1" applyBorder="1" applyAlignment="1" applyProtection="1">
      <alignment horizontal="center" vertical="center" wrapText="1"/>
    </xf>
    <xf numFmtId="166" fontId="7" fillId="9" borderId="3" xfId="16" applyNumberFormat="1" applyFont="1" applyFill="1" applyBorder="1" applyAlignment="1" applyProtection="1">
      <alignment horizontal="center" vertical="center" wrapText="1"/>
    </xf>
    <xf numFmtId="0" fontId="7" fillId="8" borderId="12" xfId="5" applyFont="1" applyFill="1" applyBorder="1" applyAlignment="1">
      <alignment horizontal="center" vertical="center"/>
    </xf>
    <xf numFmtId="0" fontId="7" fillId="8" borderId="6" xfId="5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27" fillId="13" borderId="12" xfId="5" applyFont="1" applyFill="1" applyBorder="1" applyAlignment="1">
      <alignment horizontal="center"/>
    </xf>
    <xf numFmtId="0" fontId="27" fillId="13" borderId="15" xfId="5" applyFont="1" applyFill="1" applyBorder="1" applyAlignment="1">
      <alignment horizontal="center"/>
    </xf>
    <xf numFmtId="0" fontId="27" fillId="13" borderId="6" xfId="5" applyFont="1" applyFill="1" applyBorder="1" applyAlignment="1">
      <alignment horizontal="center"/>
    </xf>
    <xf numFmtId="0" fontId="10" fillId="0" borderId="10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36" fillId="0" borderId="10" xfId="5" applyFont="1" applyBorder="1" applyAlignment="1">
      <alignment horizontal="center" vertical="center"/>
    </xf>
    <xf numFmtId="0" fontId="36" fillId="0" borderId="11" xfId="5" applyFont="1" applyBorder="1" applyAlignment="1">
      <alignment horizontal="center" vertical="center"/>
    </xf>
    <xf numFmtId="0" fontId="36" fillId="0" borderId="5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 wrapText="1"/>
    </xf>
    <xf numFmtId="0" fontId="39" fillId="0" borderId="11" xfId="5" applyFont="1" applyBorder="1" applyAlignment="1">
      <alignment horizontal="center" vertical="center" wrapText="1"/>
    </xf>
    <xf numFmtId="0" fontId="39" fillId="0" borderId="9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27" fillId="13" borderId="10" xfId="5" applyFont="1" applyFill="1" applyBorder="1" applyAlignment="1">
      <alignment horizontal="center" vertical="center" wrapText="1"/>
    </xf>
    <xf numFmtId="0" fontId="27" fillId="13" borderId="11" xfId="5" applyFont="1" applyFill="1" applyBorder="1" applyAlignment="1">
      <alignment horizontal="center" vertical="center" wrapText="1"/>
    </xf>
    <xf numFmtId="0" fontId="27" fillId="13" borderId="5" xfId="5" applyFont="1" applyFill="1" applyBorder="1" applyAlignment="1">
      <alignment horizontal="center" vertical="center" wrapText="1"/>
    </xf>
    <xf numFmtId="0" fontId="27" fillId="13" borderId="5" xfId="5" applyFont="1" applyFill="1" applyBorder="1" applyAlignment="1">
      <alignment horizontal="center" vertical="center"/>
    </xf>
    <xf numFmtId="49" fontId="20" fillId="0" borderId="0" xfId="11" applyNumberFormat="1" applyFont="1" applyAlignment="1">
      <alignment horizontal="center" vertical="center" wrapText="1"/>
    </xf>
    <xf numFmtId="0" fontId="16" fillId="4" borderId="12" xfId="11" applyFont="1" applyFill="1" applyBorder="1" applyAlignment="1">
      <alignment horizontal="center" vertical="center" wrapText="1"/>
    </xf>
    <xf numFmtId="0" fontId="16" fillId="4" borderId="15" xfId="11" applyFont="1" applyFill="1" applyBorder="1" applyAlignment="1">
      <alignment horizontal="center" vertical="center" wrapText="1"/>
    </xf>
    <xf numFmtId="0" fontId="16" fillId="4" borderId="6" xfId="11" applyFont="1" applyFill="1" applyBorder="1" applyAlignment="1">
      <alignment horizontal="center" vertical="center" wrapText="1"/>
    </xf>
    <xf numFmtId="0" fontId="20" fillId="0" borderId="0" xfId="10" applyFont="1" applyAlignment="1">
      <alignment horizontal="center" vertical="center" wrapText="1"/>
    </xf>
    <xf numFmtId="0" fontId="16" fillId="4" borderId="12" xfId="10" applyFont="1" applyFill="1" applyBorder="1" applyAlignment="1">
      <alignment horizontal="center" vertical="center" wrapText="1"/>
    </xf>
    <xf numFmtId="0" fontId="16" fillId="4" borderId="15" xfId="10" applyFont="1" applyFill="1" applyBorder="1" applyAlignment="1">
      <alignment horizontal="center" vertical="center" wrapText="1"/>
    </xf>
    <xf numFmtId="0" fontId="16" fillId="4" borderId="6" xfId="10" applyFont="1" applyFill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27" fillId="6" borderId="13" xfId="4" applyFont="1" applyFill="1" applyBorder="1" applyAlignment="1">
      <alignment horizontal="center" vertical="center"/>
    </xf>
    <xf numFmtId="0" fontId="27" fillId="6" borderId="4" xfId="4" applyFont="1" applyFill="1" applyBorder="1" applyAlignment="1">
      <alignment horizontal="center" vertical="center"/>
    </xf>
    <xf numFmtId="0" fontId="27" fillId="6" borderId="29" xfId="4" applyFont="1" applyFill="1" applyBorder="1" applyAlignment="1">
      <alignment horizontal="center" vertical="center"/>
    </xf>
    <xf numFmtId="0" fontId="27" fillId="6" borderId="33" xfId="4" applyFont="1" applyFill="1" applyBorder="1" applyAlignment="1">
      <alignment horizontal="center" vertical="center"/>
    </xf>
    <xf numFmtId="0" fontId="27" fillId="6" borderId="16" xfId="4" applyFont="1" applyFill="1" applyBorder="1" applyAlignment="1">
      <alignment horizontal="center" vertical="center"/>
    </xf>
    <xf numFmtId="0" fontId="27" fillId="6" borderId="30" xfId="4" applyFont="1" applyFill="1" applyBorder="1" applyAlignment="1">
      <alignment horizontal="center" vertical="center"/>
    </xf>
    <xf numFmtId="0" fontId="27" fillId="6" borderId="34" xfId="4" applyFont="1" applyFill="1" applyBorder="1" applyAlignment="1">
      <alignment horizontal="center" vertical="center"/>
    </xf>
    <xf numFmtId="0" fontId="27" fillId="6" borderId="31" xfId="4" applyFont="1" applyFill="1" applyBorder="1" applyAlignment="1">
      <alignment horizontal="center" vertical="center"/>
    </xf>
    <xf numFmtId="0" fontId="27" fillId="6" borderId="17" xfId="4" applyFont="1" applyFill="1" applyBorder="1" applyAlignment="1">
      <alignment horizontal="center" vertical="center"/>
    </xf>
    <xf numFmtId="0" fontId="27" fillId="6" borderId="32" xfId="4" applyFont="1" applyFill="1" applyBorder="1" applyAlignment="1">
      <alignment horizontal="center" vertical="center"/>
    </xf>
    <xf numFmtId="0" fontId="27" fillId="0" borderId="38" xfId="4" applyFont="1" applyBorder="1" applyAlignment="1">
      <alignment horizontal="center" vertical="center" wrapText="1"/>
    </xf>
    <xf numFmtId="0" fontId="27" fillId="0" borderId="39" xfId="4" applyFont="1" applyBorder="1" applyAlignment="1">
      <alignment horizontal="center" vertical="center" wrapText="1"/>
    </xf>
    <xf numFmtId="0" fontId="27" fillId="0" borderId="40" xfId="4" applyFont="1" applyBorder="1" applyAlignment="1">
      <alignment horizontal="center" vertical="center" wrapText="1"/>
    </xf>
    <xf numFmtId="0" fontId="27" fillId="6" borderId="18" xfId="4" applyFont="1" applyFill="1" applyBorder="1" applyAlignment="1">
      <alignment horizontal="center" vertical="center"/>
    </xf>
    <xf numFmtId="0" fontId="27" fillId="6" borderId="23" xfId="4" applyFont="1" applyFill="1" applyBorder="1" applyAlignment="1">
      <alignment horizontal="center" vertical="center"/>
    </xf>
    <xf numFmtId="0" fontId="27" fillId="6" borderId="19" xfId="4" applyFont="1" applyFill="1" applyBorder="1" applyAlignment="1">
      <alignment horizontal="center" vertical="center"/>
    </xf>
    <xf numFmtId="0" fontId="27" fillId="0" borderId="18" xfId="4" applyFont="1" applyBorder="1" applyAlignment="1">
      <alignment horizontal="center" vertical="center" wrapText="1"/>
    </xf>
    <xf numFmtId="0" fontId="27" fillId="0" borderId="23" xfId="4" applyFont="1" applyBorder="1" applyAlignment="1">
      <alignment horizontal="center" vertical="center" wrapText="1"/>
    </xf>
    <xf numFmtId="0" fontId="27" fillId="0" borderId="19" xfId="4" applyFont="1" applyBorder="1" applyAlignment="1">
      <alignment horizontal="center" vertical="center" wrapText="1"/>
    </xf>
    <xf numFmtId="44" fontId="27" fillId="6" borderId="18" xfId="18" applyFont="1" applyFill="1" applyBorder="1" applyAlignment="1">
      <alignment horizontal="center"/>
    </xf>
    <xf numFmtId="44" fontId="27" fillId="6" borderId="23" xfId="18" applyFont="1" applyFill="1" applyBorder="1" applyAlignment="1">
      <alignment horizontal="center"/>
    </xf>
    <xf numFmtId="44" fontId="27" fillId="6" borderId="19" xfId="18" applyFont="1" applyFill="1" applyBorder="1" applyAlignment="1">
      <alignment horizontal="center"/>
    </xf>
    <xf numFmtId="44" fontId="8" fillId="12" borderId="18" xfId="18" applyFont="1" applyFill="1" applyBorder="1" applyAlignment="1">
      <alignment horizontal="center"/>
    </xf>
    <xf numFmtId="44" fontId="8" fillId="12" borderId="23" xfId="18" applyFont="1" applyFill="1" applyBorder="1" applyAlignment="1">
      <alignment horizontal="center"/>
    </xf>
    <xf numFmtId="44" fontId="8" fillId="12" borderId="19" xfId="18" applyFont="1" applyFill="1" applyBorder="1" applyAlignment="1">
      <alignment horizontal="center"/>
    </xf>
    <xf numFmtId="0" fontId="27" fillId="10" borderId="18" xfId="3" applyFont="1" applyFill="1" applyBorder="1" applyAlignment="1">
      <alignment horizontal="center" vertical="center" wrapText="1"/>
    </xf>
    <xf numFmtId="0" fontId="27" fillId="10" borderId="23" xfId="3" applyFont="1" applyFill="1" applyBorder="1" applyAlignment="1">
      <alignment horizontal="center" vertical="center" wrapText="1"/>
    </xf>
    <xf numFmtId="0" fontId="27" fillId="10" borderId="19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27" fillId="10" borderId="20" xfId="3" applyFont="1" applyFill="1" applyBorder="1" applyAlignment="1">
      <alignment horizontal="center" vertical="center" wrapText="1"/>
    </xf>
    <xf numFmtId="0" fontId="27" fillId="10" borderId="24" xfId="3" applyFont="1" applyFill="1" applyBorder="1" applyAlignment="1">
      <alignment horizontal="center" vertical="center" wrapText="1"/>
    </xf>
    <xf numFmtId="0" fontId="27" fillId="10" borderId="25" xfId="3" applyFont="1" applyFill="1" applyBorder="1" applyAlignment="1">
      <alignment horizontal="center" vertical="center" wrapText="1"/>
    </xf>
    <xf numFmtId="0" fontId="27" fillId="10" borderId="0" xfId="3" applyFont="1" applyFill="1" applyBorder="1" applyAlignment="1">
      <alignment horizontal="center" vertical="center" wrapText="1"/>
    </xf>
    <xf numFmtId="0" fontId="27" fillId="10" borderId="22" xfId="3" applyFont="1" applyFill="1" applyBorder="1" applyAlignment="1">
      <alignment horizontal="center" vertical="center" wrapText="1"/>
    </xf>
    <xf numFmtId="0" fontId="27" fillId="10" borderId="17" xfId="3" applyFont="1" applyFill="1" applyBorder="1" applyAlignment="1">
      <alignment horizontal="center" vertical="center" wrapText="1"/>
    </xf>
    <xf numFmtId="0" fontId="27" fillId="10" borderId="21" xfId="3" applyFont="1" applyFill="1" applyBorder="1" applyAlignment="1">
      <alignment horizontal="center" vertical="center" wrapText="1"/>
    </xf>
  </cellXfs>
  <cellStyles count="24">
    <cellStyle name="Excel Built-in Normal" xfId="1"/>
    <cellStyle name="Normalny" xfId="0" builtinId="0"/>
    <cellStyle name="Normalny 10" xfId="23"/>
    <cellStyle name="Normalny 2" xfId="2"/>
    <cellStyle name="Normalny 2 2" xfId="3"/>
    <cellStyle name="Normalny 2 2 2" xfId="4"/>
    <cellStyle name="Normalny 2 3" xfId="5"/>
    <cellStyle name="Normalny 3" xfId="6"/>
    <cellStyle name="Normalny 4" xfId="7"/>
    <cellStyle name="Normalny 5" xfId="8"/>
    <cellStyle name="Normalny 6" xfId="9"/>
    <cellStyle name="Normalny 6 2" xfId="10"/>
    <cellStyle name="Normalny 6 3" xfId="11"/>
    <cellStyle name="Normalny 7" xfId="12"/>
    <cellStyle name="Normalny 7 2" xfId="20"/>
    <cellStyle name="Normalny 8" xfId="19"/>
    <cellStyle name="Normalny 8 2" xfId="22"/>
    <cellStyle name="Normalny 9" xfId="21"/>
    <cellStyle name="Walutowy 2" xfId="13"/>
    <cellStyle name="Walutowy 3" xfId="14"/>
    <cellStyle name="Walutowy 3 2" xfId="15"/>
    <cellStyle name="Walutowy 3 2 2" xfId="16"/>
    <cellStyle name="Walutowy 3 2 2 2" xfId="17"/>
    <cellStyle name="Walutowy 3 3" xfId="18"/>
  </cellStyles>
  <dxfs count="0"/>
  <tableStyles count="0" defaultTableStyle="TableStyleMedium9" defaultPivotStyle="PivotStyleLight16"/>
  <colors>
    <mruColors>
      <color rgb="FFFF0066"/>
      <color rgb="FFFF5757"/>
      <color rgb="FFFF9981"/>
      <color rgb="FFFF6699"/>
      <color rgb="FFD0E0F4"/>
      <color rgb="FFB2CCEC"/>
      <color rgb="FFA5C4E9"/>
      <color rgb="FFC9DBA5"/>
      <color rgb="FFD9B3FF"/>
      <color rgb="FFD3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Normal="100" workbookViewId="0">
      <pane ySplit="5" topLeftCell="A6" activePane="bottomLeft" state="frozen"/>
      <selection activeCell="F21" sqref="F21"/>
      <selection pane="bottomLeft" activeCell="A2" sqref="A2:K2"/>
    </sheetView>
  </sheetViews>
  <sheetFormatPr defaultColWidth="11.6640625" defaultRowHeight="12.75" customHeight="1"/>
  <cols>
    <col min="1" max="1" width="4.83203125" style="84" customWidth="1"/>
    <col min="2" max="2" width="7.1640625" style="84" customWidth="1"/>
    <col min="3" max="3" width="8.83203125" style="84" customWidth="1"/>
    <col min="4" max="4" width="7" style="84" customWidth="1"/>
    <col min="5" max="5" width="91.5" style="84" customWidth="1"/>
    <col min="6" max="6" width="17.33203125" style="84" customWidth="1"/>
    <col min="7" max="9" width="16.83203125" style="84" customWidth="1"/>
    <col min="10" max="10" width="16.33203125" style="84" customWidth="1"/>
    <col min="11" max="11" width="15.5" style="84" customWidth="1"/>
    <col min="12" max="16384" width="11.6640625" style="84"/>
  </cols>
  <sheetData>
    <row r="1" spans="1:11" ht="12" customHeight="1"/>
    <row r="2" spans="1:11" ht="15.75" customHeight="1">
      <c r="A2" s="291" t="s">
        <v>207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ht="15" customHeight="1" thickBot="1"/>
    <row r="4" spans="1:11" ht="16.5" customHeight="1" thickBot="1">
      <c r="A4" s="292" t="s">
        <v>56</v>
      </c>
      <c r="B4" s="293" t="s">
        <v>0</v>
      </c>
      <c r="C4" s="293" t="s">
        <v>96</v>
      </c>
      <c r="D4" s="294" t="s">
        <v>2</v>
      </c>
      <c r="E4" s="293" t="s">
        <v>97</v>
      </c>
      <c r="F4" s="293" t="s">
        <v>3</v>
      </c>
      <c r="G4" s="296" t="s">
        <v>4</v>
      </c>
      <c r="H4" s="297"/>
      <c r="I4" s="297"/>
      <c r="J4" s="297"/>
      <c r="K4" s="294" t="s">
        <v>227</v>
      </c>
    </row>
    <row r="5" spans="1:11" ht="95.25" customHeight="1" thickBot="1">
      <c r="A5" s="292"/>
      <c r="B5" s="293"/>
      <c r="C5" s="293"/>
      <c r="D5" s="295"/>
      <c r="E5" s="293"/>
      <c r="F5" s="293"/>
      <c r="G5" s="133" t="s">
        <v>98</v>
      </c>
      <c r="H5" s="133" t="s">
        <v>122</v>
      </c>
      <c r="I5" s="133" t="s">
        <v>99</v>
      </c>
      <c r="J5" s="133" t="s">
        <v>235</v>
      </c>
      <c r="K5" s="295"/>
    </row>
    <row r="6" spans="1:11" s="3" customFormat="1" ht="15" customHeight="1" thickBot="1">
      <c r="A6" s="2" t="s">
        <v>58</v>
      </c>
      <c r="B6" s="2" t="s">
        <v>60</v>
      </c>
      <c r="C6" s="2" t="s">
        <v>62</v>
      </c>
      <c r="D6" s="2" t="s">
        <v>69</v>
      </c>
      <c r="E6" s="2" t="s">
        <v>71</v>
      </c>
      <c r="F6" s="2" t="s">
        <v>73</v>
      </c>
      <c r="G6" s="2" t="s">
        <v>76</v>
      </c>
      <c r="H6" s="2" t="s">
        <v>78</v>
      </c>
      <c r="I6" s="2" t="s">
        <v>102</v>
      </c>
      <c r="J6" s="2" t="s">
        <v>103</v>
      </c>
      <c r="K6" s="2" t="s">
        <v>104</v>
      </c>
    </row>
    <row r="7" spans="1:11" s="151" customFormat="1" ht="63.75" customHeight="1" thickBot="1">
      <c r="A7" s="239" t="s">
        <v>58</v>
      </c>
      <c r="B7" s="240">
        <v>150</v>
      </c>
      <c r="C7" s="240">
        <v>15011</v>
      </c>
      <c r="D7" s="240">
        <v>6639</v>
      </c>
      <c r="E7" s="241" t="s">
        <v>100</v>
      </c>
      <c r="F7" s="242">
        <f>SUM(G7:H7)</f>
        <v>99409</v>
      </c>
      <c r="G7" s="242">
        <v>99409</v>
      </c>
      <c r="H7" s="242"/>
      <c r="I7" s="243"/>
      <c r="J7" s="243"/>
      <c r="K7" s="243"/>
    </row>
    <row r="8" spans="1:11" s="86" customFormat="1" ht="22.5" customHeight="1" thickBot="1">
      <c r="A8" s="299" t="s">
        <v>101</v>
      </c>
      <c r="B8" s="300"/>
      <c r="C8" s="300"/>
      <c r="D8" s="300"/>
      <c r="E8" s="301"/>
      <c r="F8" s="5">
        <f>F7</f>
        <v>99409</v>
      </c>
      <c r="G8" s="5">
        <f>G7</f>
        <v>99409</v>
      </c>
      <c r="H8" s="5"/>
      <c r="I8" s="6"/>
      <c r="J8" s="6"/>
      <c r="K8" s="6"/>
    </row>
    <row r="9" spans="1:11" s="151" customFormat="1" ht="48.75" customHeight="1" thickBot="1">
      <c r="A9" s="141" t="s">
        <v>60</v>
      </c>
      <c r="B9" s="148">
        <v>600</v>
      </c>
      <c r="C9" s="148">
        <v>60014</v>
      </c>
      <c r="D9" s="148">
        <v>6050</v>
      </c>
      <c r="E9" s="146" t="s">
        <v>153</v>
      </c>
      <c r="F9" s="145">
        <v>1504500</v>
      </c>
      <c r="G9" s="250"/>
      <c r="H9" s="250">
        <v>752500</v>
      </c>
      <c r="I9" s="146"/>
      <c r="J9" s="251" t="s">
        <v>318</v>
      </c>
      <c r="K9" s="146"/>
    </row>
    <row r="10" spans="1:11" s="85" customFormat="1" ht="22.5" customHeight="1" thickBot="1">
      <c r="A10" s="88" t="s">
        <v>62</v>
      </c>
      <c r="B10" s="7">
        <v>600</v>
      </c>
      <c r="C10" s="7">
        <v>60014</v>
      </c>
      <c r="D10" s="7">
        <v>6050</v>
      </c>
      <c r="E10" s="4" t="s">
        <v>154</v>
      </c>
      <c r="F10" s="8">
        <f t="shared" ref="F10:F37" si="0">SUM(G10:H10)</f>
        <v>50500</v>
      </c>
      <c r="G10" s="9"/>
      <c r="H10" s="9">
        <v>50500</v>
      </c>
      <c r="I10" s="4"/>
      <c r="J10" s="10"/>
      <c r="K10" s="4"/>
    </row>
    <row r="11" spans="1:11" s="85" customFormat="1" ht="22.5" customHeight="1" thickBot="1">
      <c r="A11" s="88" t="s">
        <v>69</v>
      </c>
      <c r="B11" s="7">
        <v>600</v>
      </c>
      <c r="C11" s="7">
        <v>60014</v>
      </c>
      <c r="D11" s="7">
        <v>6050</v>
      </c>
      <c r="E11" s="4" t="s">
        <v>155</v>
      </c>
      <c r="F11" s="8">
        <f t="shared" si="0"/>
        <v>100000</v>
      </c>
      <c r="G11" s="9"/>
      <c r="H11" s="9">
        <v>100000</v>
      </c>
      <c r="I11" s="8"/>
      <c r="J11" s="4"/>
      <c r="K11" s="4"/>
    </row>
    <row r="12" spans="1:11" s="85" customFormat="1" ht="22.5" customHeight="1" thickBot="1">
      <c r="A12" s="88" t="s">
        <v>71</v>
      </c>
      <c r="B12" s="7">
        <v>600</v>
      </c>
      <c r="C12" s="7">
        <v>60014</v>
      </c>
      <c r="D12" s="7">
        <v>6050</v>
      </c>
      <c r="E12" s="4" t="s">
        <v>148</v>
      </c>
      <c r="F12" s="8">
        <f t="shared" si="0"/>
        <v>70000</v>
      </c>
      <c r="G12" s="9"/>
      <c r="H12" s="9">
        <v>70000</v>
      </c>
      <c r="I12" s="4"/>
      <c r="J12" s="12"/>
      <c r="K12" s="4"/>
    </row>
    <row r="13" spans="1:11" s="85" customFormat="1" ht="22.5" customHeight="1" thickBot="1">
      <c r="A13" s="88" t="s">
        <v>73</v>
      </c>
      <c r="B13" s="7">
        <v>600</v>
      </c>
      <c r="C13" s="7">
        <v>60014</v>
      </c>
      <c r="D13" s="7">
        <v>6050</v>
      </c>
      <c r="E13" s="11" t="s">
        <v>156</v>
      </c>
      <c r="F13" s="8">
        <v>920000</v>
      </c>
      <c r="G13" s="9"/>
      <c r="H13" s="9">
        <v>600000</v>
      </c>
      <c r="I13" s="4"/>
      <c r="J13" s="10" t="s">
        <v>298</v>
      </c>
      <c r="K13" s="4"/>
    </row>
    <row r="14" spans="1:11" s="85" customFormat="1" ht="22.5" customHeight="1" thickBot="1">
      <c r="A14" s="88" t="s">
        <v>76</v>
      </c>
      <c r="B14" s="7">
        <v>600</v>
      </c>
      <c r="C14" s="7">
        <v>60014</v>
      </c>
      <c r="D14" s="7">
        <v>6050</v>
      </c>
      <c r="E14" s="11" t="s">
        <v>157</v>
      </c>
      <c r="F14" s="8">
        <v>0</v>
      </c>
      <c r="G14" s="9">
        <v>0</v>
      </c>
      <c r="H14" s="8"/>
      <c r="I14" s="4"/>
      <c r="J14" s="10"/>
      <c r="K14" s="4"/>
    </row>
    <row r="15" spans="1:11" s="85" customFormat="1" ht="36.75" customHeight="1" thickBot="1">
      <c r="A15" s="88" t="s">
        <v>78</v>
      </c>
      <c r="B15" s="7">
        <v>600</v>
      </c>
      <c r="C15" s="7">
        <v>60014</v>
      </c>
      <c r="D15" s="7">
        <v>6050</v>
      </c>
      <c r="E15" s="11" t="s">
        <v>149</v>
      </c>
      <c r="F15" s="8">
        <f t="shared" si="0"/>
        <v>110000</v>
      </c>
      <c r="G15" s="9">
        <v>110000</v>
      </c>
      <c r="H15" s="8"/>
      <c r="I15" s="4"/>
      <c r="J15" s="4"/>
      <c r="K15" s="4"/>
    </row>
    <row r="16" spans="1:11" s="85" customFormat="1" ht="36.75" customHeight="1" thickBot="1">
      <c r="A16" s="88" t="s">
        <v>102</v>
      </c>
      <c r="B16" s="7">
        <v>600</v>
      </c>
      <c r="C16" s="7">
        <v>60014</v>
      </c>
      <c r="D16" s="7">
        <v>6050</v>
      </c>
      <c r="E16" s="11" t="s">
        <v>158</v>
      </c>
      <c r="F16" s="8">
        <f t="shared" si="0"/>
        <v>160000</v>
      </c>
      <c r="G16" s="9">
        <v>160000</v>
      </c>
      <c r="H16" s="8"/>
      <c r="I16" s="4"/>
      <c r="J16" s="4"/>
      <c r="K16" s="4"/>
    </row>
    <row r="17" spans="1:11" s="85" customFormat="1" ht="22.5" customHeight="1" thickBot="1">
      <c r="A17" s="88" t="s">
        <v>103</v>
      </c>
      <c r="B17" s="7">
        <v>600</v>
      </c>
      <c r="C17" s="7">
        <v>60014</v>
      </c>
      <c r="D17" s="7">
        <v>6050</v>
      </c>
      <c r="E17" s="11" t="s">
        <v>159</v>
      </c>
      <c r="F17" s="8">
        <f t="shared" si="0"/>
        <v>100000</v>
      </c>
      <c r="G17" s="9">
        <v>100000</v>
      </c>
      <c r="H17" s="8"/>
      <c r="I17" s="4"/>
      <c r="J17" s="10"/>
      <c r="K17" s="4"/>
    </row>
    <row r="18" spans="1:11" s="85" customFormat="1" ht="22.5" customHeight="1" thickBot="1">
      <c r="A18" s="88" t="s">
        <v>104</v>
      </c>
      <c r="B18" s="7">
        <v>600</v>
      </c>
      <c r="C18" s="7">
        <v>60014</v>
      </c>
      <c r="D18" s="7">
        <v>6050</v>
      </c>
      <c r="E18" s="11" t="s">
        <v>170</v>
      </c>
      <c r="F18" s="8">
        <f t="shared" si="0"/>
        <v>205000</v>
      </c>
      <c r="G18" s="9">
        <v>205000</v>
      </c>
      <c r="H18" s="8"/>
      <c r="I18" s="4"/>
      <c r="J18" s="10"/>
      <c r="K18" s="4"/>
    </row>
    <row r="19" spans="1:11" s="85" customFormat="1" ht="22.5" customHeight="1" thickBot="1">
      <c r="A19" s="88" t="s">
        <v>105</v>
      </c>
      <c r="B19" s="7">
        <v>600</v>
      </c>
      <c r="C19" s="7">
        <v>60014</v>
      </c>
      <c r="D19" s="7">
        <v>6050</v>
      </c>
      <c r="E19" s="89" t="s">
        <v>171</v>
      </c>
      <c r="F19" s="8">
        <f t="shared" si="0"/>
        <v>100000</v>
      </c>
      <c r="G19" s="9">
        <v>100000</v>
      </c>
      <c r="H19" s="8"/>
      <c r="I19" s="4"/>
      <c r="J19" s="10"/>
      <c r="K19" s="4"/>
    </row>
    <row r="20" spans="1:11" s="85" customFormat="1" ht="22.5" customHeight="1" thickBot="1">
      <c r="A20" s="88" t="s">
        <v>106</v>
      </c>
      <c r="B20" s="7">
        <v>600</v>
      </c>
      <c r="C20" s="7">
        <v>60014</v>
      </c>
      <c r="D20" s="7">
        <v>6050</v>
      </c>
      <c r="E20" s="13" t="s">
        <v>160</v>
      </c>
      <c r="F20" s="8">
        <f t="shared" si="0"/>
        <v>100000</v>
      </c>
      <c r="G20" s="9">
        <v>100000</v>
      </c>
      <c r="H20" s="8"/>
      <c r="I20" s="4"/>
      <c r="J20" s="10"/>
      <c r="K20" s="4"/>
    </row>
    <row r="21" spans="1:11" s="85" customFormat="1" ht="22.5" customHeight="1" thickBot="1">
      <c r="A21" s="88" t="s">
        <v>107</v>
      </c>
      <c r="B21" s="7">
        <v>600</v>
      </c>
      <c r="C21" s="7">
        <v>60014</v>
      </c>
      <c r="D21" s="7">
        <v>6050</v>
      </c>
      <c r="E21" s="13" t="s">
        <v>161</v>
      </c>
      <c r="F21" s="8">
        <f t="shared" si="0"/>
        <v>100000</v>
      </c>
      <c r="G21" s="9">
        <v>51461</v>
      </c>
      <c r="H21" s="8">
        <v>48539</v>
      </c>
      <c r="I21" s="4"/>
      <c r="J21" s="10"/>
      <c r="K21" s="4"/>
    </row>
    <row r="22" spans="1:11" s="85" customFormat="1" ht="22.5" customHeight="1" thickBot="1">
      <c r="A22" s="88" t="s">
        <v>108</v>
      </c>
      <c r="B22" s="7">
        <v>600</v>
      </c>
      <c r="C22" s="7">
        <v>60014</v>
      </c>
      <c r="D22" s="82">
        <v>6050</v>
      </c>
      <c r="E22" s="89" t="s">
        <v>265</v>
      </c>
      <c r="F22" s="8">
        <v>200000</v>
      </c>
      <c r="G22" s="9">
        <v>150000</v>
      </c>
      <c r="H22" s="8"/>
      <c r="I22" s="4"/>
      <c r="J22" s="10" t="s">
        <v>146</v>
      </c>
      <c r="K22" s="4"/>
    </row>
    <row r="23" spans="1:11" s="85" customFormat="1" ht="22.5" customHeight="1" thickBot="1">
      <c r="A23" s="88" t="s">
        <v>109</v>
      </c>
      <c r="B23" s="7">
        <v>600</v>
      </c>
      <c r="C23" s="7">
        <v>60014</v>
      </c>
      <c r="D23" s="82">
        <v>6050</v>
      </c>
      <c r="E23" s="89" t="s">
        <v>162</v>
      </c>
      <c r="F23" s="8">
        <f t="shared" si="0"/>
        <v>120000</v>
      </c>
      <c r="G23" s="9">
        <v>120000</v>
      </c>
      <c r="H23" s="8"/>
      <c r="I23" s="4"/>
      <c r="J23" s="10"/>
      <c r="K23" s="4"/>
    </row>
    <row r="24" spans="1:11" s="85" customFormat="1" ht="35.25" customHeight="1" thickBot="1">
      <c r="A24" s="88" t="s">
        <v>110</v>
      </c>
      <c r="B24" s="7">
        <v>600</v>
      </c>
      <c r="C24" s="7">
        <v>60014</v>
      </c>
      <c r="D24" s="82">
        <v>6050</v>
      </c>
      <c r="E24" s="89" t="s">
        <v>163</v>
      </c>
      <c r="F24" s="8">
        <v>405053</v>
      </c>
      <c r="G24" s="9">
        <v>320487</v>
      </c>
      <c r="H24" s="8"/>
      <c r="I24" s="4"/>
      <c r="J24" s="10" t="s">
        <v>292</v>
      </c>
      <c r="K24" s="4"/>
    </row>
    <row r="25" spans="1:11" s="85" customFormat="1" ht="22.5" customHeight="1" thickBot="1">
      <c r="A25" s="88" t="s">
        <v>111</v>
      </c>
      <c r="B25" s="7">
        <v>600</v>
      </c>
      <c r="C25" s="7">
        <v>60014</v>
      </c>
      <c r="D25" s="82">
        <v>6050</v>
      </c>
      <c r="E25" s="89" t="s">
        <v>164</v>
      </c>
      <c r="F25" s="8">
        <f t="shared" si="0"/>
        <v>200000</v>
      </c>
      <c r="G25" s="9">
        <v>200000</v>
      </c>
      <c r="H25" s="8"/>
      <c r="I25" s="4"/>
      <c r="J25" s="10"/>
      <c r="K25" s="4"/>
    </row>
    <row r="26" spans="1:11" s="85" customFormat="1" ht="34.5" customHeight="1" thickBot="1">
      <c r="A26" s="88" t="s">
        <v>139</v>
      </c>
      <c r="B26" s="7">
        <v>600</v>
      </c>
      <c r="C26" s="7">
        <v>60014</v>
      </c>
      <c r="D26" s="82">
        <v>6050</v>
      </c>
      <c r="E26" s="89" t="s">
        <v>165</v>
      </c>
      <c r="F26" s="8">
        <f t="shared" si="0"/>
        <v>100000</v>
      </c>
      <c r="G26" s="9">
        <v>100000</v>
      </c>
      <c r="H26" s="8"/>
      <c r="I26" s="4"/>
      <c r="J26" s="10"/>
      <c r="K26" s="4"/>
    </row>
    <row r="27" spans="1:11" s="85" customFormat="1" ht="36.75" customHeight="1" thickBot="1">
      <c r="A27" s="88" t="s">
        <v>135</v>
      </c>
      <c r="B27" s="7">
        <v>600</v>
      </c>
      <c r="C27" s="7">
        <v>60014</v>
      </c>
      <c r="D27" s="82">
        <v>6050</v>
      </c>
      <c r="E27" s="89" t="s">
        <v>166</v>
      </c>
      <c r="F27" s="8">
        <f t="shared" si="0"/>
        <v>100000</v>
      </c>
      <c r="G27" s="9">
        <v>100000</v>
      </c>
      <c r="H27" s="8"/>
      <c r="I27" s="4"/>
      <c r="J27" s="10"/>
      <c r="K27" s="4"/>
    </row>
    <row r="28" spans="1:11" s="85" customFormat="1" ht="36.75" customHeight="1" thickBot="1">
      <c r="A28" s="88" t="s">
        <v>140</v>
      </c>
      <c r="B28" s="7">
        <v>600</v>
      </c>
      <c r="C28" s="7">
        <v>60014</v>
      </c>
      <c r="D28" s="82">
        <v>6050</v>
      </c>
      <c r="E28" s="89" t="s">
        <v>167</v>
      </c>
      <c r="F28" s="8">
        <v>359025</v>
      </c>
      <c r="G28" s="9">
        <v>179513</v>
      </c>
      <c r="H28" s="8"/>
      <c r="I28" s="4"/>
      <c r="J28" s="10" t="s">
        <v>291</v>
      </c>
      <c r="K28" s="4"/>
    </row>
    <row r="29" spans="1:11" s="85" customFormat="1" ht="35.25" customHeight="1" thickBot="1">
      <c r="A29" s="88" t="s">
        <v>141</v>
      </c>
      <c r="B29" s="7">
        <v>600</v>
      </c>
      <c r="C29" s="7">
        <v>60014</v>
      </c>
      <c r="D29" s="82">
        <v>6050</v>
      </c>
      <c r="E29" s="89" t="s">
        <v>168</v>
      </c>
      <c r="F29" s="8">
        <v>0</v>
      </c>
      <c r="G29" s="9">
        <v>0</v>
      </c>
      <c r="H29" s="8"/>
      <c r="I29" s="4"/>
      <c r="J29" s="10"/>
      <c r="K29" s="4"/>
    </row>
    <row r="30" spans="1:11" s="85" customFormat="1" ht="35.25" customHeight="1" thickBot="1">
      <c r="A30" s="88" t="s">
        <v>142</v>
      </c>
      <c r="B30" s="7">
        <v>600</v>
      </c>
      <c r="C30" s="7">
        <v>60014</v>
      </c>
      <c r="D30" s="82">
        <v>6050</v>
      </c>
      <c r="E30" s="89" t="s">
        <v>210</v>
      </c>
      <c r="F30" s="8">
        <v>250000</v>
      </c>
      <c r="G30" s="9">
        <v>200000</v>
      </c>
      <c r="H30" s="8"/>
      <c r="I30" s="4"/>
      <c r="J30" s="10" t="s">
        <v>146</v>
      </c>
      <c r="K30" s="4"/>
    </row>
    <row r="31" spans="1:11" s="85" customFormat="1" ht="35.25" customHeight="1" thickBot="1">
      <c r="A31" s="88" t="s">
        <v>143</v>
      </c>
      <c r="B31" s="7">
        <v>600</v>
      </c>
      <c r="C31" s="7">
        <v>60014</v>
      </c>
      <c r="D31" s="82">
        <v>6050</v>
      </c>
      <c r="E31" s="89" t="s">
        <v>169</v>
      </c>
      <c r="F31" s="8">
        <f>SUM(G31:H31)</f>
        <v>35000</v>
      </c>
      <c r="G31" s="9">
        <v>35000</v>
      </c>
      <c r="H31" s="8"/>
      <c r="I31" s="4"/>
      <c r="J31" s="10"/>
      <c r="K31" s="4"/>
    </row>
    <row r="32" spans="1:11" s="85" customFormat="1" ht="22.5" customHeight="1" thickBot="1">
      <c r="A32" s="88" t="s">
        <v>172</v>
      </c>
      <c r="B32" s="7">
        <v>600</v>
      </c>
      <c r="C32" s="7">
        <v>60014</v>
      </c>
      <c r="D32" s="82">
        <v>6050</v>
      </c>
      <c r="E32" s="89" t="s">
        <v>213</v>
      </c>
      <c r="F32" s="8">
        <v>130000</v>
      </c>
      <c r="G32" s="9"/>
      <c r="H32" s="8"/>
      <c r="I32" s="4"/>
      <c r="J32" s="10" t="s">
        <v>214</v>
      </c>
      <c r="K32" s="4"/>
    </row>
    <row r="33" spans="1:11" s="85" customFormat="1" ht="22.5" customHeight="1" thickBot="1">
      <c r="A33" s="88" t="s">
        <v>189</v>
      </c>
      <c r="B33" s="7">
        <v>600</v>
      </c>
      <c r="C33" s="7">
        <v>60014</v>
      </c>
      <c r="D33" s="82">
        <v>6050</v>
      </c>
      <c r="E33" s="89" t="s">
        <v>205</v>
      </c>
      <c r="F33" s="8">
        <f>SUM(G33:H33)</f>
        <v>0</v>
      </c>
      <c r="G33" s="9">
        <v>0</v>
      </c>
      <c r="H33" s="8"/>
      <c r="I33" s="4"/>
      <c r="J33" s="10"/>
      <c r="K33" s="4"/>
    </row>
    <row r="34" spans="1:11" s="85" customFormat="1" ht="22.5" customHeight="1" thickBot="1">
      <c r="A34" s="88" t="s">
        <v>190</v>
      </c>
      <c r="B34" s="7">
        <v>600</v>
      </c>
      <c r="C34" s="7">
        <v>60014</v>
      </c>
      <c r="D34" s="82">
        <v>6050</v>
      </c>
      <c r="E34" s="89" t="s">
        <v>211</v>
      </c>
      <c r="F34" s="8">
        <v>300000</v>
      </c>
      <c r="G34" s="9"/>
      <c r="H34" s="9">
        <v>200000</v>
      </c>
      <c r="I34" s="4"/>
      <c r="J34" s="10" t="s">
        <v>212</v>
      </c>
      <c r="K34" s="4"/>
    </row>
    <row r="35" spans="1:11" s="85" customFormat="1" ht="39" customHeight="1" thickBot="1">
      <c r="A35" s="88" t="s">
        <v>191</v>
      </c>
      <c r="B35" s="7">
        <v>600</v>
      </c>
      <c r="C35" s="7">
        <v>60014</v>
      </c>
      <c r="D35" s="82">
        <v>6050</v>
      </c>
      <c r="E35" s="89" t="s">
        <v>229</v>
      </c>
      <c r="F35" s="8">
        <v>480000</v>
      </c>
      <c r="G35" s="9"/>
      <c r="H35" s="8"/>
      <c r="I35" s="4"/>
      <c r="J35" s="10" t="s">
        <v>230</v>
      </c>
      <c r="K35" s="4"/>
    </row>
    <row r="36" spans="1:11" s="85" customFormat="1" ht="22.5" customHeight="1" thickBot="1">
      <c r="A36" s="88" t="s">
        <v>192</v>
      </c>
      <c r="B36" s="7">
        <v>600</v>
      </c>
      <c r="C36" s="7">
        <v>60014</v>
      </c>
      <c r="D36" s="82">
        <v>6050</v>
      </c>
      <c r="E36" s="89" t="s">
        <v>267</v>
      </c>
      <c r="F36" s="8">
        <v>50000</v>
      </c>
      <c r="G36" s="9"/>
      <c r="H36" s="8"/>
      <c r="I36" s="4"/>
      <c r="J36" s="10" t="s">
        <v>146</v>
      </c>
      <c r="K36" s="4"/>
    </row>
    <row r="37" spans="1:11" s="85" customFormat="1" ht="22.5" customHeight="1" thickBot="1">
      <c r="A37" s="88" t="s">
        <v>193</v>
      </c>
      <c r="B37" s="7">
        <v>600</v>
      </c>
      <c r="C37" s="7">
        <v>60014</v>
      </c>
      <c r="D37" s="82">
        <v>6060</v>
      </c>
      <c r="E37" s="121" t="s">
        <v>180</v>
      </c>
      <c r="F37" s="8">
        <f t="shared" si="0"/>
        <v>30000</v>
      </c>
      <c r="G37" s="8">
        <v>30000</v>
      </c>
      <c r="H37" s="8"/>
      <c r="I37" s="4"/>
      <c r="J37" s="4"/>
      <c r="K37" s="4"/>
    </row>
    <row r="38" spans="1:11" s="86" customFormat="1" ht="22.5" customHeight="1" thickBot="1">
      <c r="A38" s="298" t="s">
        <v>137</v>
      </c>
      <c r="B38" s="298"/>
      <c r="C38" s="298"/>
      <c r="D38" s="298"/>
      <c r="E38" s="298"/>
      <c r="F38" s="14">
        <f>SUM(F9:F37)</f>
        <v>6279078</v>
      </c>
      <c r="G38" s="14">
        <f>SUM(G9:G37)</f>
        <v>2261461</v>
      </c>
      <c r="H38" s="14">
        <f>SUM(H9:H37)</f>
        <v>1821539</v>
      </c>
      <c r="I38" s="14"/>
      <c r="J38" s="14">
        <v>2196078</v>
      </c>
      <c r="K38" s="15"/>
    </row>
    <row r="39" spans="1:11" s="85" customFormat="1" ht="37.5" customHeight="1" thickBot="1">
      <c r="A39" s="88" t="s">
        <v>194</v>
      </c>
      <c r="B39" s="16">
        <v>700</v>
      </c>
      <c r="C39" s="16">
        <v>70005</v>
      </c>
      <c r="D39" s="16">
        <v>6060</v>
      </c>
      <c r="E39" s="19" t="s">
        <v>293</v>
      </c>
      <c r="F39" s="20">
        <f>SUM(G39:H39)</f>
        <v>20064</v>
      </c>
      <c r="G39" s="8">
        <v>20064</v>
      </c>
      <c r="H39" s="8"/>
      <c r="I39" s="4"/>
      <c r="J39" s="4"/>
      <c r="K39" s="4"/>
    </row>
    <row r="40" spans="1:11" s="86" customFormat="1" ht="22.5" customHeight="1" thickBot="1">
      <c r="A40" s="298" t="s">
        <v>282</v>
      </c>
      <c r="B40" s="298"/>
      <c r="C40" s="298"/>
      <c r="D40" s="298"/>
      <c r="E40" s="298"/>
      <c r="F40" s="14">
        <f>SUM(F39)</f>
        <v>20064</v>
      </c>
      <c r="G40" s="14">
        <f>SUM(G39)</f>
        <v>20064</v>
      </c>
      <c r="H40" s="14"/>
      <c r="I40" s="15"/>
      <c r="J40" s="15"/>
      <c r="K40" s="15"/>
    </row>
    <row r="41" spans="1:11" s="85" customFormat="1" ht="22.5" customHeight="1" thickBot="1">
      <c r="A41" s="88" t="s">
        <v>195</v>
      </c>
      <c r="B41" s="16">
        <v>710</v>
      </c>
      <c r="C41" s="16">
        <v>71012</v>
      </c>
      <c r="D41" s="16">
        <v>6060</v>
      </c>
      <c r="E41" s="19" t="s">
        <v>238</v>
      </c>
      <c r="F41" s="20">
        <f>SUM(G41:H41)</f>
        <v>16400</v>
      </c>
      <c r="G41" s="8">
        <v>16400</v>
      </c>
      <c r="H41" s="8"/>
      <c r="I41" s="4"/>
      <c r="J41" s="4"/>
      <c r="K41" s="4"/>
    </row>
    <row r="42" spans="1:11" s="86" customFormat="1" ht="22.5" customHeight="1" thickBot="1">
      <c r="A42" s="298" t="s">
        <v>175</v>
      </c>
      <c r="B42" s="298"/>
      <c r="C42" s="298"/>
      <c r="D42" s="298"/>
      <c r="E42" s="298"/>
      <c r="F42" s="14">
        <f>SUM(F41)</f>
        <v>16400</v>
      </c>
      <c r="G42" s="14">
        <f>SUM(G41)</f>
        <v>16400</v>
      </c>
      <c r="H42" s="14"/>
      <c r="I42" s="15"/>
      <c r="J42" s="15"/>
      <c r="K42" s="15"/>
    </row>
    <row r="43" spans="1:11" s="85" customFormat="1" ht="24" customHeight="1" thickBot="1">
      <c r="A43" s="88" t="s">
        <v>196</v>
      </c>
      <c r="B43" s="16">
        <v>710</v>
      </c>
      <c r="C43" s="16">
        <v>71015</v>
      </c>
      <c r="D43" s="16">
        <v>6060</v>
      </c>
      <c r="E43" s="19" t="s">
        <v>294</v>
      </c>
      <c r="F43" s="20">
        <v>4000</v>
      </c>
      <c r="G43" s="8"/>
      <c r="H43" s="8"/>
      <c r="I43" s="4"/>
      <c r="J43" s="10" t="s">
        <v>295</v>
      </c>
      <c r="K43" s="4"/>
    </row>
    <row r="44" spans="1:11" s="86" customFormat="1" ht="22.5" customHeight="1" thickBot="1">
      <c r="A44" s="298" t="s">
        <v>296</v>
      </c>
      <c r="B44" s="298"/>
      <c r="C44" s="298"/>
      <c r="D44" s="298"/>
      <c r="E44" s="298"/>
      <c r="F44" s="14">
        <f>SUM(F43)</f>
        <v>4000</v>
      </c>
      <c r="G44" s="14"/>
      <c r="H44" s="14"/>
      <c r="I44" s="15"/>
      <c r="J44" s="14">
        <v>4000</v>
      </c>
      <c r="K44" s="15"/>
    </row>
    <row r="45" spans="1:11" s="85" customFormat="1" ht="24.75" customHeight="1" thickBot="1">
      <c r="A45" s="88" t="s">
        <v>197</v>
      </c>
      <c r="B45" s="16">
        <v>750</v>
      </c>
      <c r="C45" s="7">
        <v>75011</v>
      </c>
      <c r="D45" s="7">
        <v>6060</v>
      </c>
      <c r="E45" s="11" t="s">
        <v>239</v>
      </c>
      <c r="F45" s="8">
        <f>SUM(G45:H45)</f>
        <v>20000</v>
      </c>
      <c r="G45" s="8">
        <v>20000</v>
      </c>
      <c r="H45" s="8"/>
      <c r="I45" s="4"/>
      <c r="J45" s="4"/>
      <c r="K45" s="96"/>
    </row>
    <row r="46" spans="1:11" s="86" customFormat="1" ht="22.5" customHeight="1" thickBot="1">
      <c r="A46" s="298" t="s">
        <v>150</v>
      </c>
      <c r="B46" s="298"/>
      <c r="C46" s="298"/>
      <c r="D46" s="298"/>
      <c r="E46" s="298"/>
      <c r="F46" s="14">
        <f>SUM(F45:F45)</f>
        <v>20000</v>
      </c>
      <c r="G46" s="14">
        <f>SUM(G45:G45)</f>
        <v>20000</v>
      </c>
      <c r="H46" s="14"/>
      <c r="I46" s="15"/>
      <c r="J46" s="15"/>
      <c r="K46" s="15"/>
    </row>
    <row r="47" spans="1:11" s="151" customFormat="1" ht="22.5" customHeight="1" thickBot="1">
      <c r="A47" s="141" t="s">
        <v>198</v>
      </c>
      <c r="B47" s="142">
        <v>750</v>
      </c>
      <c r="C47" s="148">
        <v>75020</v>
      </c>
      <c r="D47" s="148">
        <v>6060</v>
      </c>
      <c r="E47" s="149" t="s">
        <v>240</v>
      </c>
      <c r="F47" s="145">
        <f>SUM(G47:H47)</f>
        <v>57600</v>
      </c>
      <c r="G47" s="145">
        <v>57600</v>
      </c>
      <c r="H47" s="145" t="s">
        <v>95</v>
      </c>
      <c r="I47" s="146"/>
      <c r="J47" s="146"/>
      <c r="K47" s="150"/>
    </row>
    <row r="48" spans="1:11" s="85" customFormat="1" ht="43.5" customHeight="1" thickBot="1">
      <c r="A48" s="88" t="s">
        <v>199</v>
      </c>
      <c r="B48" s="16">
        <v>750</v>
      </c>
      <c r="C48" s="7">
        <v>75020</v>
      </c>
      <c r="D48" s="7">
        <v>6050</v>
      </c>
      <c r="E48" s="134" t="s">
        <v>123</v>
      </c>
      <c r="F48" s="135">
        <f>SUM(G48:H48)</f>
        <v>100000</v>
      </c>
      <c r="G48" s="135">
        <v>100000</v>
      </c>
      <c r="H48" s="135"/>
      <c r="I48" s="136"/>
      <c r="J48" s="136"/>
      <c r="K48" s="4"/>
    </row>
    <row r="49" spans="1:11" s="86" customFormat="1" ht="22.5" customHeight="1" thickBot="1">
      <c r="A49" s="302" t="s">
        <v>112</v>
      </c>
      <c r="B49" s="302"/>
      <c r="C49" s="302"/>
      <c r="D49" s="303"/>
      <c r="E49" s="303"/>
      <c r="F49" s="17">
        <f>SUM(F47:F48)</f>
        <v>157600</v>
      </c>
      <c r="G49" s="17">
        <f>SUM(G47:G48)</f>
        <v>157600</v>
      </c>
      <c r="H49" s="17"/>
      <c r="I49" s="18"/>
      <c r="J49" s="18"/>
      <c r="K49" s="15"/>
    </row>
    <row r="50" spans="1:11" s="151" customFormat="1" ht="49.5" customHeight="1" thickBot="1">
      <c r="A50" s="141" t="s">
        <v>200</v>
      </c>
      <c r="B50" s="142">
        <v>750</v>
      </c>
      <c r="C50" s="142">
        <v>75095</v>
      </c>
      <c r="D50" s="142">
        <v>6639</v>
      </c>
      <c r="E50" s="238" t="s">
        <v>134</v>
      </c>
      <c r="F50" s="144">
        <f>SUM(G50:H50)</f>
        <v>18392</v>
      </c>
      <c r="G50" s="145">
        <v>18392</v>
      </c>
      <c r="H50" s="145"/>
      <c r="I50" s="146"/>
      <c r="J50" s="146"/>
      <c r="K50" s="146"/>
    </row>
    <row r="51" spans="1:11" s="86" customFormat="1" ht="22.5" customHeight="1" thickBot="1">
      <c r="A51" s="298" t="s">
        <v>138</v>
      </c>
      <c r="B51" s="298"/>
      <c r="C51" s="298"/>
      <c r="D51" s="298"/>
      <c r="E51" s="298"/>
      <c r="F51" s="14">
        <f>SUM(F50)</f>
        <v>18392</v>
      </c>
      <c r="G51" s="14">
        <f>SUM(G50)</f>
        <v>18392</v>
      </c>
      <c r="H51" s="14"/>
      <c r="I51" s="15"/>
      <c r="J51" s="15"/>
      <c r="K51" s="15"/>
    </row>
    <row r="52" spans="1:11" s="85" customFormat="1" ht="22.5" customHeight="1" thickBot="1">
      <c r="A52" s="88" t="s">
        <v>202</v>
      </c>
      <c r="B52" s="16">
        <v>754</v>
      </c>
      <c r="C52" s="16">
        <v>75404</v>
      </c>
      <c r="D52" s="16">
        <v>6170</v>
      </c>
      <c r="E52" s="19" t="s">
        <v>203</v>
      </c>
      <c r="F52" s="20">
        <f>SUM(G52:H52)</f>
        <v>36000</v>
      </c>
      <c r="G52" s="8">
        <v>36000</v>
      </c>
      <c r="H52" s="8"/>
      <c r="I52" s="4"/>
      <c r="J52" s="4"/>
      <c r="K52" s="4"/>
    </row>
    <row r="53" spans="1:11" s="86" customFormat="1" ht="22.5" customHeight="1" thickBot="1">
      <c r="A53" s="298" t="s">
        <v>204</v>
      </c>
      <c r="B53" s="298"/>
      <c r="C53" s="298"/>
      <c r="D53" s="298"/>
      <c r="E53" s="298"/>
      <c r="F53" s="14">
        <f>SUM(F52)</f>
        <v>36000</v>
      </c>
      <c r="G53" s="14">
        <f>SUM(G52)</f>
        <v>36000</v>
      </c>
      <c r="H53" s="14"/>
      <c r="I53" s="15"/>
      <c r="J53" s="15"/>
      <c r="K53" s="15"/>
    </row>
    <row r="54" spans="1:11" s="85" customFormat="1" ht="22.5" customHeight="1" thickBot="1">
      <c r="A54" s="88" t="s">
        <v>215</v>
      </c>
      <c r="B54" s="16">
        <v>851</v>
      </c>
      <c r="C54" s="16">
        <v>85111</v>
      </c>
      <c r="D54" s="16">
        <v>6010</v>
      </c>
      <c r="E54" s="90" t="s">
        <v>223</v>
      </c>
      <c r="F54" s="20">
        <f>SUM(G54:H54)</f>
        <v>21670</v>
      </c>
      <c r="G54" s="8">
        <v>21670</v>
      </c>
      <c r="H54" s="8"/>
      <c r="I54" s="4"/>
      <c r="J54" s="4"/>
      <c r="K54" s="4"/>
    </row>
    <row r="55" spans="1:11" s="86" customFormat="1" ht="22.5" customHeight="1" thickBot="1">
      <c r="A55" s="298" t="s">
        <v>222</v>
      </c>
      <c r="B55" s="298"/>
      <c r="C55" s="298"/>
      <c r="D55" s="298"/>
      <c r="E55" s="298"/>
      <c r="F55" s="14">
        <f>SUM(F54:F54)</f>
        <v>21670</v>
      </c>
      <c r="G55" s="14">
        <f>SUM(G54:G54)</f>
        <v>21670</v>
      </c>
      <c r="H55" s="14"/>
      <c r="I55" s="15"/>
      <c r="J55" s="15"/>
      <c r="K55" s="15"/>
    </row>
    <row r="56" spans="1:11" s="85" customFormat="1" ht="37.5" customHeight="1" thickBot="1">
      <c r="A56" s="88" t="s">
        <v>216</v>
      </c>
      <c r="B56" s="16">
        <v>852</v>
      </c>
      <c r="C56" s="16">
        <v>85201</v>
      </c>
      <c r="D56" s="16">
        <v>6050</v>
      </c>
      <c r="E56" s="90" t="s">
        <v>224</v>
      </c>
      <c r="F56" s="20">
        <f>SUM(G56:H56)</f>
        <v>5000</v>
      </c>
      <c r="G56" s="8">
        <v>5000</v>
      </c>
      <c r="H56" s="8"/>
      <c r="I56" s="4"/>
      <c r="J56" s="4"/>
      <c r="K56" s="4"/>
    </row>
    <row r="57" spans="1:11" s="151" customFormat="1" ht="28.5" customHeight="1" thickBot="1">
      <c r="A57" s="141" t="s">
        <v>217</v>
      </c>
      <c r="B57" s="142">
        <v>852</v>
      </c>
      <c r="C57" s="142">
        <v>85201</v>
      </c>
      <c r="D57" s="142">
        <v>6050</v>
      </c>
      <c r="E57" s="143" t="s">
        <v>370</v>
      </c>
      <c r="F57" s="144">
        <f>SUM(G57:H57)</f>
        <v>10000</v>
      </c>
      <c r="G57" s="145">
        <v>10000</v>
      </c>
      <c r="H57" s="145"/>
      <c r="I57" s="146"/>
      <c r="J57" s="146"/>
      <c r="K57" s="288" t="s">
        <v>371</v>
      </c>
    </row>
    <row r="58" spans="1:11" s="86" customFormat="1" ht="22.5" customHeight="1" thickBot="1">
      <c r="A58" s="298" t="s">
        <v>219</v>
      </c>
      <c r="B58" s="298"/>
      <c r="C58" s="298"/>
      <c r="D58" s="298"/>
      <c r="E58" s="298"/>
      <c r="F58" s="14">
        <f>SUM(F56:F57)</f>
        <v>15000</v>
      </c>
      <c r="G58" s="14">
        <f>SUM(G56:G57)</f>
        <v>15000</v>
      </c>
      <c r="H58" s="14"/>
      <c r="I58" s="15"/>
      <c r="J58" s="15"/>
      <c r="K58" s="15"/>
    </row>
    <row r="59" spans="1:11" s="85" customFormat="1" ht="48.75" customHeight="1" thickBot="1">
      <c r="A59" s="88" t="s">
        <v>220</v>
      </c>
      <c r="B59" s="16">
        <v>852</v>
      </c>
      <c r="C59" s="16">
        <v>85202</v>
      </c>
      <c r="D59" s="16">
        <v>6050</v>
      </c>
      <c r="E59" s="90" t="s">
        <v>174</v>
      </c>
      <c r="F59" s="20">
        <f>SUM(G59:H59)</f>
        <v>3000</v>
      </c>
      <c r="G59" s="8">
        <v>3000</v>
      </c>
      <c r="H59" s="8"/>
      <c r="I59" s="4"/>
      <c r="J59" s="4"/>
      <c r="K59" s="4"/>
    </row>
    <row r="60" spans="1:11" s="86" customFormat="1" ht="22.5" customHeight="1" thickBot="1">
      <c r="A60" s="298" t="s">
        <v>173</v>
      </c>
      <c r="B60" s="298"/>
      <c r="C60" s="298"/>
      <c r="D60" s="298"/>
      <c r="E60" s="298"/>
      <c r="F60" s="14">
        <f>SUM(F59:F59)</f>
        <v>3000</v>
      </c>
      <c r="G60" s="14">
        <f>SUM(G59:G59)</f>
        <v>3000</v>
      </c>
      <c r="H60" s="14"/>
      <c r="I60" s="15"/>
      <c r="J60" s="15"/>
      <c r="K60" s="15"/>
    </row>
    <row r="61" spans="1:11" s="85" customFormat="1" ht="22.5" customHeight="1" thickBot="1">
      <c r="A61" s="88" t="s">
        <v>221</v>
      </c>
      <c r="B61" s="16">
        <v>852</v>
      </c>
      <c r="C61" s="16">
        <v>85218</v>
      </c>
      <c r="D61" s="16">
        <v>6060</v>
      </c>
      <c r="E61" s="90" t="s">
        <v>234</v>
      </c>
      <c r="F61" s="20">
        <f>SUM(G61:H61)</f>
        <v>6000</v>
      </c>
      <c r="G61" s="8">
        <v>6000</v>
      </c>
      <c r="H61" s="8"/>
      <c r="I61" s="4"/>
      <c r="J61" s="4"/>
      <c r="K61" s="4"/>
    </row>
    <row r="62" spans="1:11" s="86" customFormat="1" ht="22.5" customHeight="1" thickBot="1">
      <c r="A62" s="298" t="s">
        <v>233</v>
      </c>
      <c r="B62" s="298"/>
      <c r="C62" s="298"/>
      <c r="D62" s="298"/>
      <c r="E62" s="298"/>
      <c r="F62" s="14">
        <f>SUM(F61:F61)</f>
        <v>6000</v>
      </c>
      <c r="G62" s="14">
        <f>SUM(G61:G61)</f>
        <v>6000</v>
      </c>
      <c r="H62" s="14"/>
      <c r="I62" s="15"/>
      <c r="J62" s="15"/>
      <c r="K62" s="15"/>
    </row>
    <row r="63" spans="1:11" s="85" customFormat="1" ht="22.5" customHeight="1" thickBot="1">
      <c r="A63" s="88" t="s">
        <v>225</v>
      </c>
      <c r="B63" s="16">
        <v>853</v>
      </c>
      <c r="C63" s="16">
        <v>85311</v>
      </c>
      <c r="D63" s="16">
        <v>6050</v>
      </c>
      <c r="E63" s="90" t="s">
        <v>231</v>
      </c>
      <c r="F63" s="20">
        <f>SUM(G63:H63)</f>
        <v>50000</v>
      </c>
      <c r="G63" s="8">
        <v>50000</v>
      </c>
      <c r="H63" s="8"/>
      <c r="I63" s="4"/>
      <c r="J63" s="4"/>
      <c r="K63" s="99"/>
    </row>
    <row r="64" spans="1:11" s="86" customFormat="1" ht="22.5" customHeight="1" thickBot="1">
      <c r="A64" s="298" t="s">
        <v>226</v>
      </c>
      <c r="B64" s="298"/>
      <c r="C64" s="298"/>
      <c r="D64" s="298"/>
      <c r="E64" s="298"/>
      <c r="F64" s="14">
        <f>SUM(F63:F63)</f>
        <v>50000</v>
      </c>
      <c r="G64" s="14">
        <f>SUM(G63:G63)</f>
        <v>50000</v>
      </c>
      <c r="H64" s="14"/>
      <c r="I64" s="15"/>
      <c r="J64" s="15"/>
      <c r="K64" s="15"/>
    </row>
    <row r="65" spans="1:11" s="147" customFormat="1" ht="37.5" customHeight="1" thickBot="1">
      <c r="A65" s="141" t="s">
        <v>228</v>
      </c>
      <c r="B65" s="142">
        <v>854</v>
      </c>
      <c r="C65" s="142">
        <v>85403</v>
      </c>
      <c r="D65" s="142">
        <v>6050</v>
      </c>
      <c r="E65" s="143" t="s">
        <v>184</v>
      </c>
      <c r="F65" s="144">
        <f>SUM(G65:H65)</f>
        <v>51660</v>
      </c>
      <c r="G65" s="145">
        <v>51660</v>
      </c>
      <c r="H65" s="145"/>
      <c r="I65" s="146"/>
      <c r="J65" s="146"/>
      <c r="K65" s="146"/>
    </row>
    <row r="66" spans="1:11" s="147" customFormat="1" ht="24.75" customHeight="1" thickBot="1">
      <c r="A66" s="141" t="s">
        <v>232</v>
      </c>
      <c r="B66" s="142">
        <v>854</v>
      </c>
      <c r="C66" s="142">
        <v>85403</v>
      </c>
      <c r="D66" s="142">
        <v>6050</v>
      </c>
      <c r="E66" s="143" t="s">
        <v>185</v>
      </c>
      <c r="F66" s="144">
        <f>SUM(G66:H66)</f>
        <v>0</v>
      </c>
      <c r="G66" s="145">
        <v>0</v>
      </c>
      <c r="H66" s="145"/>
      <c r="I66" s="146"/>
      <c r="J66" s="146"/>
      <c r="K66" s="146"/>
    </row>
    <row r="67" spans="1:11" s="147" customFormat="1" ht="64.5" customHeight="1" thickBot="1">
      <c r="A67" s="141" t="s">
        <v>266</v>
      </c>
      <c r="B67" s="142">
        <v>854</v>
      </c>
      <c r="C67" s="142">
        <v>85403</v>
      </c>
      <c r="D67" s="142">
        <v>6060</v>
      </c>
      <c r="E67" s="143" t="s">
        <v>201</v>
      </c>
      <c r="F67" s="144">
        <f t="shared" ref="F67:F68" si="1">SUM(G67:H67)</f>
        <v>19510</v>
      </c>
      <c r="G67" s="145">
        <v>19510</v>
      </c>
      <c r="H67" s="145"/>
      <c r="I67" s="146"/>
      <c r="J67" s="146"/>
      <c r="K67" s="146"/>
    </row>
    <row r="68" spans="1:11" s="85" customFormat="1" ht="39" customHeight="1" thickBot="1">
      <c r="A68" s="88" t="s">
        <v>283</v>
      </c>
      <c r="B68" s="16">
        <v>854</v>
      </c>
      <c r="C68" s="16">
        <v>85403</v>
      </c>
      <c r="D68" s="16">
        <v>6060</v>
      </c>
      <c r="E68" s="90" t="s">
        <v>186</v>
      </c>
      <c r="F68" s="20">
        <f t="shared" si="1"/>
        <v>65000</v>
      </c>
      <c r="G68" s="8">
        <v>65000</v>
      </c>
      <c r="H68" s="8"/>
      <c r="I68" s="4"/>
      <c r="J68" s="4"/>
      <c r="K68" s="4"/>
    </row>
    <row r="69" spans="1:11" s="86" customFormat="1" ht="22.5" customHeight="1" thickBot="1">
      <c r="A69" s="298" t="s">
        <v>182</v>
      </c>
      <c r="B69" s="298"/>
      <c r="C69" s="298"/>
      <c r="D69" s="298"/>
      <c r="E69" s="298"/>
      <c r="F69" s="14">
        <f>SUM(F65:F68)</f>
        <v>136170</v>
      </c>
      <c r="G69" s="14">
        <f>SUM(G65:G68)</f>
        <v>136170</v>
      </c>
      <c r="H69" s="14"/>
      <c r="I69" s="15"/>
      <c r="J69" s="15"/>
      <c r="K69" s="15"/>
    </row>
    <row r="70" spans="1:11" s="86" customFormat="1" ht="37.5" customHeight="1" thickBot="1">
      <c r="A70" s="88" t="s">
        <v>297</v>
      </c>
      <c r="B70" s="16">
        <v>854</v>
      </c>
      <c r="C70" s="16">
        <v>85406</v>
      </c>
      <c r="D70" s="16">
        <v>6050</v>
      </c>
      <c r="E70" s="90" t="s">
        <v>187</v>
      </c>
      <c r="F70" s="20">
        <f>SUM(G70:H70)</f>
        <v>51230</v>
      </c>
      <c r="G70" s="8">
        <v>51230</v>
      </c>
      <c r="H70" s="8"/>
      <c r="I70" s="4"/>
      <c r="J70" s="4"/>
      <c r="K70" s="4"/>
    </row>
    <row r="71" spans="1:11" s="85" customFormat="1" ht="36" customHeight="1" thickBot="1">
      <c r="A71" s="88" t="s">
        <v>369</v>
      </c>
      <c r="B71" s="16">
        <v>854</v>
      </c>
      <c r="C71" s="16">
        <v>85406</v>
      </c>
      <c r="D71" s="16">
        <v>6050</v>
      </c>
      <c r="E71" s="90" t="s">
        <v>188</v>
      </c>
      <c r="F71" s="20">
        <f>SUM(G71:H71)</f>
        <v>18770</v>
      </c>
      <c r="G71" s="8">
        <v>18770</v>
      </c>
      <c r="H71" s="8"/>
      <c r="I71" s="4"/>
      <c r="J71" s="4"/>
      <c r="K71" s="4"/>
    </row>
    <row r="72" spans="1:11" s="86" customFormat="1" ht="22.5" customHeight="1" thickBot="1">
      <c r="A72" s="298" t="s">
        <v>183</v>
      </c>
      <c r="B72" s="298"/>
      <c r="C72" s="298"/>
      <c r="D72" s="298"/>
      <c r="E72" s="298"/>
      <c r="F72" s="14">
        <f>SUM(F70:F71)</f>
        <v>70000</v>
      </c>
      <c r="G72" s="14">
        <f>SUM(G70:G71)</f>
        <v>70000</v>
      </c>
      <c r="H72" s="14"/>
      <c r="I72" s="15"/>
      <c r="J72" s="15"/>
      <c r="K72" s="15"/>
    </row>
    <row r="73" spans="1:11" s="85" customFormat="1" ht="24.75" customHeight="1" thickBot="1">
      <c r="A73" s="304" t="s">
        <v>55</v>
      </c>
      <c r="B73" s="305"/>
      <c r="C73" s="305"/>
      <c r="D73" s="305"/>
      <c r="E73" s="306"/>
      <c r="F73" s="83">
        <f>SUM(F8,F38,F40,F42,F44,F46,F49,F51,F53,F55,F58,F60,F62,F64,F69,F72)</f>
        <v>6952783</v>
      </c>
      <c r="G73" s="83">
        <f t="shared" ref="G73:J73" si="2">SUM(G8,G38,G40,G42,G44,G46,G49,G51,G53,G55,G58,G60,G62,G64,G69,G72)</f>
        <v>2931166</v>
      </c>
      <c r="H73" s="83">
        <f t="shared" si="2"/>
        <v>1821539</v>
      </c>
      <c r="I73" s="83">
        <f t="shared" si="2"/>
        <v>0</v>
      </c>
      <c r="J73" s="83">
        <f t="shared" si="2"/>
        <v>2200078</v>
      </c>
      <c r="K73" s="83"/>
    </row>
    <row r="74" spans="1:11" ht="12.75" customHeight="1">
      <c r="F74" s="87" t="s">
        <v>95</v>
      </c>
    </row>
    <row r="75" spans="1:11" s="22" customFormat="1" ht="12.75" customHeight="1">
      <c r="A75" s="1" t="s">
        <v>113</v>
      </c>
    </row>
    <row r="76" spans="1:11" s="22" customFormat="1" ht="12.75" customHeight="1">
      <c r="A76" s="1" t="s">
        <v>114</v>
      </c>
    </row>
    <row r="77" spans="1:11" s="22" customFormat="1" ht="12.75" customHeight="1">
      <c r="A77" s="1" t="s">
        <v>115</v>
      </c>
      <c r="F77" s="22" t="s">
        <v>95</v>
      </c>
    </row>
    <row r="79" spans="1:11" s="100" customFormat="1" ht="14.25" customHeight="1">
      <c r="A79" s="100" t="s">
        <v>236</v>
      </c>
    </row>
    <row r="80" spans="1:11" s="100" customFormat="1" ht="14.25" customHeight="1">
      <c r="A80" s="100" t="s">
        <v>237</v>
      </c>
    </row>
  </sheetData>
  <sheetProtection algorithmName="SHA-512" hashValue="4sAVuMaYZqXt2tUF3M7LR24+8qjJE8D5gEAgV7B5rM8h7VG4zEKbzIccLUe95MOK6/LFMCudRT0IYvVKF0ywCw==" saltValue="5DbtqlbX8zCTDvRbMrU0xg==" spinCount="100000" sheet="1" objects="1" scenarios="1" formatColumns="0" formatRows="0"/>
  <mergeCells count="26">
    <mergeCell ref="A62:E62"/>
    <mergeCell ref="A64:E64"/>
    <mergeCell ref="A69:E69"/>
    <mergeCell ref="A72:E72"/>
    <mergeCell ref="A73:E73"/>
    <mergeCell ref="A60:E60"/>
    <mergeCell ref="A8:E8"/>
    <mergeCell ref="A38:E38"/>
    <mergeCell ref="A40:E40"/>
    <mergeCell ref="A42:E42"/>
    <mergeCell ref="A44:E44"/>
    <mergeCell ref="A46:E46"/>
    <mergeCell ref="A49:E49"/>
    <mergeCell ref="A51:E51"/>
    <mergeCell ref="A53:E53"/>
    <mergeCell ref="A55:E55"/>
    <mergeCell ref="A58:E58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27559055118110237" right="0.23622047244094491" top="1.1417322834645669" bottom="0.94488188976377963" header="0.47244094488188981" footer="0.39370078740157483"/>
  <pageSetup paperSize="9" scale="80" firstPageNumber="0" fitToWidth="0" fitToHeight="2" orientation="landscape" horizontalDpi="4294967295" r:id="rId1"/>
  <headerFooter differentOddEven="1" differentFirst="1" scaleWithDoc="0" alignWithMargins="0">
    <oddFooter>&amp;C&amp;P</oddFooter>
    <evenHeader>&amp;C&amp;P</evenHeader>
    <firstHeader>&amp;R&amp;9Tabela Nr 2a
do uchwały Nr .............
Rady Powiatu w Otwocku
z dnia 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E51"/>
  <sheetViews>
    <sheetView showGridLines="0" topLeftCell="A4" workbookViewId="0">
      <selection activeCell="H19" sqref="H19"/>
    </sheetView>
  </sheetViews>
  <sheetFormatPr defaultRowHeight="12.75"/>
  <cols>
    <col min="1" max="1" width="6.33203125" style="46" customWidth="1"/>
    <col min="2" max="2" width="61.33203125" style="46" customWidth="1"/>
    <col min="3" max="3" width="15.33203125" style="46" customWidth="1"/>
    <col min="4" max="4" width="20.33203125" style="46" customWidth="1"/>
    <col min="5" max="16384" width="9.33203125" style="46"/>
  </cols>
  <sheetData>
    <row r="3" spans="1:5" s="62" customFormat="1" ht="15" customHeight="1">
      <c r="A3" s="309" t="s">
        <v>208</v>
      </c>
      <c r="B3" s="309"/>
      <c r="C3" s="309"/>
      <c r="D3" s="309"/>
    </row>
    <row r="4" spans="1:5">
      <c r="D4" s="47"/>
    </row>
    <row r="5" spans="1:5" ht="29.25" customHeight="1">
      <c r="A5" s="91" t="s">
        <v>56</v>
      </c>
      <c r="B5" s="91" t="s">
        <v>57</v>
      </c>
      <c r="C5" s="92" t="s">
        <v>152</v>
      </c>
      <c r="D5" s="92" t="s">
        <v>133</v>
      </c>
    </row>
    <row r="6" spans="1:5" s="65" customFormat="1" ht="12.75" customHeight="1">
      <c r="A6" s="63">
        <v>1</v>
      </c>
      <c r="B6" s="63">
        <v>2</v>
      </c>
      <c r="C6" s="63">
        <v>3</v>
      </c>
      <c r="D6" s="64">
        <v>4</v>
      </c>
    </row>
    <row r="7" spans="1:5" s="71" customFormat="1" ht="19.5" customHeight="1">
      <c r="A7" s="69" t="s">
        <v>58</v>
      </c>
      <c r="B7" s="70" t="s">
        <v>127</v>
      </c>
      <c r="C7" s="69"/>
      <c r="D7" s="49">
        <f>SUM(D8:D9)</f>
        <v>112780294</v>
      </c>
    </row>
    <row r="8" spans="1:5" s="68" customFormat="1" ht="19.5" customHeight="1">
      <c r="A8" s="66"/>
      <c r="B8" s="67" t="s">
        <v>124</v>
      </c>
      <c r="C8" s="66"/>
      <c r="D8" s="95">
        <v>109359766</v>
      </c>
    </row>
    <row r="9" spans="1:5" s="68" customFormat="1" ht="19.5" customHeight="1">
      <c r="A9" s="66"/>
      <c r="B9" s="67" t="s">
        <v>125</v>
      </c>
      <c r="C9" s="66"/>
      <c r="D9" s="73">
        <v>3420528</v>
      </c>
    </row>
    <row r="10" spans="1:5" s="71" customFormat="1" ht="19.5" customHeight="1">
      <c r="A10" s="69" t="s">
        <v>60</v>
      </c>
      <c r="B10" s="70" t="s">
        <v>128</v>
      </c>
      <c r="C10" s="69"/>
      <c r="D10" s="50">
        <f>SUM(D11,D13)</f>
        <v>114601833</v>
      </c>
    </row>
    <row r="11" spans="1:5" s="68" customFormat="1" ht="19.5" customHeight="1">
      <c r="A11" s="66"/>
      <c r="B11" s="67" t="s">
        <v>144</v>
      </c>
      <c r="C11" s="66"/>
      <c r="D11" s="94">
        <v>107649050</v>
      </c>
      <c r="E11" s="93"/>
    </row>
    <row r="12" spans="1:5" s="68" customFormat="1" ht="19.5" customHeight="1">
      <c r="A12" s="66"/>
      <c r="B12" s="67" t="s">
        <v>145</v>
      </c>
      <c r="C12" s="66"/>
      <c r="D12" s="74">
        <v>2233505</v>
      </c>
    </row>
    <row r="13" spans="1:5" s="68" customFormat="1" ht="19.5" customHeight="1">
      <c r="A13" s="66"/>
      <c r="B13" s="67" t="s">
        <v>126</v>
      </c>
      <c r="C13" s="66"/>
      <c r="D13" s="74">
        <v>6952783</v>
      </c>
    </row>
    <row r="14" spans="1:5" s="71" customFormat="1" ht="19.5" customHeight="1">
      <c r="A14" s="69" t="s">
        <v>62</v>
      </c>
      <c r="B14" s="70" t="s">
        <v>151</v>
      </c>
      <c r="C14" s="72"/>
      <c r="D14" s="50">
        <f>SUM(D7-D10)</f>
        <v>-1821539</v>
      </c>
    </row>
    <row r="15" spans="1:5" ht="19.5" customHeight="1">
      <c r="A15" s="307" t="s">
        <v>63</v>
      </c>
      <c r="B15" s="308"/>
      <c r="C15" s="79"/>
      <c r="D15" s="80">
        <f>SUM(D16:D23)</f>
        <v>9078720</v>
      </c>
    </row>
    <row r="16" spans="1:5" ht="19.5" customHeight="1">
      <c r="A16" s="48" t="s">
        <v>58</v>
      </c>
      <c r="B16" s="52" t="s">
        <v>64</v>
      </c>
      <c r="C16" s="48" t="s">
        <v>65</v>
      </c>
      <c r="D16" s="45">
        <v>6000000</v>
      </c>
    </row>
    <row r="17" spans="1:4" ht="19.5" customHeight="1">
      <c r="A17" s="53" t="s">
        <v>60</v>
      </c>
      <c r="B17" s="51" t="s">
        <v>66</v>
      </c>
      <c r="C17" s="48" t="s">
        <v>65</v>
      </c>
      <c r="D17" s="54">
        <v>0</v>
      </c>
    </row>
    <row r="18" spans="1:4" ht="30" customHeight="1">
      <c r="A18" s="48" t="s">
        <v>62</v>
      </c>
      <c r="B18" s="55" t="s">
        <v>67</v>
      </c>
      <c r="C18" s="48" t="s">
        <v>68</v>
      </c>
      <c r="D18" s="45">
        <v>0</v>
      </c>
    </row>
    <row r="19" spans="1:4" ht="30.75" customHeight="1">
      <c r="A19" s="53" t="s">
        <v>69</v>
      </c>
      <c r="B19" s="56" t="s">
        <v>129</v>
      </c>
      <c r="C19" s="48" t="s">
        <v>70</v>
      </c>
      <c r="D19" s="45">
        <v>0</v>
      </c>
    </row>
    <row r="20" spans="1:4" ht="19.5" customHeight="1">
      <c r="A20" s="48" t="s">
        <v>71</v>
      </c>
      <c r="B20" s="51" t="s">
        <v>130</v>
      </c>
      <c r="C20" s="48" t="s">
        <v>72</v>
      </c>
      <c r="D20" s="45">
        <v>0</v>
      </c>
    </row>
    <row r="21" spans="1:4" ht="19.5" customHeight="1">
      <c r="A21" s="53" t="s">
        <v>73</v>
      </c>
      <c r="B21" s="51" t="s">
        <v>74</v>
      </c>
      <c r="C21" s="48" t="s">
        <v>75</v>
      </c>
      <c r="D21" s="57">
        <v>0</v>
      </c>
    </row>
    <row r="22" spans="1:4" ht="19.5" customHeight="1">
      <c r="A22" s="48" t="s">
        <v>76</v>
      </c>
      <c r="B22" s="56" t="s">
        <v>131</v>
      </c>
      <c r="C22" s="48" t="s">
        <v>77</v>
      </c>
      <c r="D22" s="45">
        <v>0</v>
      </c>
    </row>
    <row r="23" spans="1:4" ht="19.5" customHeight="1">
      <c r="A23" s="48" t="s">
        <v>78</v>
      </c>
      <c r="B23" s="58" t="s">
        <v>79</v>
      </c>
      <c r="C23" s="48" t="s">
        <v>80</v>
      </c>
      <c r="D23" s="45">
        <v>3078720</v>
      </c>
    </row>
    <row r="24" spans="1:4" ht="19.5" customHeight="1">
      <c r="A24" s="48" t="s">
        <v>102</v>
      </c>
      <c r="B24" s="58" t="s">
        <v>132</v>
      </c>
      <c r="C24" s="48" t="s">
        <v>121</v>
      </c>
      <c r="D24" s="45">
        <v>0</v>
      </c>
    </row>
    <row r="25" spans="1:4" ht="19.5" customHeight="1">
      <c r="A25" s="307" t="s">
        <v>81</v>
      </c>
      <c r="B25" s="308"/>
      <c r="C25" s="81"/>
      <c r="D25" s="80">
        <f>SUM(D26:D32)</f>
        <v>7257181</v>
      </c>
    </row>
    <row r="26" spans="1:4" ht="19.5" customHeight="1">
      <c r="A26" s="48" t="s">
        <v>58</v>
      </c>
      <c r="B26" s="51" t="s">
        <v>82</v>
      </c>
      <c r="C26" s="48" t="s">
        <v>83</v>
      </c>
      <c r="D26" s="45">
        <v>7210456</v>
      </c>
    </row>
    <row r="27" spans="1:4" ht="19.5" customHeight="1">
      <c r="A27" s="53" t="s">
        <v>60</v>
      </c>
      <c r="B27" s="59" t="s">
        <v>84</v>
      </c>
      <c r="C27" s="53" t="s">
        <v>83</v>
      </c>
      <c r="D27" s="54">
        <v>46725</v>
      </c>
    </row>
    <row r="28" spans="1:4" ht="45" customHeight="1">
      <c r="A28" s="48" t="s">
        <v>62</v>
      </c>
      <c r="B28" s="56" t="s">
        <v>85</v>
      </c>
      <c r="C28" s="48" t="s">
        <v>86</v>
      </c>
      <c r="D28" s="45">
        <v>0</v>
      </c>
    </row>
    <row r="29" spans="1:4" ht="19.5" customHeight="1">
      <c r="A29" s="53" t="s">
        <v>69</v>
      </c>
      <c r="B29" s="59" t="s">
        <v>87</v>
      </c>
      <c r="C29" s="53" t="s">
        <v>88</v>
      </c>
      <c r="D29" s="54">
        <v>0</v>
      </c>
    </row>
    <row r="30" spans="1:4" ht="19.5" customHeight="1">
      <c r="A30" s="48" t="s">
        <v>71</v>
      </c>
      <c r="B30" s="51" t="s">
        <v>89</v>
      </c>
      <c r="C30" s="48" t="s">
        <v>90</v>
      </c>
      <c r="D30" s="45">
        <v>0</v>
      </c>
    </row>
    <row r="31" spans="1:4" ht="19.5" customHeight="1">
      <c r="A31" s="60" t="s">
        <v>73</v>
      </c>
      <c r="B31" s="58" t="s">
        <v>91</v>
      </c>
      <c r="C31" s="60" t="s">
        <v>92</v>
      </c>
      <c r="D31" s="57">
        <v>0</v>
      </c>
    </row>
    <row r="32" spans="1:4" ht="19.5" customHeight="1">
      <c r="A32" s="60" t="s">
        <v>76</v>
      </c>
      <c r="B32" s="58" t="s">
        <v>93</v>
      </c>
      <c r="C32" s="61" t="s">
        <v>94</v>
      </c>
      <c r="D32" s="45">
        <v>0</v>
      </c>
    </row>
    <row r="33" spans="1:4" ht="15.75" customHeight="1">
      <c r="A33" s="75"/>
      <c r="B33" s="76"/>
      <c r="C33" s="75"/>
      <c r="D33" s="77"/>
    </row>
    <row r="34" spans="1:4" s="100" customFormat="1" ht="14.25" customHeight="1">
      <c r="A34" s="100" t="s">
        <v>236</v>
      </c>
    </row>
    <row r="35" spans="1:4" s="100" customFormat="1" ht="14.25" customHeight="1">
      <c r="A35" s="100" t="s">
        <v>237</v>
      </c>
    </row>
    <row r="36" spans="1:4" s="78" customFormat="1" ht="15.75" customHeight="1"/>
    <row r="37" spans="1:4" ht="15.7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</sheetData>
  <sheetProtection algorithmName="SHA-512" hashValue="YWBQUCqLMziMzdLDo/ox5NIzYR2gVsrIooGf09+kDgN4Yt/nqJQoh7XPD2y6VDmHku9pHj66DubH7Ejd3aBnuQ==" saltValue="Xw8bDoFEQvnKJPZk0t8FUA==" spinCount="100000" sheet="1" objects="1" scenarios="1" formatColumns="0" formatRows="0"/>
  <mergeCells count="3">
    <mergeCell ref="A25:B25"/>
    <mergeCell ref="A3:D3"/>
    <mergeCell ref="A15:B15"/>
  </mergeCells>
  <printOptions horizontalCentered="1"/>
  <pageMargins left="0.35433070866141736" right="0.39370078740157483" top="1.37" bottom="0.59055118110236227" header="0.66" footer="0.51181102362204722"/>
  <pageSetup paperSize="9" orientation="portrait" horizontalDpi="4294967295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5" topLeftCell="A6" activePane="bottomLeft" state="frozen"/>
      <selection pane="bottomLeft" activeCell="F20" sqref="F20"/>
    </sheetView>
  </sheetViews>
  <sheetFormatPr defaultRowHeight="12"/>
  <cols>
    <col min="1" max="1" width="4.1640625" style="252" customWidth="1"/>
    <col min="2" max="2" width="45.5" style="252" customWidth="1"/>
    <col min="3" max="3" width="12.6640625" style="253" customWidth="1"/>
    <col min="4" max="9" width="13.33203125" style="252" customWidth="1"/>
    <col min="10" max="243" width="9.33203125" style="252"/>
    <col min="244" max="244" width="4.83203125" style="252" customWidth="1"/>
    <col min="245" max="245" width="27.33203125" style="252" customWidth="1"/>
    <col min="246" max="247" width="15.5" style="252" customWidth="1"/>
    <col min="248" max="248" width="13.6640625" style="252" customWidth="1"/>
    <col min="249" max="249" width="12.33203125" style="252" customWidth="1"/>
    <col min="250" max="250" width="13" style="252" bestFit="1" customWidth="1"/>
    <col min="251" max="251" width="11.33203125" style="252" customWidth="1"/>
    <col min="252" max="252" width="12.33203125" style="252" customWidth="1"/>
    <col min="253" max="253" width="10.33203125" style="252" customWidth="1"/>
    <col min="254" max="254" width="10.1640625" style="252" customWidth="1"/>
    <col min="255" max="255" width="13" style="252" customWidth="1"/>
    <col min="256" max="256" width="12.5" style="252" customWidth="1"/>
    <col min="257" max="257" width="11.6640625" style="252" customWidth="1"/>
    <col min="258" max="258" width="11.33203125" style="252" customWidth="1"/>
    <col min="259" max="259" width="10.33203125" style="252" customWidth="1"/>
    <col min="260" max="260" width="12" style="252" customWidth="1"/>
    <col min="261" max="499" width="9.33203125" style="252"/>
    <col min="500" max="500" width="4.83203125" style="252" customWidth="1"/>
    <col min="501" max="501" width="27.33203125" style="252" customWidth="1"/>
    <col min="502" max="503" width="15.5" style="252" customWidth="1"/>
    <col min="504" max="504" width="13.6640625" style="252" customWidth="1"/>
    <col min="505" max="505" width="12.33203125" style="252" customWidth="1"/>
    <col min="506" max="506" width="13" style="252" bestFit="1" customWidth="1"/>
    <col min="507" max="507" width="11.33203125" style="252" customWidth="1"/>
    <col min="508" max="508" width="12.33203125" style="252" customWidth="1"/>
    <col min="509" max="509" width="10.33203125" style="252" customWidth="1"/>
    <col min="510" max="510" width="10.1640625" style="252" customWidth="1"/>
    <col min="511" max="511" width="13" style="252" customWidth="1"/>
    <col min="512" max="512" width="12.5" style="252" customWidth="1"/>
    <col min="513" max="513" width="11.6640625" style="252" customWidth="1"/>
    <col min="514" max="514" width="11.33203125" style="252" customWidth="1"/>
    <col min="515" max="515" width="10.33203125" style="252" customWidth="1"/>
    <col min="516" max="516" width="12" style="252" customWidth="1"/>
    <col min="517" max="755" width="9.33203125" style="252"/>
    <col min="756" max="756" width="4.83203125" style="252" customWidth="1"/>
    <col min="757" max="757" width="27.33203125" style="252" customWidth="1"/>
    <col min="758" max="759" width="15.5" style="252" customWidth="1"/>
    <col min="760" max="760" width="13.6640625" style="252" customWidth="1"/>
    <col min="761" max="761" width="12.33203125" style="252" customWidth="1"/>
    <col min="762" max="762" width="13" style="252" bestFit="1" customWidth="1"/>
    <col min="763" max="763" width="11.33203125" style="252" customWidth="1"/>
    <col min="764" max="764" width="12.33203125" style="252" customWidth="1"/>
    <col min="765" max="765" width="10.33203125" style="252" customWidth="1"/>
    <col min="766" max="766" width="10.1640625" style="252" customWidth="1"/>
    <col min="767" max="767" width="13" style="252" customWidth="1"/>
    <col min="768" max="768" width="12.5" style="252" customWidth="1"/>
    <col min="769" max="769" width="11.6640625" style="252" customWidth="1"/>
    <col min="770" max="770" width="11.33203125" style="252" customWidth="1"/>
    <col min="771" max="771" width="10.33203125" style="252" customWidth="1"/>
    <col min="772" max="772" width="12" style="252" customWidth="1"/>
    <col min="773" max="1011" width="9.33203125" style="252"/>
    <col min="1012" max="1012" width="4.83203125" style="252" customWidth="1"/>
    <col min="1013" max="1013" width="27.33203125" style="252" customWidth="1"/>
    <col min="1014" max="1015" width="15.5" style="252" customWidth="1"/>
    <col min="1016" max="1016" width="13.6640625" style="252" customWidth="1"/>
    <col min="1017" max="1017" width="12.33203125" style="252" customWidth="1"/>
    <col min="1018" max="1018" width="13" style="252" bestFit="1" customWidth="1"/>
    <col min="1019" max="1019" width="11.33203125" style="252" customWidth="1"/>
    <col min="1020" max="1020" width="12.33203125" style="252" customWidth="1"/>
    <col min="1021" max="1021" width="10.33203125" style="252" customWidth="1"/>
    <col min="1022" max="1022" width="10.1640625" style="252" customWidth="1"/>
    <col min="1023" max="1023" width="13" style="252" customWidth="1"/>
    <col min="1024" max="1024" width="12.5" style="252" customWidth="1"/>
    <col min="1025" max="1025" width="11.6640625" style="252" customWidth="1"/>
    <col min="1026" max="1026" width="11.33203125" style="252" customWidth="1"/>
    <col min="1027" max="1027" width="10.33203125" style="252" customWidth="1"/>
    <col min="1028" max="1028" width="12" style="252" customWidth="1"/>
    <col min="1029" max="1267" width="9.33203125" style="252"/>
    <col min="1268" max="1268" width="4.83203125" style="252" customWidth="1"/>
    <col min="1269" max="1269" width="27.33203125" style="252" customWidth="1"/>
    <col min="1270" max="1271" width="15.5" style="252" customWidth="1"/>
    <col min="1272" max="1272" width="13.6640625" style="252" customWidth="1"/>
    <col min="1273" max="1273" width="12.33203125" style="252" customWidth="1"/>
    <col min="1274" max="1274" width="13" style="252" bestFit="1" customWidth="1"/>
    <col min="1275" max="1275" width="11.33203125" style="252" customWidth="1"/>
    <col min="1276" max="1276" width="12.33203125" style="252" customWidth="1"/>
    <col min="1277" max="1277" width="10.33203125" style="252" customWidth="1"/>
    <col min="1278" max="1278" width="10.1640625" style="252" customWidth="1"/>
    <col min="1279" max="1279" width="13" style="252" customWidth="1"/>
    <col min="1280" max="1280" width="12.5" style="252" customWidth="1"/>
    <col min="1281" max="1281" width="11.6640625" style="252" customWidth="1"/>
    <col min="1282" max="1282" width="11.33203125" style="252" customWidth="1"/>
    <col min="1283" max="1283" width="10.33203125" style="252" customWidth="1"/>
    <col min="1284" max="1284" width="12" style="252" customWidth="1"/>
    <col min="1285" max="1523" width="9.33203125" style="252"/>
    <col min="1524" max="1524" width="4.83203125" style="252" customWidth="1"/>
    <col min="1525" max="1525" width="27.33203125" style="252" customWidth="1"/>
    <col min="1526" max="1527" width="15.5" style="252" customWidth="1"/>
    <col min="1528" max="1528" width="13.6640625" style="252" customWidth="1"/>
    <col min="1529" max="1529" width="12.33203125" style="252" customWidth="1"/>
    <col min="1530" max="1530" width="13" style="252" bestFit="1" customWidth="1"/>
    <col min="1531" max="1531" width="11.33203125" style="252" customWidth="1"/>
    <col min="1532" max="1532" width="12.33203125" style="252" customWidth="1"/>
    <col min="1533" max="1533" width="10.33203125" style="252" customWidth="1"/>
    <col min="1534" max="1534" width="10.1640625" style="252" customWidth="1"/>
    <col min="1535" max="1535" width="13" style="252" customWidth="1"/>
    <col min="1536" max="1536" width="12.5" style="252" customWidth="1"/>
    <col min="1537" max="1537" width="11.6640625" style="252" customWidth="1"/>
    <col min="1538" max="1538" width="11.33203125" style="252" customWidth="1"/>
    <col min="1539" max="1539" width="10.33203125" style="252" customWidth="1"/>
    <col min="1540" max="1540" width="12" style="252" customWidth="1"/>
    <col min="1541" max="1779" width="9.33203125" style="252"/>
    <col min="1780" max="1780" width="4.83203125" style="252" customWidth="1"/>
    <col min="1781" max="1781" width="27.33203125" style="252" customWidth="1"/>
    <col min="1782" max="1783" width="15.5" style="252" customWidth="1"/>
    <col min="1784" max="1784" width="13.6640625" style="252" customWidth="1"/>
    <col min="1785" max="1785" width="12.33203125" style="252" customWidth="1"/>
    <col min="1786" max="1786" width="13" style="252" bestFit="1" customWidth="1"/>
    <col min="1787" max="1787" width="11.33203125" style="252" customWidth="1"/>
    <col min="1788" max="1788" width="12.33203125" style="252" customWidth="1"/>
    <col min="1789" max="1789" width="10.33203125" style="252" customWidth="1"/>
    <col min="1790" max="1790" width="10.1640625" style="252" customWidth="1"/>
    <col min="1791" max="1791" width="13" style="252" customWidth="1"/>
    <col min="1792" max="1792" width="12.5" style="252" customWidth="1"/>
    <col min="1793" max="1793" width="11.6640625" style="252" customWidth="1"/>
    <col min="1794" max="1794" width="11.33203125" style="252" customWidth="1"/>
    <col min="1795" max="1795" width="10.33203125" style="252" customWidth="1"/>
    <col min="1796" max="1796" width="12" style="252" customWidth="1"/>
    <col min="1797" max="2035" width="9.33203125" style="252"/>
    <col min="2036" max="2036" width="4.83203125" style="252" customWidth="1"/>
    <col min="2037" max="2037" width="27.33203125" style="252" customWidth="1"/>
    <col min="2038" max="2039" width="15.5" style="252" customWidth="1"/>
    <col min="2040" max="2040" width="13.6640625" style="252" customWidth="1"/>
    <col min="2041" max="2041" width="12.33203125" style="252" customWidth="1"/>
    <col min="2042" max="2042" width="13" style="252" bestFit="1" customWidth="1"/>
    <col min="2043" max="2043" width="11.33203125" style="252" customWidth="1"/>
    <col min="2044" max="2044" width="12.33203125" style="252" customWidth="1"/>
    <col min="2045" max="2045" width="10.33203125" style="252" customWidth="1"/>
    <col min="2046" max="2046" width="10.1640625" style="252" customWidth="1"/>
    <col min="2047" max="2047" width="13" style="252" customWidth="1"/>
    <col min="2048" max="2048" width="12.5" style="252" customWidth="1"/>
    <col min="2049" max="2049" width="11.6640625" style="252" customWidth="1"/>
    <col min="2050" max="2050" width="11.33203125" style="252" customWidth="1"/>
    <col min="2051" max="2051" width="10.33203125" style="252" customWidth="1"/>
    <col min="2052" max="2052" width="12" style="252" customWidth="1"/>
    <col min="2053" max="2291" width="9.33203125" style="252"/>
    <col min="2292" max="2292" width="4.83203125" style="252" customWidth="1"/>
    <col min="2293" max="2293" width="27.33203125" style="252" customWidth="1"/>
    <col min="2294" max="2295" width="15.5" style="252" customWidth="1"/>
    <col min="2296" max="2296" width="13.6640625" style="252" customWidth="1"/>
    <col min="2297" max="2297" width="12.33203125" style="252" customWidth="1"/>
    <col min="2298" max="2298" width="13" style="252" bestFit="1" customWidth="1"/>
    <col min="2299" max="2299" width="11.33203125" style="252" customWidth="1"/>
    <col min="2300" max="2300" width="12.33203125" style="252" customWidth="1"/>
    <col min="2301" max="2301" width="10.33203125" style="252" customWidth="1"/>
    <col min="2302" max="2302" width="10.1640625" style="252" customWidth="1"/>
    <col min="2303" max="2303" width="13" style="252" customWidth="1"/>
    <col min="2304" max="2304" width="12.5" style="252" customWidth="1"/>
    <col min="2305" max="2305" width="11.6640625" style="252" customWidth="1"/>
    <col min="2306" max="2306" width="11.33203125" style="252" customWidth="1"/>
    <col min="2307" max="2307" width="10.33203125" style="252" customWidth="1"/>
    <col min="2308" max="2308" width="12" style="252" customWidth="1"/>
    <col min="2309" max="2547" width="9.33203125" style="252"/>
    <col min="2548" max="2548" width="4.83203125" style="252" customWidth="1"/>
    <col min="2549" max="2549" width="27.33203125" style="252" customWidth="1"/>
    <col min="2550" max="2551" width="15.5" style="252" customWidth="1"/>
    <col min="2552" max="2552" width="13.6640625" style="252" customWidth="1"/>
    <col min="2553" max="2553" width="12.33203125" style="252" customWidth="1"/>
    <col min="2554" max="2554" width="13" style="252" bestFit="1" customWidth="1"/>
    <col min="2555" max="2555" width="11.33203125" style="252" customWidth="1"/>
    <col min="2556" max="2556" width="12.33203125" style="252" customWidth="1"/>
    <col min="2557" max="2557" width="10.33203125" style="252" customWidth="1"/>
    <col min="2558" max="2558" width="10.1640625" style="252" customWidth="1"/>
    <col min="2559" max="2559" width="13" style="252" customWidth="1"/>
    <col min="2560" max="2560" width="12.5" style="252" customWidth="1"/>
    <col min="2561" max="2561" width="11.6640625" style="252" customWidth="1"/>
    <col min="2562" max="2562" width="11.33203125" style="252" customWidth="1"/>
    <col min="2563" max="2563" width="10.33203125" style="252" customWidth="1"/>
    <col min="2564" max="2564" width="12" style="252" customWidth="1"/>
    <col min="2565" max="2803" width="9.33203125" style="252"/>
    <col min="2804" max="2804" width="4.83203125" style="252" customWidth="1"/>
    <col min="2805" max="2805" width="27.33203125" style="252" customWidth="1"/>
    <col min="2806" max="2807" width="15.5" style="252" customWidth="1"/>
    <col min="2808" max="2808" width="13.6640625" style="252" customWidth="1"/>
    <col min="2809" max="2809" width="12.33203125" style="252" customWidth="1"/>
    <col min="2810" max="2810" width="13" style="252" bestFit="1" customWidth="1"/>
    <col min="2811" max="2811" width="11.33203125" style="252" customWidth="1"/>
    <col min="2812" max="2812" width="12.33203125" style="252" customWidth="1"/>
    <col min="2813" max="2813" width="10.33203125" style="252" customWidth="1"/>
    <col min="2814" max="2814" width="10.1640625" style="252" customWidth="1"/>
    <col min="2815" max="2815" width="13" style="252" customWidth="1"/>
    <col min="2816" max="2816" width="12.5" style="252" customWidth="1"/>
    <col min="2817" max="2817" width="11.6640625" style="252" customWidth="1"/>
    <col min="2818" max="2818" width="11.33203125" style="252" customWidth="1"/>
    <col min="2819" max="2819" width="10.33203125" style="252" customWidth="1"/>
    <col min="2820" max="2820" width="12" style="252" customWidth="1"/>
    <col min="2821" max="3059" width="9.33203125" style="252"/>
    <col min="3060" max="3060" width="4.83203125" style="252" customWidth="1"/>
    <col min="3061" max="3061" width="27.33203125" style="252" customWidth="1"/>
    <col min="3062" max="3063" width="15.5" style="252" customWidth="1"/>
    <col min="3064" max="3064" width="13.6640625" style="252" customWidth="1"/>
    <col min="3065" max="3065" width="12.33203125" style="252" customWidth="1"/>
    <col min="3066" max="3066" width="13" style="252" bestFit="1" customWidth="1"/>
    <col min="3067" max="3067" width="11.33203125" style="252" customWidth="1"/>
    <col min="3068" max="3068" width="12.33203125" style="252" customWidth="1"/>
    <col min="3069" max="3069" width="10.33203125" style="252" customWidth="1"/>
    <col min="3070" max="3070" width="10.1640625" style="252" customWidth="1"/>
    <col min="3071" max="3071" width="13" style="252" customWidth="1"/>
    <col min="3072" max="3072" width="12.5" style="252" customWidth="1"/>
    <col min="3073" max="3073" width="11.6640625" style="252" customWidth="1"/>
    <col min="3074" max="3074" width="11.33203125" style="252" customWidth="1"/>
    <col min="3075" max="3075" width="10.33203125" style="252" customWidth="1"/>
    <col min="3076" max="3076" width="12" style="252" customWidth="1"/>
    <col min="3077" max="3315" width="9.33203125" style="252"/>
    <col min="3316" max="3316" width="4.83203125" style="252" customWidth="1"/>
    <col min="3317" max="3317" width="27.33203125" style="252" customWidth="1"/>
    <col min="3318" max="3319" width="15.5" style="252" customWidth="1"/>
    <col min="3320" max="3320" width="13.6640625" style="252" customWidth="1"/>
    <col min="3321" max="3321" width="12.33203125" style="252" customWidth="1"/>
    <col min="3322" max="3322" width="13" style="252" bestFit="1" customWidth="1"/>
    <col min="3323" max="3323" width="11.33203125" style="252" customWidth="1"/>
    <col min="3324" max="3324" width="12.33203125" style="252" customWidth="1"/>
    <col min="3325" max="3325" width="10.33203125" style="252" customWidth="1"/>
    <col min="3326" max="3326" width="10.1640625" style="252" customWidth="1"/>
    <col min="3327" max="3327" width="13" style="252" customWidth="1"/>
    <col min="3328" max="3328" width="12.5" style="252" customWidth="1"/>
    <col min="3329" max="3329" width="11.6640625" style="252" customWidth="1"/>
    <col min="3330" max="3330" width="11.33203125" style="252" customWidth="1"/>
    <col min="3331" max="3331" width="10.33203125" style="252" customWidth="1"/>
    <col min="3332" max="3332" width="12" style="252" customWidth="1"/>
    <col min="3333" max="3571" width="9.33203125" style="252"/>
    <col min="3572" max="3572" width="4.83203125" style="252" customWidth="1"/>
    <col min="3573" max="3573" width="27.33203125" style="252" customWidth="1"/>
    <col min="3574" max="3575" width="15.5" style="252" customWidth="1"/>
    <col min="3576" max="3576" width="13.6640625" style="252" customWidth="1"/>
    <col min="3577" max="3577" width="12.33203125" style="252" customWidth="1"/>
    <col min="3578" max="3578" width="13" style="252" bestFit="1" customWidth="1"/>
    <col min="3579" max="3579" width="11.33203125" style="252" customWidth="1"/>
    <col min="3580" max="3580" width="12.33203125" style="252" customWidth="1"/>
    <col min="3581" max="3581" width="10.33203125" style="252" customWidth="1"/>
    <col min="3582" max="3582" width="10.1640625" style="252" customWidth="1"/>
    <col min="3583" max="3583" width="13" style="252" customWidth="1"/>
    <col min="3584" max="3584" width="12.5" style="252" customWidth="1"/>
    <col min="3585" max="3585" width="11.6640625" style="252" customWidth="1"/>
    <col min="3586" max="3586" width="11.33203125" style="252" customWidth="1"/>
    <col min="3587" max="3587" width="10.33203125" style="252" customWidth="1"/>
    <col min="3588" max="3588" width="12" style="252" customWidth="1"/>
    <col min="3589" max="3827" width="9.33203125" style="252"/>
    <col min="3828" max="3828" width="4.83203125" style="252" customWidth="1"/>
    <col min="3829" max="3829" width="27.33203125" style="252" customWidth="1"/>
    <col min="3830" max="3831" width="15.5" style="252" customWidth="1"/>
    <col min="3832" max="3832" width="13.6640625" style="252" customWidth="1"/>
    <col min="3833" max="3833" width="12.33203125" style="252" customWidth="1"/>
    <col min="3834" max="3834" width="13" style="252" bestFit="1" customWidth="1"/>
    <col min="3835" max="3835" width="11.33203125" style="252" customWidth="1"/>
    <col min="3836" max="3836" width="12.33203125" style="252" customWidth="1"/>
    <col min="3837" max="3837" width="10.33203125" style="252" customWidth="1"/>
    <col min="3838" max="3838" width="10.1640625" style="252" customWidth="1"/>
    <col min="3839" max="3839" width="13" style="252" customWidth="1"/>
    <col min="3840" max="3840" width="12.5" style="252" customWidth="1"/>
    <col min="3841" max="3841" width="11.6640625" style="252" customWidth="1"/>
    <col min="3842" max="3842" width="11.33203125" style="252" customWidth="1"/>
    <col min="3843" max="3843" width="10.33203125" style="252" customWidth="1"/>
    <col min="3844" max="3844" width="12" style="252" customWidth="1"/>
    <col min="3845" max="4083" width="9.33203125" style="252"/>
    <col min="4084" max="4084" width="4.83203125" style="252" customWidth="1"/>
    <col min="4085" max="4085" width="27.33203125" style="252" customWidth="1"/>
    <col min="4086" max="4087" width="15.5" style="252" customWidth="1"/>
    <col min="4088" max="4088" width="13.6640625" style="252" customWidth="1"/>
    <col min="4089" max="4089" width="12.33203125" style="252" customWidth="1"/>
    <col min="4090" max="4090" width="13" style="252" bestFit="1" customWidth="1"/>
    <col min="4091" max="4091" width="11.33203125" style="252" customWidth="1"/>
    <col min="4092" max="4092" width="12.33203125" style="252" customWidth="1"/>
    <col min="4093" max="4093" width="10.33203125" style="252" customWidth="1"/>
    <col min="4094" max="4094" width="10.1640625" style="252" customWidth="1"/>
    <col min="4095" max="4095" width="13" style="252" customWidth="1"/>
    <col min="4096" max="4096" width="12.5" style="252" customWidth="1"/>
    <col min="4097" max="4097" width="11.6640625" style="252" customWidth="1"/>
    <col min="4098" max="4098" width="11.33203125" style="252" customWidth="1"/>
    <col min="4099" max="4099" width="10.33203125" style="252" customWidth="1"/>
    <col min="4100" max="4100" width="12" style="252" customWidth="1"/>
    <col min="4101" max="4339" width="9.33203125" style="252"/>
    <col min="4340" max="4340" width="4.83203125" style="252" customWidth="1"/>
    <col min="4341" max="4341" width="27.33203125" style="252" customWidth="1"/>
    <col min="4342" max="4343" width="15.5" style="252" customWidth="1"/>
    <col min="4344" max="4344" width="13.6640625" style="252" customWidth="1"/>
    <col min="4345" max="4345" width="12.33203125" style="252" customWidth="1"/>
    <col min="4346" max="4346" width="13" style="252" bestFit="1" customWidth="1"/>
    <col min="4347" max="4347" width="11.33203125" style="252" customWidth="1"/>
    <col min="4348" max="4348" width="12.33203125" style="252" customWidth="1"/>
    <col min="4349" max="4349" width="10.33203125" style="252" customWidth="1"/>
    <col min="4350" max="4350" width="10.1640625" style="252" customWidth="1"/>
    <col min="4351" max="4351" width="13" style="252" customWidth="1"/>
    <col min="4352" max="4352" width="12.5" style="252" customWidth="1"/>
    <col min="4353" max="4353" width="11.6640625" style="252" customWidth="1"/>
    <col min="4354" max="4354" width="11.33203125" style="252" customWidth="1"/>
    <col min="4355" max="4355" width="10.33203125" style="252" customWidth="1"/>
    <col min="4356" max="4356" width="12" style="252" customWidth="1"/>
    <col min="4357" max="4595" width="9.33203125" style="252"/>
    <col min="4596" max="4596" width="4.83203125" style="252" customWidth="1"/>
    <col min="4597" max="4597" width="27.33203125" style="252" customWidth="1"/>
    <col min="4598" max="4599" width="15.5" style="252" customWidth="1"/>
    <col min="4600" max="4600" width="13.6640625" style="252" customWidth="1"/>
    <col min="4601" max="4601" width="12.33203125" style="252" customWidth="1"/>
    <col min="4602" max="4602" width="13" style="252" bestFit="1" customWidth="1"/>
    <col min="4603" max="4603" width="11.33203125" style="252" customWidth="1"/>
    <col min="4604" max="4604" width="12.33203125" style="252" customWidth="1"/>
    <col min="4605" max="4605" width="10.33203125" style="252" customWidth="1"/>
    <col min="4606" max="4606" width="10.1640625" style="252" customWidth="1"/>
    <col min="4607" max="4607" width="13" style="252" customWidth="1"/>
    <col min="4608" max="4608" width="12.5" style="252" customWidth="1"/>
    <col min="4609" max="4609" width="11.6640625" style="252" customWidth="1"/>
    <col min="4610" max="4610" width="11.33203125" style="252" customWidth="1"/>
    <col min="4611" max="4611" width="10.33203125" style="252" customWidth="1"/>
    <col min="4612" max="4612" width="12" style="252" customWidth="1"/>
    <col min="4613" max="4851" width="9.33203125" style="252"/>
    <col min="4852" max="4852" width="4.83203125" style="252" customWidth="1"/>
    <col min="4853" max="4853" width="27.33203125" style="252" customWidth="1"/>
    <col min="4854" max="4855" width="15.5" style="252" customWidth="1"/>
    <col min="4856" max="4856" width="13.6640625" style="252" customWidth="1"/>
    <col min="4857" max="4857" width="12.33203125" style="252" customWidth="1"/>
    <col min="4858" max="4858" width="13" style="252" bestFit="1" customWidth="1"/>
    <col min="4859" max="4859" width="11.33203125" style="252" customWidth="1"/>
    <col min="4860" max="4860" width="12.33203125" style="252" customWidth="1"/>
    <col min="4861" max="4861" width="10.33203125" style="252" customWidth="1"/>
    <col min="4862" max="4862" width="10.1640625" style="252" customWidth="1"/>
    <col min="4863" max="4863" width="13" style="252" customWidth="1"/>
    <col min="4864" max="4864" width="12.5" style="252" customWidth="1"/>
    <col min="4865" max="4865" width="11.6640625" style="252" customWidth="1"/>
    <col min="4866" max="4866" width="11.33203125" style="252" customWidth="1"/>
    <col min="4867" max="4867" width="10.33203125" style="252" customWidth="1"/>
    <col min="4868" max="4868" width="12" style="252" customWidth="1"/>
    <col min="4869" max="5107" width="9.33203125" style="252"/>
    <col min="5108" max="5108" width="4.83203125" style="252" customWidth="1"/>
    <col min="5109" max="5109" width="27.33203125" style="252" customWidth="1"/>
    <col min="5110" max="5111" width="15.5" style="252" customWidth="1"/>
    <col min="5112" max="5112" width="13.6640625" style="252" customWidth="1"/>
    <col min="5113" max="5113" width="12.33203125" style="252" customWidth="1"/>
    <col min="5114" max="5114" width="13" style="252" bestFit="1" customWidth="1"/>
    <col min="5115" max="5115" width="11.33203125" style="252" customWidth="1"/>
    <col min="5116" max="5116" width="12.33203125" style="252" customWidth="1"/>
    <col min="5117" max="5117" width="10.33203125" style="252" customWidth="1"/>
    <col min="5118" max="5118" width="10.1640625" style="252" customWidth="1"/>
    <col min="5119" max="5119" width="13" style="252" customWidth="1"/>
    <col min="5120" max="5120" width="12.5" style="252" customWidth="1"/>
    <col min="5121" max="5121" width="11.6640625" style="252" customWidth="1"/>
    <col min="5122" max="5122" width="11.33203125" style="252" customWidth="1"/>
    <col min="5123" max="5123" width="10.33203125" style="252" customWidth="1"/>
    <col min="5124" max="5124" width="12" style="252" customWidth="1"/>
    <col min="5125" max="5363" width="9.33203125" style="252"/>
    <col min="5364" max="5364" width="4.83203125" style="252" customWidth="1"/>
    <col min="5365" max="5365" width="27.33203125" style="252" customWidth="1"/>
    <col min="5366" max="5367" width="15.5" style="252" customWidth="1"/>
    <col min="5368" max="5368" width="13.6640625" style="252" customWidth="1"/>
    <col min="5369" max="5369" width="12.33203125" style="252" customWidth="1"/>
    <col min="5370" max="5370" width="13" style="252" bestFit="1" customWidth="1"/>
    <col min="5371" max="5371" width="11.33203125" style="252" customWidth="1"/>
    <col min="5372" max="5372" width="12.33203125" style="252" customWidth="1"/>
    <col min="5373" max="5373" width="10.33203125" style="252" customWidth="1"/>
    <col min="5374" max="5374" width="10.1640625" style="252" customWidth="1"/>
    <col min="5375" max="5375" width="13" style="252" customWidth="1"/>
    <col min="5376" max="5376" width="12.5" style="252" customWidth="1"/>
    <col min="5377" max="5377" width="11.6640625" style="252" customWidth="1"/>
    <col min="5378" max="5378" width="11.33203125" style="252" customWidth="1"/>
    <col min="5379" max="5379" width="10.33203125" style="252" customWidth="1"/>
    <col min="5380" max="5380" width="12" style="252" customWidth="1"/>
    <col min="5381" max="5619" width="9.33203125" style="252"/>
    <col min="5620" max="5620" width="4.83203125" style="252" customWidth="1"/>
    <col min="5621" max="5621" width="27.33203125" style="252" customWidth="1"/>
    <col min="5622" max="5623" width="15.5" style="252" customWidth="1"/>
    <col min="5624" max="5624" width="13.6640625" style="252" customWidth="1"/>
    <col min="5625" max="5625" width="12.33203125" style="252" customWidth="1"/>
    <col min="5626" max="5626" width="13" style="252" bestFit="1" customWidth="1"/>
    <col min="5627" max="5627" width="11.33203125" style="252" customWidth="1"/>
    <col min="5628" max="5628" width="12.33203125" style="252" customWidth="1"/>
    <col min="5629" max="5629" width="10.33203125" style="252" customWidth="1"/>
    <col min="5630" max="5630" width="10.1640625" style="252" customWidth="1"/>
    <col min="5631" max="5631" width="13" style="252" customWidth="1"/>
    <col min="5632" max="5632" width="12.5" style="252" customWidth="1"/>
    <col min="5633" max="5633" width="11.6640625" style="252" customWidth="1"/>
    <col min="5634" max="5634" width="11.33203125" style="252" customWidth="1"/>
    <col min="5635" max="5635" width="10.33203125" style="252" customWidth="1"/>
    <col min="5636" max="5636" width="12" style="252" customWidth="1"/>
    <col min="5637" max="5875" width="9.33203125" style="252"/>
    <col min="5876" max="5876" width="4.83203125" style="252" customWidth="1"/>
    <col min="5877" max="5877" width="27.33203125" style="252" customWidth="1"/>
    <col min="5878" max="5879" width="15.5" style="252" customWidth="1"/>
    <col min="5880" max="5880" width="13.6640625" style="252" customWidth="1"/>
    <col min="5881" max="5881" width="12.33203125" style="252" customWidth="1"/>
    <col min="5882" max="5882" width="13" style="252" bestFit="1" customWidth="1"/>
    <col min="5883" max="5883" width="11.33203125" style="252" customWidth="1"/>
    <col min="5884" max="5884" width="12.33203125" style="252" customWidth="1"/>
    <col min="5885" max="5885" width="10.33203125" style="252" customWidth="1"/>
    <col min="5886" max="5886" width="10.1640625" style="252" customWidth="1"/>
    <col min="5887" max="5887" width="13" style="252" customWidth="1"/>
    <col min="5888" max="5888" width="12.5" style="252" customWidth="1"/>
    <col min="5889" max="5889" width="11.6640625" style="252" customWidth="1"/>
    <col min="5890" max="5890" width="11.33203125" style="252" customWidth="1"/>
    <col min="5891" max="5891" width="10.33203125" style="252" customWidth="1"/>
    <col min="5892" max="5892" width="12" style="252" customWidth="1"/>
    <col min="5893" max="6131" width="9.33203125" style="252"/>
    <col min="6132" max="6132" width="4.83203125" style="252" customWidth="1"/>
    <col min="6133" max="6133" width="27.33203125" style="252" customWidth="1"/>
    <col min="6134" max="6135" width="15.5" style="252" customWidth="1"/>
    <col min="6136" max="6136" width="13.6640625" style="252" customWidth="1"/>
    <col min="6137" max="6137" width="12.33203125" style="252" customWidth="1"/>
    <col min="6138" max="6138" width="13" style="252" bestFit="1" customWidth="1"/>
    <col min="6139" max="6139" width="11.33203125" style="252" customWidth="1"/>
    <col min="6140" max="6140" width="12.33203125" style="252" customWidth="1"/>
    <col min="6141" max="6141" width="10.33203125" style="252" customWidth="1"/>
    <col min="6142" max="6142" width="10.1640625" style="252" customWidth="1"/>
    <col min="6143" max="6143" width="13" style="252" customWidth="1"/>
    <col min="6144" max="6144" width="12.5" style="252" customWidth="1"/>
    <col min="6145" max="6145" width="11.6640625" style="252" customWidth="1"/>
    <col min="6146" max="6146" width="11.33203125" style="252" customWidth="1"/>
    <col min="6147" max="6147" width="10.33203125" style="252" customWidth="1"/>
    <col min="6148" max="6148" width="12" style="252" customWidth="1"/>
    <col min="6149" max="6387" width="9.33203125" style="252"/>
    <col min="6388" max="6388" width="4.83203125" style="252" customWidth="1"/>
    <col min="6389" max="6389" width="27.33203125" style="252" customWidth="1"/>
    <col min="6390" max="6391" width="15.5" style="252" customWidth="1"/>
    <col min="6392" max="6392" width="13.6640625" style="252" customWidth="1"/>
    <col min="6393" max="6393" width="12.33203125" style="252" customWidth="1"/>
    <col min="6394" max="6394" width="13" style="252" bestFit="1" customWidth="1"/>
    <col min="6395" max="6395" width="11.33203125" style="252" customWidth="1"/>
    <col min="6396" max="6396" width="12.33203125" style="252" customWidth="1"/>
    <col min="6397" max="6397" width="10.33203125" style="252" customWidth="1"/>
    <col min="6398" max="6398" width="10.1640625" style="252" customWidth="1"/>
    <col min="6399" max="6399" width="13" style="252" customWidth="1"/>
    <col min="6400" max="6400" width="12.5" style="252" customWidth="1"/>
    <col min="6401" max="6401" width="11.6640625" style="252" customWidth="1"/>
    <col min="6402" max="6402" width="11.33203125" style="252" customWidth="1"/>
    <col min="6403" max="6403" width="10.33203125" style="252" customWidth="1"/>
    <col min="6404" max="6404" width="12" style="252" customWidth="1"/>
    <col min="6405" max="6643" width="9.33203125" style="252"/>
    <col min="6644" max="6644" width="4.83203125" style="252" customWidth="1"/>
    <col min="6645" max="6645" width="27.33203125" style="252" customWidth="1"/>
    <col min="6646" max="6647" width="15.5" style="252" customWidth="1"/>
    <col min="6648" max="6648" width="13.6640625" style="252" customWidth="1"/>
    <col min="6649" max="6649" width="12.33203125" style="252" customWidth="1"/>
    <col min="6650" max="6650" width="13" style="252" bestFit="1" customWidth="1"/>
    <col min="6651" max="6651" width="11.33203125" style="252" customWidth="1"/>
    <col min="6652" max="6652" width="12.33203125" style="252" customWidth="1"/>
    <col min="6653" max="6653" width="10.33203125" style="252" customWidth="1"/>
    <col min="6654" max="6654" width="10.1640625" style="252" customWidth="1"/>
    <col min="6655" max="6655" width="13" style="252" customWidth="1"/>
    <col min="6656" max="6656" width="12.5" style="252" customWidth="1"/>
    <col min="6657" max="6657" width="11.6640625" style="252" customWidth="1"/>
    <col min="6658" max="6658" width="11.33203125" style="252" customWidth="1"/>
    <col min="6659" max="6659" width="10.33203125" style="252" customWidth="1"/>
    <col min="6660" max="6660" width="12" style="252" customWidth="1"/>
    <col min="6661" max="6899" width="9.33203125" style="252"/>
    <col min="6900" max="6900" width="4.83203125" style="252" customWidth="1"/>
    <col min="6901" max="6901" width="27.33203125" style="252" customWidth="1"/>
    <col min="6902" max="6903" width="15.5" style="252" customWidth="1"/>
    <col min="6904" max="6904" width="13.6640625" style="252" customWidth="1"/>
    <col min="6905" max="6905" width="12.33203125" style="252" customWidth="1"/>
    <col min="6906" max="6906" width="13" style="252" bestFit="1" customWidth="1"/>
    <col min="6907" max="6907" width="11.33203125" style="252" customWidth="1"/>
    <col min="6908" max="6908" width="12.33203125" style="252" customWidth="1"/>
    <col min="6909" max="6909" width="10.33203125" style="252" customWidth="1"/>
    <col min="6910" max="6910" width="10.1640625" style="252" customWidth="1"/>
    <col min="6911" max="6911" width="13" style="252" customWidth="1"/>
    <col min="6912" max="6912" width="12.5" style="252" customWidth="1"/>
    <col min="6913" max="6913" width="11.6640625" style="252" customWidth="1"/>
    <col min="6914" max="6914" width="11.33203125" style="252" customWidth="1"/>
    <col min="6915" max="6915" width="10.33203125" style="252" customWidth="1"/>
    <col min="6916" max="6916" width="12" style="252" customWidth="1"/>
    <col min="6917" max="7155" width="9.33203125" style="252"/>
    <col min="7156" max="7156" width="4.83203125" style="252" customWidth="1"/>
    <col min="7157" max="7157" width="27.33203125" style="252" customWidth="1"/>
    <col min="7158" max="7159" width="15.5" style="252" customWidth="1"/>
    <col min="7160" max="7160" width="13.6640625" style="252" customWidth="1"/>
    <col min="7161" max="7161" width="12.33203125" style="252" customWidth="1"/>
    <col min="7162" max="7162" width="13" style="252" bestFit="1" customWidth="1"/>
    <col min="7163" max="7163" width="11.33203125" style="252" customWidth="1"/>
    <col min="7164" max="7164" width="12.33203125" style="252" customWidth="1"/>
    <col min="7165" max="7165" width="10.33203125" style="252" customWidth="1"/>
    <col min="7166" max="7166" width="10.1640625" style="252" customWidth="1"/>
    <col min="7167" max="7167" width="13" style="252" customWidth="1"/>
    <col min="7168" max="7168" width="12.5" style="252" customWidth="1"/>
    <col min="7169" max="7169" width="11.6640625" style="252" customWidth="1"/>
    <col min="7170" max="7170" width="11.33203125" style="252" customWidth="1"/>
    <col min="7171" max="7171" width="10.33203125" style="252" customWidth="1"/>
    <col min="7172" max="7172" width="12" style="252" customWidth="1"/>
    <col min="7173" max="7411" width="9.33203125" style="252"/>
    <col min="7412" max="7412" width="4.83203125" style="252" customWidth="1"/>
    <col min="7413" max="7413" width="27.33203125" style="252" customWidth="1"/>
    <col min="7414" max="7415" width="15.5" style="252" customWidth="1"/>
    <col min="7416" max="7416" width="13.6640625" style="252" customWidth="1"/>
    <col min="7417" max="7417" width="12.33203125" style="252" customWidth="1"/>
    <col min="7418" max="7418" width="13" style="252" bestFit="1" customWidth="1"/>
    <col min="7419" max="7419" width="11.33203125" style="252" customWidth="1"/>
    <col min="7420" max="7420" width="12.33203125" style="252" customWidth="1"/>
    <col min="7421" max="7421" width="10.33203125" style="252" customWidth="1"/>
    <col min="7422" max="7422" width="10.1640625" style="252" customWidth="1"/>
    <col min="7423" max="7423" width="13" style="252" customWidth="1"/>
    <col min="7424" max="7424" width="12.5" style="252" customWidth="1"/>
    <col min="7425" max="7425" width="11.6640625" style="252" customWidth="1"/>
    <col min="7426" max="7426" width="11.33203125" style="252" customWidth="1"/>
    <col min="7427" max="7427" width="10.33203125" style="252" customWidth="1"/>
    <col min="7428" max="7428" width="12" style="252" customWidth="1"/>
    <col min="7429" max="7667" width="9.33203125" style="252"/>
    <col min="7668" max="7668" width="4.83203125" style="252" customWidth="1"/>
    <col min="7669" max="7669" width="27.33203125" style="252" customWidth="1"/>
    <col min="7670" max="7671" width="15.5" style="252" customWidth="1"/>
    <col min="7672" max="7672" width="13.6640625" style="252" customWidth="1"/>
    <col min="7673" max="7673" width="12.33203125" style="252" customWidth="1"/>
    <col min="7674" max="7674" width="13" style="252" bestFit="1" customWidth="1"/>
    <col min="7675" max="7675" width="11.33203125" style="252" customWidth="1"/>
    <col min="7676" max="7676" width="12.33203125" style="252" customWidth="1"/>
    <col min="7677" max="7677" width="10.33203125" style="252" customWidth="1"/>
    <col min="7678" max="7678" width="10.1640625" style="252" customWidth="1"/>
    <col min="7679" max="7679" width="13" style="252" customWidth="1"/>
    <col min="7680" max="7680" width="12.5" style="252" customWidth="1"/>
    <col min="7681" max="7681" width="11.6640625" style="252" customWidth="1"/>
    <col min="7682" max="7682" width="11.33203125" style="252" customWidth="1"/>
    <col min="7683" max="7683" width="10.33203125" style="252" customWidth="1"/>
    <col min="7684" max="7684" width="12" style="252" customWidth="1"/>
    <col min="7685" max="7923" width="9.33203125" style="252"/>
    <col min="7924" max="7924" width="4.83203125" style="252" customWidth="1"/>
    <col min="7925" max="7925" width="27.33203125" style="252" customWidth="1"/>
    <col min="7926" max="7927" width="15.5" style="252" customWidth="1"/>
    <col min="7928" max="7928" width="13.6640625" style="252" customWidth="1"/>
    <col min="7929" max="7929" width="12.33203125" style="252" customWidth="1"/>
    <col min="7930" max="7930" width="13" style="252" bestFit="1" customWidth="1"/>
    <col min="7931" max="7931" width="11.33203125" style="252" customWidth="1"/>
    <col min="7932" max="7932" width="12.33203125" style="252" customWidth="1"/>
    <col min="7933" max="7933" width="10.33203125" style="252" customWidth="1"/>
    <col min="7934" max="7934" width="10.1640625" style="252" customWidth="1"/>
    <col min="7935" max="7935" width="13" style="252" customWidth="1"/>
    <col min="7936" max="7936" width="12.5" style="252" customWidth="1"/>
    <col min="7937" max="7937" width="11.6640625" style="252" customWidth="1"/>
    <col min="7938" max="7938" width="11.33203125" style="252" customWidth="1"/>
    <col min="7939" max="7939" width="10.33203125" style="252" customWidth="1"/>
    <col min="7940" max="7940" width="12" style="252" customWidth="1"/>
    <col min="7941" max="8179" width="9.33203125" style="252"/>
    <col min="8180" max="8180" width="4.83203125" style="252" customWidth="1"/>
    <col min="8181" max="8181" width="27.33203125" style="252" customWidth="1"/>
    <col min="8182" max="8183" width="15.5" style="252" customWidth="1"/>
    <col min="8184" max="8184" width="13.6640625" style="252" customWidth="1"/>
    <col min="8185" max="8185" width="12.33203125" style="252" customWidth="1"/>
    <col min="8186" max="8186" width="13" style="252" bestFit="1" customWidth="1"/>
    <col min="8187" max="8187" width="11.33203125" style="252" customWidth="1"/>
    <col min="8188" max="8188" width="12.33203125" style="252" customWidth="1"/>
    <col min="8189" max="8189" width="10.33203125" style="252" customWidth="1"/>
    <col min="8190" max="8190" width="10.1640625" style="252" customWidth="1"/>
    <col min="8191" max="8191" width="13" style="252" customWidth="1"/>
    <col min="8192" max="8192" width="12.5" style="252" customWidth="1"/>
    <col min="8193" max="8193" width="11.6640625" style="252" customWidth="1"/>
    <col min="8194" max="8194" width="11.33203125" style="252" customWidth="1"/>
    <col min="8195" max="8195" width="10.33203125" style="252" customWidth="1"/>
    <col min="8196" max="8196" width="12" style="252" customWidth="1"/>
    <col min="8197" max="8435" width="9.33203125" style="252"/>
    <col min="8436" max="8436" width="4.83203125" style="252" customWidth="1"/>
    <col min="8437" max="8437" width="27.33203125" style="252" customWidth="1"/>
    <col min="8438" max="8439" width="15.5" style="252" customWidth="1"/>
    <col min="8440" max="8440" width="13.6640625" style="252" customWidth="1"/>
    <col min="8441" max="8441" width="12.33203125" style="252" customWidth="1"/>
    <col min="8442" max="8442" width="13" style="252" bestFit="1" customWidth="1"/>
    <col min="8443" max="8443" width="11.33203125" style="252" customWidth="1"/>
    <col min="8444" max="8444" width="12.33203125" style="252" customWidth="1"/>
    <col min="8445" max="8445" width="10.33203125" style="252" customWidth="1"/>
    <col min="8446" max="8446" width="10.1640625" style="252" customWidth="1"/>
    <col min="8447" max="8447" width="13" style="252" customWidth="1"/>
    <col min="8448" max="8448" width="12.5" style="252" customWidth="1"/>
    <col min="8449" max="8449" width="11.6640625" style="252" customWidth="1"/>
    <col min="8450" max="8450" width="11.33203125" style="252" customWidth="1"/>
    <col min="8451" max="8451" width="10.33203125" style="252" customWidth="1"/>
    <col min="8452" max="8452" width="12" style="252" customWidth="1"/>
    <col min="8453" max="8691" width="9.33203125" style="252"/>
    <col min="8692" max="8692" width="4.83203125" style="252" customWidth="1"/>
    <col min="8693" max="8693" width="27.33203125" style="252" customWidth="1"/>
    <col min="8694" max="8695" width="15.5" style="252" customWidth="1"/>
    <col min="8696" max="8696" width="13.6640625" style="252" customWidth="1"/>
    <col min="8697" max="8697" width="12.33203125" style="252" customWidth="1"/>
    <col min="8698" max="8698" width="13" style="252" bestFit="1" customWidth="1"/>
    <col min="8699" max="8699" width="11.33203125" style="252" customWidth="1"/>
    <col min="8700" max="8700" width="12.33203125" style="252" customWidth="1"/>
    <col min="8701" max="8701" width="10.33203125" style="252" customWidth="1"/>
    <col min="8702" max="8702" width="10.1640625" style="252" customWidth="1"/>
    <col min="8703" max="8703" width="13" style="252" customWidth="1"/>
    <col min="8704" max="8704" width="12.5" style="252" customWidth="1"/>
    <col min="8705" max="8705" width="11.6640625" style="252" customWidth="1"/>
    <col min="8706" max="8706" width="11.33203125" style="252" customWidth="1"/>
    <col min="8707" max="8707" width="10.33203125" style="252" customWidth="1"/>
    <col min="8708" max="8708" width="12" style="252" customWidth="1"/>
    <col min="8709" max="8947" width="9.33203125" style="252"/>
    <col min="8948" max="8948" width="4.83203125" style="252" customWidth="1"/>
    <col min="8949" max="8949" width="27.33203125" style="252" customWidth="1"/>
    <col min="8950" max="8951" width="15.5" style="252" customWidth="1"/>
    <col min="8952" max="8952" width="13.6640625" style="252" customWidth="1"/>
    <col min="8953" max="8953" width="12.33203125" style="252" customWidth="1"/>
    <col min="8954" max="8954" width="13" style="252" bestFit="1" customWidth="1"/>
    <col min="8955" max="8955" width="11.33203125" style="252" customWidth="1"/>
    <col min="8956" max="8956" width="12.33203125" style="252" customWidth="1"/>
    <col min="8957" max="8957" width="10.33203125" style="252" customWidth="1"/>
    <col min="8958" max="8958" width="10.1640625" style="252" customWidth="1"/>
    <col min="8959" max="8959" width="13" style="252" customWidth="1"/>
    <col min="8960" max="8960" width="12.5" style="252" customWidth="1"/>
    <col min="8961" max="8961" width="11.6640625" style="252" customWidth="1"/>
    <col min="8962" max="8962" width="11.33203125" style="252" customWidth="1"/>
    <col min="8963" max="8963" width="10.33203125" style="252" customWidth="1"/>
    <col min="8964" max="8964" width="12" style="252" customWidth="1"/>
    <col min="8965" max="9203" width="9.33203125" style="252"/>
    <col min="9204" max="9204" width="4.83203125" style="252" customWidth="1"/>
    <col min="9205" max="9205" width="27.33203125" style="252" customWidth="1"/>
    <col min="9206" max="9207" width="15.5" style="252" customWidth="1"/>
    <col min="9208" max="9208" width="13.6640625" style="252" customWidth="1"/>
    <col min="9209" max="9209" width="12.33203125" style="252" customWidth="1"/>
    <col min="9210" max="9210" width="13" style="252" bestFit="1" customWidth="1"/>
    <col min="9211" max="9211" width="11.33203125" style="252" customWidth="1"/>
    <col min="9212" max="9212" width="12.33203125" style="252" customWidth="1"/>
    <col min="9213" max="9213" width="10.33203125" style="252" customWidth="1"/>
    <col min="9214" max="9214" width="10.1640625" style="252" customWidth="1"/>
    <col min="9215" max="9215" width="13" style="252" customWidth="1"/>
    <col min="9216" max="9216" width="12.5" style="252" customWidth="1"/>
    <col min="9217" max="9217" width="11.6640625" style="252" customWidth="1"/>
    <col min="9218" max="9218" width="11.33203125" style="252" customWidth="1"/>
    <col min="9219" max="9219" width="10.33203125" style="252" customWidth="1"/>
    <col min="9220" max="9220" width="12" style="252" customWidth="1"/>
    <col min="9221" max="9459" width="9.33203125" style="252"/>
    <col min="9460" max="9460" width="4.83203125" style="252" customWidth="1"/>
    <col min="9461" max="9461" width="27.33203125" style="252" customWidth="1"/>
    <col min="9462" max="9463" width="15.5" style="252" customWidth="1"/>
    <col min="9464" max="9464" width="13.6640625" style="252" customWidth="1"/>
    <col min="9465" max="9465" width="12.33203125" style="252" customWidth="1"/>
    <col min="9466" max="9466" width="13" style="252" bestFit="1" customWidth="1"/>
    <col min="9467" max="9467" width="11.33203125" style="252" customWidth="1"/>
    <col min="9468" max="9468" width="12.33203125" style="252" customWidth="1"/>
    <col min="9469" max="9469" width="10.33203125" style="252" customWidth="1"/>
    <col min="9470" max="9470" width="10.1640625" style="252" customWidth="1"/>
    <col min="9471" max="9471" width="13" style="252" customWidth="1"/>
    <col min="9472" max="9472" width="12.5" style="252" customWidth="1"/>
    <col min="9473" max="9473" width="11.6640625" style="252" customWidth="1"/>
    <col min="9474" max="9474" width="11.33203125" style="252" customWidth="1"/>
    <col min="9475" max="9475" width="10.33203125" style="252" customWidth="1"/>
    <col min="9476" max="9476" width="12" style="252" customWidth="1"/>
    <col min="9477" max="9715" width="9.33203125" style="252"/>
    <col min="9716" max="9716" width="4.83203125" style="252" customWidth="1"/>
    <col min="9717" max="9717" width="27.33203125" style="252" customWidth="1"/>
    <col min="9718" max="9719" width="15.5" style="252" customWidth="1"/>
    <col min="9720" max="9720" width="13.6640625" style="252" customWidth="1"/>
    <col min="9721" max="9721" width="12.33203125" style="252" customWidth="1"/>
    <col min="9722" max="9722" width="13" style="252" bestFit="1" customWidth="1"/>
    <col min="9723" max="9723" width="11.33203125" style="252" customWidth="1"/>
    <col min="9724" max="9724" width="12.33203125" style="252" customWidth="1"/>
    <col min="9725" max="9725" width="10.33203125" style="252" customWidth="1"/>
    <col min="9726" max="9726" width="10.1640625" style="252" customWidth="1"/>
    <col min="9727" max="9727" width="13" style="252" customWidth="1"/>
    <col min="9728" max="9728" width="12.5" style="252" customWidth="1"/>
    <col min="9729" max="9729" width="11.6640625" style="252" customWidth="1"/>
    <col min="9730" max="9730" width="11.33203125" style="252" customWidth="1"/>
    <col min="9731" max="9731" width="10.33203125" style="252" customWidth="1"/>
    <col min="9732" max="9732" width="12" style="252" customWidth="1"/>
    <col min="9733" max="9971" width="9.33203125" style="252"/>
    <col min="9972" max="9972" width="4.83203125" style="252" customWidth="1"/>
    <col min="9973" max="9973" width="27.33203125" style="252" customWidth="1"/>
    <col min="9974" max="9975" width="15.5" style="252" customWidth="1"/>
    <col min="9976" max="9976" width="13.6640625" style="252" customWidth="1"/>
    <col min="9977" max="9977" width="12.33203125" style="252" customWidth="1"/>
    <col min="9978" max="9978" width="13" style="252" bestFit="1" customWidth="1"/>
    <col min="9979" max="9979" width="11.33203125" style="252" customWidth="1"/>
    <col min="9980" max="9980" width="12.33203125" style="252" customWidth="1"/>
    <col min="9981" max="9981" width="10.33203125" style="252" customWidth="1"/>
    <col min="9982" max="9982" width="10.1640625" style="252" customWidth="1"/>
    <col min="9983" max="9983" width="13" style="252" customWidth="1"/>
    <col min="9984" max="9984" width="12.5" style="252" customWidth="1"/>
    <col min="9985" max="9985" width="11.6640625" style="252" customWidth="1"/>
    <col min="9986" max="9986" width="11.33203125" style="252" customWidth="1"/>
    <col min="9987" max="9987" width="10.33203125" style="252" customWidth="1"/>
    <col min="9988" max="9988" width="12" style="252" customWidth="1"/>
    <col min="9989" max="10227" width="9.33203125" style="252"/>
    <col min="10228" max="10228" width="4.83203125" style="252" customWidth="1"/>
    <col min="10229" max="10229" width="27.33203125" style="252" customWidth="1"/>
    <col min="10230" max="10231" width="15.5" style="252" customWidth="1"/>
    <col min="10232" max="10232" width="13.6640625" style="252" customWidth="1"/>
    <col min="10233" max="10233" width="12.33203125" style="252" customWidth="1"/>
    <col min="10234" max="10234" width="13" style="252" bestFit="1" customWidth="1"/>
    <col min="10235" max="10235" width="11.33203125" style="252" customWidth="1"/>
    <col min="10236" max="10236" width="12.33203125" style="252" customWidth="1"/>
    <col min="10237" max="10237" width="10.33203125" style="252" customWidth="1"/>
    <col min="10238" max="10238" width="10.1640625" style="252" customWidth="1"/>
    <col min="10239" max="10239" width="13" style="252" customWidth="1"/>
    <col min="10240" max="10240" width="12.5" style="252" customWidth="1"/>
    <col min="10241" max="10241" width="11.6640625" style="252" customWidth="1"/>
    <col min="10242" max="10242" width="11.33203125" style="252" customWidth="1"/>
    <col min="10243" max="10243" width="10.33203125" style="252" customWidth="1"/>
    <col min="10244" max="10244" width="12" style="252" customWidth="1"/>
    <col min="10245" max="10483" width="9.33203125" style="252"/>
    <col min="10484" max="10484" width="4.83203125" style="252" customWidth="1"/>
    <col min="10485" max="10485" width="27.33203125" style="252" customWidth="1"/>
    <col min="10486" max="10487" width="15.5" style="252" customWidth="1"/>
    <col min="10488" max="10488" width="13.6640625" style="252" customWidth="1"/>
    <col min="10489" max="10489" width="12.33203125" style="252" customWidth="1"/>
    <col min="10490" max="10490" width="13" style="252" bestFit="1" customWidth="1"/>
    <col min="10491" max="10491" width="11.33203125" style="252" customWidth="1"/>
    <col min="10492" max="10492" width="12.33203125" style="252" customWidth="1"/>
    <col min="10493" max="10493" width="10.33203125" style="252" customWidth="1"/>
    <col min="10494" max="10494" width="10.1640625" style="252" customWidth="1"/>
    <col min="10495" max="10495" width="13" style="252" customWidth="1"/>
    <col min="10496" max="10496" width="12.5" style="252" customWidth="1"/>
    <col min="10497" max="10497" width="11.6640625" style="252" customWidth="1"/>
    <col min="10498" max="10498" width="11.33203125" style="252" customWidth="1"/>
    <col min="10499" max="10499" width="10.33203125" style="252" customWidth="1"/>
    <col min="10500" max="10500" width="12" style="252" customWidth="1"/>
    <col min="10501" max="10739" width="9.33203125" style="252"/>
    <col min="10740" max="10740" width="4.83203125" style="252" customWidth="1"/>
    <col min="10741" max="10741" width="27.33203125" style="252" customWidth="1"/>
    <col min="10742" max="10743" width="15.5" style="252" customWidth="1"/>
    <col min="10744" max="10744" width="13.6640625" style="252" customWidth="1"/>
    <col min="10745" max="10745" width="12.33203125" style="252" customWidth="1"/>
    <col min="10746" max="10746" width="13" style="252" bestFit="1" customWidth="1"/>
    <col min="10747" max="10747" width="11.33203125" style="252" customWidth="1"/>
    <col min="10748" max="10748" width="12.33203125" style="252" customWidth="1"/>
    <col min="10749" max="10749" width="10.33203125" style="252" customWidth="1"/>
    <col min="10750" max="10750" width="10.1640625" style="252" customWidth="1"/>
    <col min="10751" max="10751" width="13" style="252" customWidth="1"/>
    <col min="10752" max="10752" width="12.5" style="252" customWidth="1"/>
    <col min="10753" max="10753" width="11.6640625" style="252" customWidth="1"/>
    <col min="10754" max="10754" width="11.33203125" style="252" customWidth="1"/>
    <col min="10755" max="10755" width="10.33203125" style="252" customWidth="1"/>
    <col min="10756" max="10756" width="12" style="252" customWidth="1"/>
    <col min="10757" max="10995" width="9.33203125" style="252"/>
    <col min="10996" max="10996" width="4.83203125" style="252" customWidth="1"/>
    <col min="10997" max="10997" width="27.33203125" style="252" customWidth="1"/>
    <col min="10998" max="10999" width="15.5" style="252" customWidth="1"/>
    <col min="11000" max="11000" width="13.6640625" style="252" customWidth="1"/>
    <col min="11001" max="11001" width="12.33203125" style="252" customWidth="1"/>
    <col min="11002" max="11002" width="13" style="252" bestFit="1" customWidth="1"/>
    <col min="11003" max="11003" width="11.33203125" style="252" customWidth="1"/>
    <col min="11004" max="11004" width="12.33203125" style="252" customWidth="1"/>
    <col min="11005" max="11005" width="10.33203125" style="252" customWidth="1"/>
    <col min="11006" max="11006" width="10.1640625" style="252" customWidth="1"/>
    <col min="11007" max="11007" width="13" style="252" customWidth="1"/>
    <col min="11008" max="11008" width="12.5" style="252" customWidth="1"/>
    <col min="11009" max="11009" width="11.6640625" style="252" customWidth="1"/>
    <col min="11010" max="11010" width="11.33203125" style="252" customWidth="1"/>
    <col min="11011" max="11011" width="10.33203125" style="252" customWidth="1"/>
    <col min="11012" max="11012" width="12" style="252" customWidth="1"/>
    <col min="11013" max="11251" width="9.33203125" style="252"/>
    <col min="11252" max="11252" width="4.83203125" style="252" customWidth="1"/>
    <col min="11253" max="11253" width="27.33203125" style="252" customWidth="1"/>
    <col min="11254" max="11255" width="15.5" style="252" customWidth="1"/>
    <col min="11256" max="11256" width="13.6640625" style="252" customWidth="1"/>
    <col min="11257" max="11257" width="12.33203125" style="252" customWidth="1"/>
    <col min="11258" max="11258" width="13" style="252" bestFit="1" customWidth="1"/>
    <col min="11259" max="11259" width="11.33203125" style="252" customWidth="1"/>
    <col min="11260" max="11260" width="12.33203125" style="252" customWidth="1"/>
    <col min="11261" max="11261" width="10.33203125" style="252" customWidth="1"/>
    <col min="11262" max="11262" width="10.1640625" style="252" customWidth="1"/>
    <col min="11263" max="11263" width="13" style="252" customWidth="1"/>
    <col min="11264" max="11264" width="12.5" style="252" customWidth="1"/>
    <col min="11265" max="11265" width="11.6640625" style="252" customWidth="1"/>
    <col min="11266" max="11266" width="11.33203125" style="252" customWidth="1"/>
    <col min="11267" max="11267" width="10.33203125" style="252" customWidth="1"/>
    <col min="11268" max="11268" width="12" style="252" customWidth="1"/>
    <col min="11269" max="11507" width="9.33203125" style="252"/>
    <col min="11508" max="11508" width="4.83203125" style="252" customWidth="1"/>
    <col min="11509" max="11509" width="27.33203125" style="252" customWidth="1"/>
    <col min="11510" max="11511" width="15.5" style="252" customWidth="1"/>
    <col min="11512" max="11512" width="13.6640625" style="252" customWidth="1"/>
    <col min="11513" max="11513" width="12.33203125" style="252" customWidth="1"/>
    <col min="11514" max="11514" width="13" style="252" bestFit="1" customWidth="1"/>
    <col min="11515" max="11515" width="11.33203125" style="252" customWidth="1"/>
    <col min="11516" max="11516" width="12.33203125" style="252" customWidth="1"/>
    <col min="11517" max="11517" width="10.33203125" style="252" customWidth="1"/>
    <col min="11518" max="11518" width="10.1640625" style="252" customWidth="1"/>
    <col min="11519" max="11519" width="13" style="252" customWidth="1"/>
    <col min="11520" max="11520" width="12.5" style="252" customWidth="1"/>
    <col min="11521" max="11521" width="11.6640625" style="252" customWidth="1"/>
    <col min="11522" max="11522" width="11.33203125" style="252" customWidth="1"/>
    <col min="11523" max="11523" width="10.33203125" style="252" customWidth="1"/>
    <col min="11524" max="11524" width="12" style="252" customWidth="1"/>
    <col min="11525" max="11763" width="9.33203125" style="252"/>
    <col min="11764" max="11764" width="4.83203125" style="252" customWidth="1"/>
    <col min="11765" max="11765" width="27.33203125" style="252" customWidth="1"/>
    <col min="11766" max="11767" width="15.5" style="252" customWidth="1"/>
    <col min="11768" max="11768" width="13.6640625" style="252" customWidth="1"/>
    <col min="11769" max="11769" width="12.33203125" style="252" customWidth="1"/>
    <col min="11770" max="11770" width="13" style="252" bestFit="1" customWidth="1"/>
    <col min="11771" max="11771" width="11.33203125" style="252" customWidth="1"/>
    <col min="11772" max="11772" width="12.33203125" style="252" customWidth="1"/>
    <col min="11773" max="11773" width="10.33203125" style="252" customWidth="1"/>
    <col min="11774" max="11774" width="10.1640625" style="252" customWidth="1"/>
    <col min="11775" max="11775" width="13" style="252" customWidth="1"/>
    <col min="11776" max="11776" width="12.5" style="252" customWidth="1"/>
    <col min="11777" max="11777" width="11.6640625" style="252" customWidth="1"/>
    <col min="11778" max="11778" width="11.33203125" style="252" customWidth="1"/>
    <col min="11779" max="11779" width="10.33203125" style="252" customWidth="1"/>
    <col min="11780" max="11780" width="12" style="252" customWidth="1"/>
    <col min="11781" max="12019" width="9.33203125" style="252"/>
    <col min="12020" max="12020" width="4.83203125" style="252" customWidth="1"/>
    <col min="12021" max="12021" width="27.33203125" style="252" customWidth="1"/>
    <col min="12022" max="12023" width="15.5" style="252" customWidth="1"/>
    <col min="12024" max="12024" width="13.6640625" style="252" customWidth="1"/>
    <col min="12025" max="12025" width="12.33203125" style="252" customWidth="1"/>
    <col min="12026" max="12026" width="13" style="252" bestFit="1" customWidth="1"/>
    <col min="12027" max="12027" width="11.33203125" style="252" customWidth="1"/>
    <col min="12028" max="12028" width="12.33203125" style="252" customWidth="1"/>
    <col min="12029" max="12029" width="10.33203125" style="252" customWidth="1"/>
    <col min="12030" max="12030" width="10.1640625" style="252" customWidth="1"/>
    <col min="12031" max="12031" width="13" style="252" customWidth="1"/>
    <col min="12032" max="12032" width="12.5" style="252" customWidth="1"/>
    <col min="12033" max="12033" width="11.6640625" style="252" customWidth="1"/>
    <col min="12034" max="12034" width="11.33203125" style="252" customWidth="1"/>
    <col min="12035" max="12035" width="10.33203125" style="252" customWidth="1"/>
    <col min="12036" max="12036" width="12" style="252" customWidth="1"/>
    <col min="12037" max="12275" width="9.33203125" style="252"/>
    <col min="12276" max="12276" width="4.83203125" style="252" customWidth="1"/>
    <col min="12277" max="12277" width="27.33203125" style="252" customWidth="1"/>
    <col min="12278" max="12279" width="15.5" style="252" customWidth="1"/>
    <col min="12280" max="12280" width="13.6640625" style="252" customWidth="1"/>
    <col min="12281" max="12281" width="12.33203125" style="252" customWidth="1"/>
    <col min="12282" max="12282" width="13" style="252" bestFit="1" customWidth="1"/>
    <col min="12283" max="12283" width="11.33203125" style="252" customWidth="1"/>
    <col min="12284" max="12284" width="12.33203125" style="252" customWidth="1"/>
    <col min="12285" max="12285" width="10.33203125" style="252" customWidth="1"/>
    <col min="12286" max="12286" width="10.1640625" style="252" customWidth="1"/>
    <col min="12287" max="12287" width="13" style="252" customWidth="1"/>
    <col min="12288" max="12288" width="12.5" style="252" customWidth="1"/>
    <col min="12289" max="12289" width="11.6640625" style="252" customWidth="1"/>
    <col min="12290" max="12290" width="11.33203125" style="252" customWidth="1"/>
    <col min="12291" max="12291" width="10.33203125" style="252" customWidth="1"/>
    <col min="12292" max="12292" width="12" style="252" customWidth="1"/>
    <col min="12293" max="12531" width="9.33203125" style="252"/>
    <col min="12532" max="12532" width="4.83203125" style="252" customWidth="1"/>
    <col min="12533" max="12533" width="27.33203125" style="252" customWidth="1"/>
    <col min="12534" max="12535" width="15.5" style="252" customWidth="1"/>
    <col min="12536" max="12536" width="13.6640625" style="252" customWidth="1"/>
    <col min="12537" max="12537" width="12.33203125" style="252" customWidth="1"/>
    <col min="12538" max="12538" width="13" style="252" bestFit="1" customWidth="1"/>
    <col min="12539" max="12539" width="11.33203125" style="252" customWidth="1"/>
    <col min="12540" max="12540" width="12.33203125" style="252" customWidth="1"/>
    <col min="12541" max="12541" width="10.33203125" style="252" customWidth="1"/>
    <col min="12542" max="12542" width="10.1640625" style="252" customWidth="1"/>
    <col min="12543" max="12543" width="13" style="252" customWidth="1"/>
    <col min="12544" max="12544" width="12.5" style="252" customWidth="1"/>
    <col min="12545" max="12545" width="11.6640625" style="252" customWidth="1"/>
    <col min="12546" max="12546" width="11.33203125" style="252" customWidth="1"/>
    <col min="12547" max="12547" width="10.33203125" style="252" customWidth="1"/>
    <col min="12548" max="12548" width="12" style="252" customWidth="1"/>
    <col min="12549" max="12787" width="9.33203125" style="252"/>
    <col min="12788" max="12788" width="4.83203125" style="252" customWidth="1"/>
    <col min="12789" max="12789" width="27.33203125" style="252" customWidth="1"/>
    <col min="12790" max="12791" width="15.5" style="252" customWidth="1"/>
    <col min="12792" max="12792" width="13.6640625" style="252" customWidth="1"/>
    <col min="12793" max="12793" width="12.33203125" style="252" customWidth="1"/>
    <col min="12794" max="12794" width="13" style="252" bestFit="1" customWidth="1"/>
    <col min="12795" max="12795" width="11.33203125" style="252" customWidth="1"/>
    <col min="12796" max="12796" width="12.33203125" style="252" customWidth="1"/>
    <col min="12797" max="12797" width="10.33203125" style="252" customWidth="1"/>
    <col min="12798" max="12798" width="10.1640625" style="252" customWidth="1"/>
    <col min="12799" max="12799" width="13" style="252" customWidth="1"/>
    <col min="12800" max="12800" width="12.5" style="252" customWidth="1"/>
    <col min="12801" max="12801" width="11.6640625" style="252" customWidth="1"/>
    <col min="12802" max="12802" width="11.33203125" style="252" customWidth="1"/>
    <col min="12803" max="12803" width="10.33203125" style="252" customWidth="1"/>
    <col min="12804" max="12804" width="12" style="252" customWidth="1"/>
    <col min="12805" max="13043" width="9.33203125" style="252"/>
    <col min="13044" max="13044" width="4.83203125" style="252" customWidth="1"/>
    <col min="13045" max="13045" width="27.33203125" style="252" customWidth="1"/>
    <col min="13046" max="13047" width="15.5" style="252" customWidth="1"/>
    <col min="13048" max="13048" width="13.6640625" style="252" customWidth="1"/>
    <col min="13049" max="13049" width="12.33203125" style="252" customWidth="1"/>
    <col min="13050" max="13050" width="13" style="252" bestFit="1" customWidth="1"/>
    <col min="13051" max="13051" width="11.33203125" style="252" customWidth="1"/>
    <col min="13052" max="13052" width="12.33203125" style="252" customWidth="1"/>
    <col min="13053" max="13053" width="10.33203125" style="252" customWidth="1"/>
    <col min="13054" max="13054" width="10.1640625" style="252" customWidth="1"/>
    <col min="13055" max="13055" width="13" style="252" customWidth="1"/>
    <col min="13056" max="13056" width="12.5" style="252" customWidth="1"/>
    <col min="13057" max="13057" width="11.6640625" style="252" customWidth="1"/>
    <col min="13058" max="13058" width="11.33203125" style="252" customWidth="1"/>
    <col min="13059" max="13059" width="10.33203125" style="252" customWidth="1"/>
    <col min="13060" max="13060" width="12" style="252" customWidth="1"/>
    <col min="13061" max="13299" width="9.33203125" style="252"/>
    <col min="13300" max="13300" width="4.83203125" style="252" customWidth="1"/>
    <col min="13301" max="13301" width="27.33203125" style="252" customWidth="1"/>
    <col min="13302" max="13303" width="15.5" style="252" customWidth="1"/>
    <col min="13304" max="13304" width="13.6640625" style="252" customWidth="1"/>
    <col min="13305" max="13305" width="12.33203125" style="252" customWidth="1"/>
    <col min="13306" max="13306" width="13" style="252" bestFit="1" customWidth="1"/>
    <col min="13307" max="13307" width="11.33203125" style="252" customWidth="1"/>
    <col min="13308" max="13308" width="12.33203125" style="252" customWidth="1"/>
    <col min="13309" max="13309" width="10.33203125" style="252" customWidth="1"/>
    <col min="13310" max="13310" width="10.1640625" style="252" customWidth="1"/>
    <col min="13311" max="13311" width="13" style="252" customWidth="1"/>
    <col min="13312" max="13312" width="12.5" style="252" customWidth="1"/>
    <col min="13313" max="13313" width="11.6640625" style="252" customWidth="1"/>
    <col min="13314" max="13314" width="11.33203125" style="252" customWidth="1"/>
    <col min="13315" max="13315" width="10.33203125" style="252" customWidth="1"/>
    <col min="13316" max="13316" width="12" style="252" customWidth="1"/>
    <col min="13317" max="13555" width="9.33203125" style="252"/>
    <col min="13556" max="13556" width="4.83203125" style="252" customWidth="1"/>
    <col min="13557" max="13557" width="27.33203125" style="252" customWidth="1"/>
    <col min="13558" max="13559" width="15.5" style="252" customWidth="1"/>
    <col min="13560" max="13560" width="13.6640625" style="252" customWidth="1"/>
    <col min="13561" max="13561" width="12.33203125" style="252" customWidth="1"/>
    <col min="13562" max="13562" width="13" style="252" bestFit="1" customWidth="1"/>
    <col min="13563" max="13563" width="11.33203125" style="252" customWidth="1"/>
    <col min="13564" max="13564" width="12.33203125" style="252" customWidth="1"/>
    <col min="13565" max="13565" width="10.33203125" style="252" customWidth="1"/>
    <col min="13566" max="13566" width="10.1640625" style="252" customWidth="1"/>
    <col min="13567" max="13567" width="13" style="252" customWidth="1"/>
    <col min="13568" max="13568" width="12.5" style="252" customWidth="1"/>
    <col min="13569" max="13569" width="11.6640625" style="252" customWidth="1"/>
    <col min="13570" max="13570" width="11.33203125" style="252" customWidth="1"/>
    <col min="13571" max="13571" width="10.33203125" style="252" customWidth="1"/>
    <col min="13572" max="13572" width="12" style="252" customWidth="1"/>
    <col min="13573" max="13811" width="9.33203125" style="252"/>
    <col min="13812" max="13812" width="4.83203125" style="252" customWidth="1"/>
    <col min="13813" max="13813" width="27.33203125" style="252" customWidth="1"/>
    <col min="13814" max="13815" width="15.5" style="252" customWidth="1"/>
    <col min="13816" max="13816" width="13.6640625" style="252" customWidth="1"/>
    <col min="13817" max="13817" width="12.33203125" style="252" customWidth="1"/>
    <col min="13818" max="13818" width="13" style="252" bestFit="1" customWidth="1"/>
    <col min="13819" max="13819" width="11.33203125" style="252" customWidth="1"/>
    <col min="13820" max="13820" width="12.33203125" style="252" customWidth="1"/>
    <col min="13821" max="13821" width="10.33203125" style="252" customWidth="1"/>
    <col min="13822" max="13822" width="10.1640625" style="252" customWidth="1"/>
    <col min="13823" max="13823" width="13" style="252" customWidth="1"/>
    <col min="13824" max="13824" width="12.5" style="252" customWidth="1"/>
    <col min="13825" max="13825" width="11.6640625" style="252" customWidth="1"/>
    <col min="13826" max="13826" width="11.33203125" style="252" customWidth="1"/>
    <col min="13827" max="13827" width="10.33203125" style="252" customWidth="1"/>
    <col min="13828" max="13828" width="12" style="252" customWidth="1"/>
    <col min="13829" max="14067" width="9.33203125" style="252"/>
    <col min="14068" max="14068" width="4.83203125" style="252" customWidth="1"/>
    <col min="14069" max="14069" width="27.33203125" style="252" customWidth="1"/>
    <col min="14070" max="14071" width="15.5" style="252" customWidth="1"/>
    <col min="14072" max="14072" width="13.6640625" style="252" customWidth="1"/>
    <col min="14073" max="14073" width="12.33203125" style="252" customWidth="1"/>
    <col min="14074" max="14074" width="13" style="252" bestFit="1" customWidth="1"/>
    <col min="14075" max="14075" width="11.33203125" style="252" customWidth="1"/>
    <col min="14076" max="14076" width="12.33203125" style="252" customWidth="1"/>
    <col min="14077" max="14077" width="10.33203125" style="252" customWidth="1"/>
    <col min="14078" max="14078" width="10.1640625" style="252" customWidth="1"/>
    <col min="14079" max="14079" width="13" style="252" customWidth="1"/>
    <col min="14080" max="14080" width="12.5" style="252" customWidth="1"/>
    <col min="14081" max="14081" width="11.6640625" style="252" customWidth="1"/>
    <col min="14082" max="14082" width="11.33203125" style="252" customWidth="1"/>
    <col min="14083" max="14083" width="10.33203125" style="252" customWidth="1"/>
    <col min="14084" max="14084" width="12" style="252" customWidth="1"/>
    <col min="14085" max="14323" width="9.33203125" style="252"/>
    <col min="14324" max="14324" width="4.83203125" style="252" customWidth="1"/>
    <col min="14325" max="14325" width="27.33203125" style="252" customWidth="1"/>
    <col min="14326" max="14327" width="15.5" style="252" customWidth="1"/>
    <col min="14328" max="14328" width="13.6640625" style="252" customWidth="1"/>
    <col min="14329" max="14329" width="12.33203125" style="252" customWidth="1"/>
    <col min="14330" max="14330" width="13" style="252" bestFit="1" customWidth="1"/>
    <col min="14331" max="14331" width="11.33203125" style="252" customWidth="1"/>
    <col min="14332" max="14332" width="12.33203125" style="252" customWidth="1"/>
    <col min="14333" max="14333" width="10.33203125" style="252" customWidth="1"/>
    <col min="14334" max="14334" width="10.1640625" style="252" customWidth="1"/>
    <col min="14335" max="14335" width="13" style="252" customWidth="1"/>
    <col min="14336" max="14336" width="12.5" style="252" customWidth="1"/>
    <col min="14337" max="14337" width="11.6640625" style="252" customWidth="1"/>
    <col min="14338" max="14338" width="11.33203125" style="252" customWidth="1"/>
    <col min="14339" max="14339" width="10.33203125" style="252" customWidth="1"/>
    <col min="14340" max="14340" width="12" style="252" customWidth="1"/>
    <col min="14341" max="14579" width="9.33203125" style="252"/>
    <col min="14580" max="14580" width="4.83203125" style="252" customWidth="1"/>
    <col min="14581" max="14581" width="27.33203125" style="252" customWidth="1"/>
    <col min="14582" max="14583" width="15.5" style="252" customWidth="1"/>
    <col min="14584" max="14584" width="13.6640625" style="252" customWidth="1"/>
    <col min="14585" max="14585" width="12.33203125" style="252" customWidth="1"/>
    <col min="14586" max="14586" width="13" style="252" bestFit="1" customWidth="1"/>
    <col min="14587" max="14587" width="11.33203125" style="252" customWidth="1"/>
    <col min="14588" max="14588" width="12.33203125" style="252" customWidth="1"/>
    <col min="14589" max="14589" width="10.33203125" style="252" customWidth="1"/>
    <col min="14590" max="14590" width="10.1640625" style="252" customWidth="1"/>
    <col min="14591" max="14591" width="13" style="252" customWidth="1"/>
    <col min="14592" max="14592" width="12.5" style="252" customWidth="1"/>
    <col min="14593" max="14593" width="11.6640625" style="252" customWidth="1"/>
    <col min="14594" max="14594" width="11.33203125" style="252" customWidth="1"/>
    <col min="14595" max="14595" width="10.33203125" style="252" customWidth="1"/>
    <col min="14596" max="14596" width="12" style="252" customWidth="1"/>
    <col min="14597" max="14835" width="9.33203125" style="252"/>
    <col min="14836" max="14836" width="4.83203125" style="252" customWidth="1"/>
    <col min="14837" max="14837" width="27.33203125" style="252" customWidth="1"/>
    <col min="14838" max="14839" width="15.5" style="252" customWidth="1"/>
    <col min="14840" max="14840" width="13.6640625" style="252" customWidth="1"/>
    <col min="14841" max="14841" width="12.33203125" style="252" customWidth="1"/>
    <col min="14842" max="14842" width="13" style="252" bestFit="1" customWidth="1"/>
    <col min="14843" max="14843" width="11.33203125" style="252" customWidth="1"/>
    <col min="14844" max="14844" width="12.33203125" style="252" customWidth="1"/>
    <col min="14845" max="14845" width="10.33203125" style="252" customWidth="1"/>
    <col min="14846" max="14846" width="10.1640625" style="252" customWidth="1"/>
    <col min="14847" max="14847" width="13" style="252" customWidth="1"/>
    <col min="14848" max="14848" width="12.5" style="252" customWidth="1"/>
    <col min="14849" max="14849" width="11.6640625" style="252" customWidth="1"/>
    <col min="14850" max="14850" width="11.33203125" style="252" customWidth="1"/>
    <col min="14851" max="14851" width="10.33203125" style="252" customWidth="1"/>
    <col min="14852" max="14852" width="12" style="252" customWidth="1"/>
    <col min="14853" max="15091" width="9.33203125" style="252"/>
    <col min="15092" max="15092" width="4.83203125" style="252" customWidth="1"/>
    <col min="15093" max="15093" width="27.33203125" style="252" customWidth="1"/>
    <col min="15094" max="15095" width="15.5" style="252" customWidth="1"/>
    <col min="15096" max="15096" width="13.6640625" style="252" customWidth="1"/>
    <col min="15097" max="15097" width="12.33203125" style="252" customWidth="1"/>
    <col min="15098" max="15098" width="13" style="252" bestFit="1" customWidth="1"/>
    <col min="15099" max="15099" width="11.33203125" style="252" customWidth="1"/>
    <col min="15100" max="15100" width="12.33203125" style="252" customWidth="1"/>
    <col min="15101" max="15101" width="10.33203125" style="252" customWidth="1"/>
    <col min="15102" max="15102" width="10.1640625" style="252" customWidth="1"/>
    <col min="15103" max="15103" width="13" style="252" customWidth="1"/>
    <col min="15104" max="15104" width="12.5" style="252" customWidth="1"/>
    <col min="15105" max="15105" width="11.6640625" style="252" customWidth="1"/>
    <col min="15106" max="15106" width="11.33203125" style="252" customWidth="1"/>
    <col min="15107" max="15107" width="10.33203125" style="252" customWidth="1"/>
    <col min="15108" max="15108" width="12" style="252" customWidth="1"/>
    <col min="15109" max="15347" width="9.33203125" style="252"/>
    <col min="15348" max="15348" width="4.83203125" style="252" customWidth="1"/>
    <col min="15349" max="15349" width="27.33203125" style="252" customWidth="1"/>
    <col min="15350" max="15351" width="15.5" style="252" customWidth="1"/>
    <col min="15352" max="15352" width="13.6640625" style="252" customWidth="1"/>
    <col min="15353" max="15353" width="12.33203125" style="252" customWidth="1"/>
    <col min="15354" max="15354" width="13" style="252" bestFit="1" customWidth="1"/>
    <col min="15355" max="15355" width="11.33203125" style="252" customWidth="1"/>
    <col min="15356" max="15356" width="12.33203125" style="252" customWidth="1"/>
    <col min="15357" max="15357" width="10.33203125" style="252" customWidth="1"/>
    <col min="15358" max="15358" width="10.1640625" style="252" customWidth="1"/>
    <col min="15359" max="15359" width="13" style="252" customWidth="1"/>
    <col min="15360" max="15360" width="12.5" style="252" customWidth="1"/>
    <col min="15361" max="15361" width="11.6640625" style="252" customWidth="1"/>
    <col min="15362" max="15362" width="11.33203125" style="252" customWidth="1"/>
    <col min="15363" max="15363" width="10.33203125" style="252" customWidth="1"/>
    <col min="15364" max="15364" width="12" style="252" customWidth="1"/>
    <col min="15365" max="15603" width="9.33203125" style="252"/>
    <col min="15604" max="15604" width="4.83203125" style="252" customWidth="1"/>
    <col min="15605" max="15605" width="27.33203125" style="252" customWidth="1"/>
    <col min="15606" max="15607" width="15.5" style="252" customWidth="1"/>
    <col min="15608" max="15608" width="13.6640625" style="252" customWidth="1"/>
    <col min="15609" max="15609" width="12.33203125" style="252" customWidth="1"/>
    <col min="15610" max="15610" width="13" style="252" bestFit="1" customWidth="1"/>
    <col min="15611" max="15611" width="11.33203125" style="252" customWidth="1"/>
    <col min="15612" max="15612" width="12.33203125" style="252" customWidth="1"/>
    <col min="15613" max="15613" width="10.33203125" style="252" customWidth="1"/>
    <col min="15614" max="15614" width="10.1640625" style="252" customWidth="1"/>
    <col min="15615" max="15615" width="13" style="252" customWidth="1"/>
    <col min="15616" max="15616" width="12.5" style="252" customWidth="1"/>
    <col min="15617" max="15617" width="11.6640625" style="252" customWidth="1"/>
    <col min="15618" max="15618" width="11.33203125" style="252" customWidth="1"/>
    <col min="15619" max="15619" width="10.33203125" style="252" customWidth="1"/>
    <col min="15620" max="15620" width="12" style="252" customWidth="1"/>
    <col min="15621" max="15859" width="9.33203125" style="252"/>
    <col min="15860" max="15860" width="4.83203125" style="252" customWidth="1"/>
    <col min="15861" max="15861" width="27.33203125" style="252" customWidth="1"/>
    <col min="15862" max="15863" width="15.5" style="252" customWidth="1"/>
    <col min="15864" max="15864" width="13.6640625" style="252" customWidth="1"/>
    <col min="15865" max="15865" width="12.33203125" style="252" customWidth="1"/>
    <col min="15866" max="15866" width="13" style="252" bestFit="1" customWidth="1"/>
    <col min="15867" max="15867" width="11.33203125" style="252" customWidth="1"/>
    <col min="15868" max="15868" width="12.33203125" style="252" customWidth="1"/>
    <col min="15869" max="15869" width="10.33203125" style="252" customWidth="1"/>
    <col min="15870" max="15870" width="10.1640625" style="252" customWidth="1"/>
    <col min="15871" max="15871" width="13" style="252" customWidth="1"/>
    <col min="15872" max="15872" width="12.5" style="252" customWidth="1"/>
    <col min="15873" max="15873" width="11.6640625" style="252" customWidth="1"/>
    <col min="15874" max="15874" width="11.33203125" style="252" customWidth="1"/>
    <col min="15875" max="15875" width="10.33203125" style="252" customWidth="1"/>
    <col min="15876" max="15876" width="12" style="252" customWidth="1"/>
    <col min="15877" max="16115" width="9.33203125" style="252"/>
    <col min="16116" max="16116" width="4.83203125" style="252" customWidth="1"/>
    <col min="16117" max="16117" width="27.33203125" style="252" customWidth="1"/>
    <col min="16118" max="16119" width="15.5" style="252" customWidth="1"/>
    <col min="16120" max="16120" width="13.6640625" style="252" customWidth="1"/>
    <col min="16121" max="16121" width="12.33203125" style="252" customWidth="1"/>
    <col min="16122" max="16122" width="13" style="252" bestFit="1" customWidth="1"/>
    <col min="16123" max="16123" width="11.33203125" style="252" customWidth="1"/>
    <col min="16124" max="16124" width="12.33203125" style="252" customWidth="1"/>
    <col min="16125" max="16125" width="10.33203125" style="252" customWidth="1"/>
    <col min="16126" max="16126" width="10.1640625" style="252" customWidth="1"/>
    <col min="16127" max="16127" width="13" style="252" customWidth="1"/>
    <col min="16128" max="16128" width="12.5" style="252" customWidth="1"/>
    <col min="16129" max="16129" width="11.6640625" style="252" customWidth="1"/>
    <col min="16130" max="16130" width="11.33203125" style="252" customWidth="1"/>
    <col min="16131" max="16131" width="10.33203125" style="252" customWidth="1"/>
    <col min="16132" max="16132" width="12" style="252" customWidth="1"/>
    <col min="16133" max="16384" width="9.33203125" style="252"/>
  </cols>
  <sheetData>
    <row r="1" spans="1:9" ht="15" customHeight="1"/>
    <row r="2" spans="1:9" ht="35.25" customHeight="1">
      <c r="A2" s="324" t="s">
        <v>319</v>
      </c>
      <c r="B2" s="324"/>
      <c r="C2" s="324"/>
      <c r="D2" s="324"/>
      <c r="E2" s="324"/>
      <c r="F2" s="324"/>
      <c r="G2" s="324"/>
      <c r="H2" s="324"/>
      <c r="I2" s="324"/>
    </row>
    <row r="3" spans="1:9" ht="14.25" customHeight="1">
      <c r="A3" s="254"/>
      <c r="B3" s="254"/>
      <c r="C3" s="254"/>
      <c r="D3" s="254"/>
      <c r="E3" s="254"/>
      <c r="F3" s="254"/>
      <c r="G3" s="254"/>
      <c r="H3" s="254"/>
    </row>
    <row r="4" spans="1:9" s="255" customFormat="1" ht="21.75" customHeight="1">
      <c r="A4" s="325" t="s">
        <v>56</v>
      </c>
      <c r="B4" s="327" t="s">
        <v>320</v>
      </c>
      <c r="C4" s="327" t="s">
        <v>321</v>
      </c>
      <c r="D4" s="327" t="s">
        <v>322</v>
      </c>
      <c r="E4" s="328" t="s">
        <v>323</v>
      </c>
      <c r="F4" s="328"/>
      <c r="G4" s="328"/>
      <c r="H4" s="327" t="s">
        <v>324</v>
      </c>
      <c r="I4" s="327" t="s">
        <v>325</v>
      </c>
    </row>
    <row r="5" spans="1:9" ht="57.75" customHeight="1">
      <c r="A5" s="326"/>
      <c r="B5" s="327"/>
      <c r="C5" s="327"/>
      <c r="D5" s="327"/>
      <c r="E5" s="256" t="s">
        <v>326</v>
      </c>
      <c r="F5" s="256" t="s">
        <v>327</v>
      </c>
      <c r="G5" s="256" t="s">
        <v>328</v>
      </c>
      <c r="H5" s="327"/>
      <c r="I5" s="327"/>
    </row>
    <row r="6" spans="1:9" s="258" customFormat="1" ht="14.25" customHeight="1">
      <c r="A6" s="257">
        <v>1</v>
      </c>
      <c r="B6" s="257">
        <v>2</v>
      </c>
      <c r="C6" s="257">
        <v>3</v>
      </c>
      <c r="D6" s="257">
        <v>4</v>
      </c>
      <c r="E6" s="257">
        <v>5</v>
      </c>
      <c r="F6" s="257">
        <v>6</v>
      </c>
      <c r="G6" s="257">
        <v>7</v>
      </c>
      <c r="H6" s="257">
        <v>8</v>
      </c>
      <c r="I6" s="257">
        <v>9</v>
      </c>
    </row>
    <row r="7" spans="1:9" s="260" customFormat="1" ht="33" customHeight="1">
      <c r="A7" s="318" t="s">
        <v>58</v>
      </c>
      <c r="B7" s="259" t="s">
        <v>329</v>
      </c>
      <c r="C7" s="320" t="s">
        <v>330</v>
      </c>
      <c r="D7" s="320"/>
      <c r="E7" s="320"/>
      <c r="F7" s="320"/>
      <c r="G7" s="320"/>
      <c r="H7" s="320"/>
      <c r="I7" s="320"/>
    </row>
    <row r="8" spans="1:9" s="260" customFormat="1" ht="80.25" customHeight="1">
      <c r="A8" s="319"/>
      <c r="B8" s="259" t="s">
        <v>331</v>
      </c>
      <c r="C8" s="320"/>
      <c r="D8" s="320"/>
      <c r="E8" s="320"/>
      <c r="F8" s="320"/>
      <c r="G8" s="320"/>
      <c r="H8" s="320"/>
      <c r="I8" s="320"/>
    </row>
    <row r="9" spans="1:9" s="263" customFormat="1" ht="15.75" customHeight="1">
      <c r="A9" s="319"/>
      <c r="B9" s="261" t="s">
        <v>332</v>
      </c>
      <c r="C9" s="321" t="s">
        <v>333</v>
      </c>
      <c r="D9" s="262">
        <f>SUM(E9:I9)</f>
        <v>13218.78</v>
      </c>
      <c r="E9" s="262">
        <v>13218.78</v>
      </c>
      <c r="F9" s="262">
        <v>0</v>
      </c>
      <c r="G9" s="262">
        <v>0</v>
      </c>
      <c r="H9" s="262">
        <v>0</v>
      </c>
      <c r="I9" s="262">
        <v>0</v>
      </c>
    </row>
    <row r="10" spans="1:9" s="263" customFormat="1" ht="15.75" customHeight="1">
      <c r="A10" s="319"/>
      <c r="B10" s="261" t="s">
        <v>334</v>
      </c>
      <c r="C10" s="322"/>
      <c r="D10" s="262">
        <f t="shared" ref="D10:D13" si="0">SUM(E10:I10)</f>
        <v>62835.32</v>
      </c>
      <c r="E10" s="262">
        <v>62835.32</v>
      </c>
      <c r="F10" s="262">
        <v>0</v>
      </c>
      <c r="G10" s="262">
        <v>0</v>
      </c>
      <c r="H10" s="262">
        <v>0</v>
      </c>
      <c r="I10" s="262">
        <v>0</v>
      </c>
    </row>
    <row r="11" spans="1:9" s="263" customFormat="1" ht="15.75" customHeight="1">
      <c r="A11" s="319"/>
      <c r="B11" s="261" t="s">
        <v>335</v>
      </c>
      <c r="C11" s="322"/>
      <c r="D11" s="262">
        <f t="shared" si="0"/>
        <v>157088.29999999999</v>
      </c>
      <c r="E11" s="262">
        <v>157088.29999999999</v>
      </c>
      <c r="F11" s="262">
        <v>0</v>
      </c>
      <c r="G11" s="262">
        <v>0</v>
      </c>
      <c r="H11" s="262">
        <v>0</v>
      </c>
      <c r="I11" s="262">
        <v>0</v>
      </c>
    </row>
    <row r="12" spans="1:9" s="263" customFormat="1" ht="15.75" customHeight="1">
      <c r="A12" s="319"/>
      <c r="B12" s="261" t="s">
        <v>336</v>
      </c>
      <c r="C12" s="322"/>
      <c r="D12" s="262">
        <f t="shared" si="0"/>
        <v>97351.84</v>
      </c>
      <c r="E12" s="262">
        <v>97351.84</v>
      </c>
      <c r="F12" s="262">
        <v>0</v>
      </c>
      <c r="G12" s="262">
        <v>0</v>
      </c>
      <c r="H12" s="262">
        <v>0</v>
      </c>
      <c r="I12" s="262">
        <v>0</v>
      </c>
    </row>
    <row r="13" spans="1:9" s="263" customFormat="1" ht="15.75" customHeight="1">
      <c r="A13" s="319"/>
      <c r="B13" s="264" t="s">
        <v>337</v>
      </c>
      <c r="C13" s="323"/>
      <c r="D13" s="265">
        <f t="shared" si="0"/>
        <v>99409</v>
      </c>
      <c r="E13" s="265">
        <v>99409</v>
      </c>
      <c r="F13" s="265">
        <v>0</v>
      </c>
      <c r="G13" s="265">
        <v>0</v>
      </c>
      <c r="H13" s="265">
        <v>0</v>
      </c>
      <c r="I13" s="265">
        <v>0</v>
      </c>
    </row>
    <row r="14" spans="1:9" s="260" customFormat="1" ht="33" customHeight="1">
      <c r="A14" s="313" t="s">
        <v>60</v>
      </c>
      <c r="B14" s="259" t="s">
        <v>329</v>
      </c>
      <c r="C14" s="320" t="s">
        <v>330</v>
      </c>
      <c r="D14" s="320"/>
      <c r="E14" s="320"/>
      <c r="F14" s="320"/>
      <c r="G14" s="320"/>
      <c r="H14" s="320"/>
      <c r="I14" s="320"/>
    </row>
    <row r="15" spans="1:9" s="260" customFormat="1" ht="56.25" customHeight="1">
      <c r="A15" s="314"/>
      <c r="B15" s="259" t="s">
        <v>338</v>
      </c>
      <c r="C15" s="320"/>
      <c r="D15" s="320"/>
      <c r="E15" s="320"/>
      <c r="F15" s="320"/>
      <c r="G15" s="320"/>
      <c r="H15" s="320"/>
      <c r="I15" s="320"/>
    </row>
    <row r="16" spans="1:9" s="263" customFormat="1" ht="15.75" customHeight="1">
      <c r="A16" s="314"/>
      <c r="B16" s="261" t="s">
        <v>332</v>
      </c>
      <c r="C16" s="321" t="s">
        <v>339</v>
      </c>
      <c r="D16" s="266">
        <f>SUM(E16:I16)</f>
        <v>6332.6</v>
      </c>
      <c r="E16" s="266">
        <v>6332.6</v>
      </c>
      <c r="F16" s="267">
        <v>0</v>
      </c>
      <c r="G16" s="267">
        <v>0</v>
      </c>
      <c r="H16" s="267">
        <v>0</v>
      </c>
      <c r="I16" s="267">
        <v>0</v>
      </c>
    </row>
    <row r="17" spans="1:9" s="263" customFormat="1" ht="15.75" customHeight="1">
      <c r="A17" s="314"/>
      <c r="B17" s="261" t="s">
        <v>334</v>
      </c>
      <c r="C17" s="322"/>
      <c r="D17" s="266">
        <f t="shared" ref="D17:D20" si="1">SUM(E17:I17)</f>
        <v>306.92</v>
      </c>
      <c r="E17" s="266">
        <v>306.92</v>
      </c>
      <c r="F17" s="267">
        <v>0</v>
      </c>
      <c r="G17" s="267">
        <v>0</v>
      </c>
      <c r="H17" s="267">
        <v>0</v>
      </c>
      <c r="I17" s="267">
        <v>0</v>
      </c>
    </row>
    <row r="18" spans="1:9" s="263" customFormat="1" ht="15.75" customHeight="1">
      <c r="A18" s="314"/>
      <c r="B18" s="261" t="s">
        <v>335</v>
      </c>
      <c r="C18" s="322"/>
      <c r="D18" s="266">
        <f t="shared" si="1"/>
        <v>4137.67</v>
      </c>
      <c r="E18" s="266">
        <v>4137.67</v>
      </c>
      <c r="F18" s="267">
        <v>0</v>
      </c>
      <c r="G18" s="267">
        <v>0</v>
      </c>
      <c r="H18" s="267">
        <v>0</v>
      </c>
      <c r="I18" s="267">
        <v>0</v>
      </c>
    </row>
    <row r="19" spans="1:9" s="263" customFormat="1" ht="15.75" customHeight="1">
      <c r="A19" s="314"/>
      <c r="B19" s="261" t="s">
        <v>336</v>
      </c>
      <c r="C19" s="322"/>
      <c r="D19" s="266">
        <f t="shared" si="1"/>
        <v>0</v>
      </c>
      <c r="E19" s="266">
        <v>0</v>
      </c>
      <c r="F19" s="267">
        <v>0</v>
      </c>
      <c r="G19" s="267">
        <v>0</v>
      </c>
      <c r="H19" s="267">
        <v>0</v>
      </c>
      <c r="I19" s="267">
        <v>0</v>
      </c>
    </row>
    <row r="20" spans="1:9" s="263" customFormat="1" ht="15.75" customHeight="1">
      <c r="A20" s="314"/>
      <c r="B20" s="264" t="s">
        <v>337</v>
      </c>
      <c r="C20" s="323"/>
      <c r="D20" s="268">
        <f t="shared" si="1"/>
        <v>18392</v>
      </c>
      <c r="E20" s="269">
        <v>18392</v>
      </c>
      <c r="F20" s="269">
        <v>0</v>
      </c>
      <c r="G20" s="269">
        <v>0</v>
      </c>
      <c r="H20" s="269">
        <v>0</v>
      </c>
      <c r="I20" s="269">
        <v>0</v>
      </c>
    </row>
    <row r="21" spans="1:9" s="255" customFormat="1" ht="30.75" customHeight="1">
      <c r="A21" s="313" t="s">
        <v>62</v>
      </c>
      <c r="B21" s="270" t="s">
        <v>340</v>
      </c>
      <c r="C21" s="315" t="s">
        <v>330</v>
      </c>
      <c r="D21" s="315"/>
      <c r="E21" s="315"/>
      <c r="F21" s="315"/>
      <c r="G21" s="315"/>
      <c r="H21" s="315"/>
      <c r="I21" s="315"/>
    </row>
    <row r="22" spans="1:9" s="255" customFormat="1" ht="30.75" customHeight="1">
      <c r="A22" s="314"/>
      <c r="B22" s="270" t="s">
        <v>341</v>
      </c>
      <c r="C22" s="315"/>
      <c r="D22" s="315"/>
      <c r="E22" s="315"/>
      <c r="F22" s="315"/>
      <c r="G22" s="315"/>
      <c r="H22" s="315"/>
      <c r="I22" s="315"/>
    </row>
    <row r="23" spans="1:9" s="255" customFormat="1" ht="42.75" customHeight="1">
      <c r="A23" s="314"/>
      <c r="B23" s="270" t="s">
        <v>342</v>
      </c>
      <c r="C23" s="315"/>
      <c r="D23" s="315"/>
      <c r="E23" s="315"/>
      <c r="F23" s="315"/>
      <c r="G23" s="315"/>
      <c r="H23" s="315"/>
      <c r="I23" s="315"/>
    </row>
    <row r="24" spans="1:9" s="274" customFormat="1" ht="15.75" customHeight="1">
      <c r="A24" s="314"/>
      <c r="B24" s="271" t="s">
        <v>334</v>
      </c>
      <c r="C24" s="316" t="s">
        <v>343</v>
      </c>
      <c r="D24" s="272">
        <f t="shared" ref="D24:D27" si="2">SUM(E24:I24)</f>
        <v>1356265.61</v>
      </c>
      <c r="E24" s="272">
        <v>0</v>
      </c>
      <c r="F24" s="273">
        <v>0</v>
      </c>
      <c r="G24" s="273">
        <v>0</v>
      </c>
      <c r="H24" s="273">
        <v>203439.83</v>
      </c>
      <c r="I24" s="273">
        <v>1152825.78</v>
      </c>
    </row>
    <row r="25" spans="1:9" s="274" customFormat="1" ht="15.75" customHeight="1">
      <c r="A25" s="314"/>
      <c r="B25" s="271" t="s">
        <v>335</v>
      </c>
      <c r="C25" s="316"/>
      <c r="D25" s="272">
        <f t="shared" si="2"/>
        <v>502116.2</v>
      </c>
      <c r="E25" s="272">
        <v>0</v>
      </c>
      <c r="F25" s="273">
        <v>0</v>
      </c>
      <c r="G25" s="273">
        <v>0</v>
      </c>
      <c r="H25" s="273">
        <v>75317.429999999993</v>
      </c>
      <c r="I25" s="273">
        <v>426798.77</v>
      </c>
    </row>
    <row r="26" spans="1:9" s="274" customFormat="1" ht="15.75" customHeight="1">
      <c r="A26" s="314"/>
      <c r="B26" s="271" t="s">
        <v>336</v>
      </c>
      <c r="C26" s="316"/>
      <c r="D26" s="272">
        <f t="shared" si="2"/>
        <v>568728.03</v>
      </c>
      <c r="E26" s="272">
        <v>0</v>
      </c>
      <c r="F26" s="273">
        <v>0</v>
      </c>
      <c r="G26" s="273">
        <v>0</v>
      </c>
      <c r="H26" s="273">
        <v>85309.2</v>
      </c>
      <c r="I26" s="273">
        <v>483418.83</v>
      </c>
    </row>
    <row r="27" spans="1:9" s="274" customFormat="1" ht="15.75" customHeight="1">
      <c r="A27" s="314"/>
      <c r="B27" s="275" t="s">
        <v>337</v>
      </c>
      <c r="C27" s="317"/>
      <c r="D27" s="276">
        <f t="shared" si="2"/>
        <v>557030</v>
      </c>
      <c r="E27" s="277">
        <v>0</v>
      </c>
      <c r="F27" s="277">
        <v>0</v>
      </c>
      <c r="G27" s="277">
        <v>0</v>
      </c>
      <c r="H27" s="277">
        <v>83554</v>
      </c>
      <c r="I27" s="277">
        <v>473476</v>
      </c>
    </row>
    <row r="28" spans="1:9" s="255" customFormat="1" ht="15.75" customHeight="1">
      <c r="A28" s="313" t="s">
        <v>69</v>
      </c>
      <c r="B28" s="270" t="s">
        <v>344</v>
      </c>
      <c r="C28" s="315" t="s">
        <v>345</v>
      </c>
      <c r="D28" s="315"/>
      <c r="E28" s="315"/>
      <c r="F28" s="315"/>
      <c r="G28" s="315"/>
      <c r="H28" s="315"/>
      <c r="I28" s="315"/>
    </row>
    <row r="29" spans="1:9" s="255" customFormat="1" ht="15.75" customHeight="1">
      <c r="A29" s="314"/>
      <c r="B29" s="270" t="s">
        <v>346</v>
      </c>
      <c r="C29" s="315"/>
      <c r="D29" s="315"/>
      <c r="E29" s="315"/>
      <c r="F29" s="315"/>
      <c r="G29" s="315"/>
      <c r="H29" s="315"/>
      <c r="I29" s="315"/>
    </row>
    <row r="30" spans="1:9" s="255" customFormat="1" ht="43.5" customHeight="1">
      <c r="A30" s="314"/>
      <c r="B30" s="270" t="s">
        <v>347</v>
      </c>
      <c r="C30" s="315"/>
      <c r="D30" s="315"/>
      <c r="E30" s="315"/>
      <c r="F30" s="315"/>
      <c r="G30" s="315"/>
      <c r="H30" s="315"/>
      <c r="I30" s="315"/>
    </row>
    <row r="31" spans="1:9" s="255" customFormat="1" ht="15.75" customHeight="1">
      <c r="A31" s="314"/>
      <c r="B31" s="270" t="s">
        <v>348</v>
      </c>
      <c r="C31" s="315"/>
      <c r="D31" s="315"/>
      <c r="E31" s="315"/>
      <c r="F31" s="315"/>
      <c r="G31" s="315"/>
      <c r="H31" s="315"/>
      <c r="I31" s="315"/>
    </row>
    <row r="32" spans="1:9" s="274" customFormat="1" ht="15.75" customHeight="1">
      <c r="A32" s="314"/>
      <c r="B32" s="271" t="s">
        <v>334</v>
      </c>
      <c r="C32" s="316" t="s">
        <v>349</v>
      </c>
      <c r="D32" s="272">
        <f t="shared" ref="D32:D35" si="3">SUM(E32:I32)</f>
        <v>44209.11</v>
      </c>
      <c r="E32" s="273">
        <v>6631.37</v>
      </c>
      <c r="F32" s="273">
        <v>0</v>
      </c>
      <c r="G32" s="273">
        <v>0</v>
      </c>
      <c r="H32" s="273">
        <v>0</v>
      </c>
      <c r="I32" s="273">
        <v>37577.74</v>
      </c>
    </row>
    <row r="33" spans="1:9" s="274" customFormat="1" ht="15.75" customHeight="1">
      <c r="A33" s="314"/>
      <c r="B33" s="271" t="s">
        <v>335</v>
      </c>
      <c r="C33" s="316"/>
      <c r="D33" s="272">
        <f t="shared" si="3"/>
        <v>133284.60999999999</v>
      </c>
      <c r="E33" s="273">
        <v>15009.07</v>
      </c>
      <c r="F33" s="273">
        <v>0</v>
      </c>
      <c r="G33" s="273">
        <v>0</v>
      </c>
      <c r="H33" s="273">
        <v>0</v>
      </c>
      <c r="I33" s="273">
        <v>118275.54</v>
      </c>
    </row>
    <row r="34" spans="1:9" s="274" customFormat="1" ht="15.75" customHeight="1">
      <c r="A34" s="314"/>
      <c r="B34" s="271" t="s">
        <v>336</v>
      </c>
      <c r="C34" s="316"/>
      <c r="D34" s="272">
        <f t="shared" si="3"/>
        <v>196595.19</v>
      </c>
      <c r="E34" s="273">
        <v>25279.97</v>
      </c>
      <c r="F34" s="273">
        <v>0</v>
      </c>
      <c r="G34" s="273">
        <v>0</v>
      </c>
      <c r="H34" s="273">
        <v>0</v>
      </c>
      <c r="I34" s="273">
        <v>171315.22</v>
      </c>
    </row>
    <row r="35" spans="1:9" s="274" customFormat="1" ht="15.75" customHeight="1">
      <c r="A35" s="314"/>
      <c r="B35" s="275" t="s">
        <v>337</v>
      </c>
      <c r="C35" s="317"/>
      <c r="D35" s="276">
        <f t="shared" si="3"/>
        <v>141581</v>
      </c>
      <c r="E35" s="277">
        <v>16736</v>
      </c>
      <c r="F35" s="277">
        <v>0</v>
      </c>
      <c r="G35" s="277">
        <v>0</v>
      </c>
      <c r="H35" s="277">
        <v>0</v>
      </c>
      <c r="I35" s="277">
        <v>124845</v>
      </c>
    </row>
    <row r="36" spans="1:9" s="278" customFormat="1" ht="15.75" customHeight="1">
      <c r="A36" s="313" t="s">
        <v>71</v>
      </c>
      <c r="B36" s="270" t="s">
        <v>344</v>
      </c>
      <c r="C36" s="315" t="s">
        <v>350</v>
      </c>
      <c r="D36" s="315"/>
      <c r="E36" s="315"/>
      <c r="F36" s="315"/>
      <c r="G36" s="315"/>
      <c r="H36" s="315"/>
      <c r="I36" s="315"/>
    </row>
    <row r="37" spans="1:9" s="278" customFormat="1" ht="15.75" customHeight="1">
      <c r="A37" s="314"/>
      <c r="B37" s="270" t="s">
        <v>351</v>
      </c>
      <c r="C37" s="315"/>
      <c r="D37" s="315"/>
      <c r="E37" s="315"/>
      <c r="F37" s="315"/>
      <c r="G37" s="315"/>
      <c r="H37" s="315"/>
      <c r="I37" s="315"/>
    </row>
    <row r="38" spans="1:9" s="278" customFormat="1" ht="32.25" customHeight="1">
      <c r="A38" s="314"/>
      <c r="B38" s="270" t="s">
        <v>352</v>
      </c>
      <c r="C38" s="315"/>
      <c r="D38" s="315"/>
      <c r="E38" s="315"/>
      <c r="F38" s="315"/>
      <c r="G38" s="315"/>
      <c r="H38" s="315"/>
      <c r="I38" s="315"/>
    </row>
    <row r="39" spans="1:9" s="255" customFormat="1" ht="15.75" customHeight="1">
      <c r="A39" s="314"/>
      <c r="B39" s="270" t="s">
        <v>353</v>
      </c>
      <c r="C39" s="315"/>
      <c r="D39" s="315"/>
      <c r="E39" s="315"/>
      <c r="F39" s="315"/>
      <c r="G39" s="315"/>
      <c r="H39" s="315"/>
      <c r="I39" s="315"/>
    </row>
    <row r="40" spans="1:9" s="274" customFormat="1" ht="15.75" customHeight="1">
      <c r="A40" s="314"/>
      <c r="B40" s="271" t="s">
        <v>335</v>
      </c>
      <c r="C40" s="316" t="s">
        <v>354</v>
      </c>
      <c r="D40" s="272">
        <f t="shared" ref="D40:D42" si="4">SUM(E40:I40)</f>
        <v>0</v>
      </c>
      <c r="E40" s="272">
        <v>0</v>
      </c>
      <c r="F40" s="273">
        <v>0</v>
      </c>
      <c r="G40" s="273">
        <v>0</v>
      </c>
      <c r="H40" s="273">
        <v>0</v>
      </c>
      <c r="I40" s="273">
        <v>0</v>
      </c>
    </row>
    <row r="41" spans="1:9" s="274" customFormat="1" ht="15.75" customHeight="1">
      <c r="A41" s="314"/>
      <c r="B41" s="271" t="s">
        <v>336</v>
      </c>
      <c r="C41" s="316"/>
      <c r="D41" s="272">
        <f t="shared" si="4"/>
        <v>492486.3</v>
      </c>
      <c r="E41" s="272">
        <v>0</v>
      </c>
      <c r="F41" s="273">
        <v>0</v>
      </c>
      <c r="G41" s="273">
        <v>0</v>
      </c>
      <c r="H41" s="273">
        <v>73872.94</v>
      </c>
      <c r="I41" s="273">
        <v>418613.36</v>
      </c>
    </row>
    <row r="42" spans="1:9" s="274" customFormat="1" ht="15.75" customHeight="1">
      <c r="A42" s="314"/>
      <c r="B42" s="275" t="s">
        <v>337</v>
      </c>
      <c r="C42" s="317"/>
      <c r="D42" s="276">
        <f t="shared" si="4"/>
        <v>125422</v>
      </c>
      <c r="E42" s="277">
        <v>0</v>
      </c>
      <c r="F42" s="277">
        <v>0</v>
      </c>
      <c r="G42" s="277">
        <v>0</v>
      </c>
      <c r="H42" s="277">
        <v>18813</v>
      </c>
      <c r="I42" s="277">
        <v>106609</v>
      </c>
    </row>
    <row r="43" spans="1:9" s="278" customFormat="1" ht="15.75" customHeight="1">
      <c r="A43" s="313" t="s">
        <v>73</v>
      </c>
      <c r="B43" s="270" t="s">
        <v>344</v>
      </c>
      <c r="C43" s="315" t="s">
        <v>350</v>
      </c>
      <c r="D43" s="315"/>
      <c r="E43" s="315"/>
      <c r="F43" s="315"/>
      <c r="G43" s="315"/>
      <c r="H43" s="315"/>
      <c r="I43" s="315"/>
    </row>
    <row r="44" spans="1:9" s="278" customFormat="1" ht="29.25" customHeight="1">
      <c r="A44" s="314"/>
      <c r="B44" s="270" t="s">
        <v>355</v>
      </c>
      <c r="C44" s="315"/>
      <c r="D44" s="315"/>
      <c r="E44" s="315"/>
      <c r="F44" s="315"/>
      <c r="G44" s="315"/>
      <c r="H44" s="315"/>
      <c r="I44" s="315"/>
    </row>
    <row r="45" spans="1:9" s="278" customFormat="1" ht="32.25" customHeight="1">
      <c r="A45" s="314"/>
      <c r="B45" s="270" t="s">
        <v>356</v>
      </c>
      <c r="C45" s="315"/>
      <c r="D45" s="315"/>
      <c r="E45" s="315"/>
      <c r="F45" s="315"/>
      <c r="G45" s="315"/>
      <c r="H45" s="315"/>
      <c r="I45" s="315"/>
    </row>
    <row r="46" spans="1:9" s="255" customFormat="1" ht="29.25" customHeight="1">
      <c r="A46" s="314"/>
      <c r="B46" s="270" t="s">
        <v>357</v>
      </c>
      <c r="C46" s="315"/>
      <c r="D46" s="315"/>
      <c r="E46" s="315"/>
      <c r="F46" s="315"/>
      <c r="G46" s="315"/>
      <c r="H46" s="315"/>
      <c r="I46" s="315"/>
    </row>
    <row r="47" spans="1:9" s="274" customFormat="1" ht="15.75" customHeight="1">
      <c r="A47" s="314"/>
      <c r="B47" s="271" t="s">
        <v>336</v>
      </c>
      <c r="C47" s="316" t="s">
        <v>358</v>
      </c>
      <c r="D47" s="272">
        <f t="shared" ref="D47:D48" si="5">SUM(E47:I47)</f>
        <v>266047</v>
      </c>
      <c r="E47" s="272">
        <v>47719.99</v>
      </c>
      <c r="F47" s="273">
        <v>0</v>
      </c>
      <c r="G47" s="273">
        <v>0</v>
      </c>
      <c r="H47" s="273">
        <v>0</v>
      </c>
      <c r="I47" s="273">
        <v>218327.01</v>
      </c>
    </row>
    <row r="48" spans="1:9" s="274" customFormat="1" ht="15.75" customHeight="1">
      <c r="A48" s="314"/>
      <c r="B48" s="275" t="s">
        <v>337</v>
      </c>
      <c r="C48" s="317"/>
      <c r="D48" s="276">
        <f t="shared" si="5"/>
        <v>96833</v>
      </c>
      <c r="E48" s="277">
        <v>21000</v>
      </c>
      <c r="F48" s="277">
        <v>0</v>
      </c>
      <c r="G48" s="277">
        <v>0</v>
      </c>
      <c r="H48" s="277">
        <v>0</v>
      </c>
      <c r="I48" s="277">
        <v>75833</v>
      </c>
    </row>
    <row r="49" spans="1:9" s="278" customFormat="1" ht="15.75" customHeight="1">
      <c r="A49" s="313" t="s">
        <v>76</v>
      </c>
      <c r="B49" s="270" t="s">
        <v>344</v>
      </c>
      <c r="C49" s="315" t="s">
        <v>359</v>
      </c>
      <c r="D49" s="315"/>
      <c r="E49" s="315"/>
      <c r="F49" s="315"/>
      <c r="G49" s="315"/>
      <c r="H49" s="315"/>
      <c r="I49" s="315"/>
    </row>
    <row r="50" spans="1:9" s="278" customFormat="1" ht="29.25" customHeight="1">
      <c r="A50" s="314"/>
      <c r="B50" s="270" t="s">
        <v>355</v>
      </c>
      <c r="C50" s="315"/>
      <c r="D50" s="315"/>
      <c r="E50" s="315"/>
      <c r="F50" s="315"/>
      <c r="G50" s="315"/>
      <c r="H50" s="315"/>
      <c r="I50" s="315"/>
    </row>
    <row r="51" spans="1:9" s="278" customFormat="1" ht="32.25" customHeight="1">
      <c r="A51" s="314"/>
      <c r="B51" s="270" t="s">
        <v>356</v>
      </c>
      <c r="C51" s="315"/>
      <c r="D51" s="315"/>
      <c r="E51" s="315"/>
      <c r="F51" s="315"/>
      <c r="G51" s="315"/>
      <c r="H51" s="315"/>
      <c r="I51" s="315"/>
    </row>
    <row r="52" spans="1:9" s="255" customFormat="1" ht="29.25" customHeight="1">
      <c r="A52" s="314"/>
      <c r="B52" s="270" t="s">
        <v>357</v>
      </c>
      <c r="C52" s="315"/>
      <c r="D52" s="315"/>
      <c r="E52" s="315"/>
      <c r="F52" s="315"/>
      <c r="G52" s="315"/>
      <c r="H52" s="315"/>
      <c r="I52" s="315"/>
    </row>
    <row r="53" spans="1:9" s="274" customFormat="1" ht="15.75" customHeight="1">
      <c r="A53" s="314"/>
      <c r="B53" s="271" t="s">
        <v>336</v>
      </c>
      <c r="C53" s="316" t="s">
        <v>358</v>
      </c>
      <c r="D53" s="272">
        <f t="shared" ref="D53:D54" si="6">SUM(E53:I53)</f>
        <v>61578.11</v>
      </c>
      <c r="E53" s="272">
        <v>9570</v>
      </c>
      <c r="F53" s="273">
        <v>0</v>
      </c>
      <c r="G53" s="273">
        <v>0</v>
      </c>
      <c r="H53" s="273">
        <v>0</v>
      </c>
      <c r="I53" s="273">
        <v>52008.11</v>
      </c>
    </row>
    <row r="54" spans="1:9" s="274" customFormat="1" ht="15.75" customHeight="1">
      <c r="A54" s="314"/>
      <c r="B54" s="275" t="s">
        <v>337</v>
      </c>
      <c r="C54" s="317"/>
      <c r="D54" s="276">
        <f t="shared" si="6"/>
        <v>62958</v>
      </c>
      <c r="E54" s="277">
        <v>9558</v>
      </c>
      <c r="F54" s="277">
        <v>0</v>
      </c>
      <c r="G54" s="277">
        <v>0</v>
      </c>
      <c r="H54" s="277">
        <v>0</v>
      </c>
      <c r="I54" s="277">
        <v>53400</v>
      </c>
    </row>
    <row r="55" spans="1:9" s="278" customFormat="1" ht="15.75" customHeight="1">
      <c r="A55" s="313" t="s">
        <v>78</v>
      </c>
      <c r="B55" s="270" t="s">
        <v>360</v>
      </c>
      <c r="C55" s="315" t="s">
        <v>350</v>
      </c>
      <c r="D55" s="315"/>
      <c r="E55" s="315"/>
      <c r="F55" s="315"/>
      <c r="G55" s="315"/>
      <c r="H55" s="315"/>
      <c r="I55" s="315"/>
    </row>
    <row r="56" spans="1:9" s="278" customFormat="1" ht="15.75" customHeight="1">
      <c r="A56" s="314"/>
      <c r="B56" s="270" t="s">
        <v>361</v>
      </c>
      <c r="C56" s="315"/>
      <c r="D56" s="315"/>
      <c r="E56" s="315"/>
      <c r="F56" s="315"/>
      <c r="G56" s="315"/>
      <c r="H56" s="315"/>
      <c r="I56" s="315"/>
    </row>
    <row r="57" spans="1:9" s="255" customFormat="1" ht="15.75" customHeight="1">
      <c r="A57" s="314"/>
      <c r="B57" s="270" t="s">
        <v>362</v>
      </c>
      <c r="C57" s="315"/>
      <c r="D57" s="315"/>
      <c r="E57" s="315"/>
      <c r="F57" s="315"/>
      <c r="G57" s="315"/>
      <c r="H57" s="315"/>
      <c r="I57" s="315"/>
    </row>
    <row r="58" spans="1:9" s="274" customFormat="1" ht="15.75" customHeight="1">
      <c r="A58" s="314"/>
      <c r="B58" s="279" t="s">
        <v>337</v>
      </c>
      <c r="C58" s="280" t="s">
        <v>354</v>
      </c>
      <c r="D58" s="281">
        <f t="shared" ref="D58" si="7">SUM(E58:I58)</f>
        <v>821794</v>
      </c>
      <c r="E58" s="282">
        <v>0</v>
      </c>
      <c r="F58" s="282">
        <v>0</v>
      </c>
      <c r="G58" s="282">
        <v>0</v>
      </c>
      <c r="H58" s="282">
        <v>0</v>
      </c>
      <c r="I58" s="282">
        <v>821794</v>
      </c>
    </row>
    <row r="59" spans="1:9" s="284" customFormat="1" ht="15.75" customHeight="1">
      <c r="A59" s="310" t="s">
        <v>363</v>
      </c>
      <c r="B59" s="311"/>
      <c r="C59" s="312"/>
      <c r="D59" s="283">
        <f>SUM(D13,D20,D27,D35,D42,D48,D54,D58)</f>
        <v>1923419</v>
      </c>
      <c r="E59" s="283">
        <f t="shared" ref="E59:I59" si="8">SUM(E13,E20,E27,E35,E42,E48,E54,E58)</f>
        <v>165095</v>
      </c>
      <c r="F59" s="283">
        <f t="shared" si="8"/>
        <v>0</v>
      </c>
      <c r="G59" s="283">
        <f t="shared" si="8"/>
        <v>0</v>
      </c>
      <c r="H59" s="283">
        <f t="shared" si="8"/>
        <v>102367</v>
      </c>
      <c r="I59" s="283">
        <f t="shared" si="8"/>
        <v>1655957</v>
      </c>
    </row>
    <row r="60" spans="1:9" ht="15.75" customHeight="1"/>
    <row r="61" spans="1:9" ht="15.75" customHeight="1"/>
    <row r="62" spans="1:9" s="100" customFormat="1" ht="14.25" customHeight="1">
      <c r="A62" s="100" t="s">
        <v>236</v>
      </c>
    </row>
    <row r="63" spans="1:9" s="100" customFormat="1" ht="14.25" customHeight="1">
      <c r="A63" s="100" t="s">
        <v>237</v>
      </c>
    </row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sheetProtection algorithmName="SHA-512" hashValue="umgW3VG0580AM8L3sNdrqhbatRjSefcJ64iV0E9v3s6o0fYL32g+zerDEyiSQSDS7PIr0PG39Gi3Ry6Nvpi/4Q==" saltValue="n4vQeg254bvizgnXIGDzuQ==" spinCount="100000" sheet="1" objects="1" scenarios="1" formatColumns="0" formatRows="0"/>
  <mergeCells count="32">
    <mergeCell ref="A2:I2"/>
    <mergeCell ref="A4:A5"/>
    <mergeCell ref="B4:B5"/>
    <mergeCell ref="C4:C5"/>
    <mergeCell ref="D4:D5"/>
    <mergeCell ref="E4:G4"/>
    <mergeCell ref="H4:H5"/>
    <mergeCell ref="I4:I5"/>
    <mergeCell ref="A7:A13"/>
    <mergeCell ref="C7:I8"/>
    <mergeCell ref="C9:C13"/>
    <mergeCell ref="A14:A20"/>
    <mergeCell ref="C14:I15"/>
    <mergeCell ref="C16:C20"/>
    <mergeCell ref="A21:A27"/>
    <mergeCell ref="C21:I23"/>
    <mergeCell ref="C24:C27"/>
    <mergeCell ref="A28:A35"/>
    <mergeCell ref="C28:I31"/>
    <mergeCell ref="C32:C35"/>
    <mergeCell ref="A59:C59"/>
    <mergeCell ref="A36:A42"/>
    <mergeCell ref="C36:I39"/>
    <mergeCell ref="C40:C42"/>
    <mergeCell ref="A43:A48"/>
    <mergeCell ref="C43:I46"/>
    <mergeCell ref="C47:C48"/>
    <mergeCell ref="A49:A54"/>
    <mergeCell ref="C49:I52"/>
    <mergeCell ref="C53:C54"/>
    <mergeCell ref="A55:A58"/>
    <mergeCell ref="C55:I57"/>
  </mergeCells>
  <pageMargins left="0.19685039370078741" right="0.15748031496062992" top="1.21" bottom="1.19" header="0.48" footer="0.51181102362204722"/>
  <pageSetup paperSize="9" scale="88" fitToHeight="0" orientation="portrait" horizontalDpi="4294967295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71"/>
  <sheetViews>
    <sheetView zoomScaleNormal="100" workbookViewId="0">
      <pane ySplit="4" topLeftCell="A5" activePane="bottomLeft" state="frozen"/>
      <selection activeCell="F21" sqref="F21"/>
      <selection pane="bottomLeft" activeCell="J18" sqref="J18"/>
    </sheetView>
  </sheetViews>
  <sheetFormatPr defaultRowHeight="12"/>
  <cols>
    <col min="1" max="1" width="6.6640625" style="23" customWidth="1"/>
    <col min="2" max="2" width="9.5" style="23" customWidth="1"/>
    <col min="3" max="3" width="10.1640625" style="24" customWidth="1"/>
    <col min="4" max="4" width="57.33203125" style="25" customWidth="1"/>
    <col min="5" max="6" width="17" style="26" customWidth="1"/>
    <col min="7" max="16384" width="9.33203125" style="27"/>
  </cols>
  <sheetData>
    <row r="1" spans="1:6" ht="12.75" customHeight="1"/>
    <row r="2" spans="1:6" ht="30.75" customHeight="1">
      <c r="A2" s="329" t="s">
        <v>209</v>
      </c>
      <c r="B2" s="329"/>
      <c r="C2" s="329"/>
      <c r="D2" s="329"/>
      <c r="E2" s="329"/>
      <c r="F2" s="329"/>
    </row>
    <row r="3" spans="1:6" ht="9.75" customHeight="1"/>
    <row r="4" spans="1:6" s="24" customFormat="1" ht="25.5" customHeight="1">
      <c r="A4" s="28" t="s">
        <v>0</v>
      </c>
      <c r="B4" s="28" t="s">
        <v>1</v>
      </c>
      <c r="C4" s="29" t="s">
        <v>116</v>
      </c>
      <c r="D4" s="30" t="s">
        <v>117</v>
      </c>
      <c r="E4" s="31" t="s">
        <v>59</v>
      </c>
      <c r="F4" s="31" t="s">
        <v>61</v>
      </c>
    </row>
    <row r="5" spans="1:6" s="36" customFormat="1" ht="17.25" customHeight="1">
      <c r="A5" s="32" t="s">
        <v>5</v>
      </c>
      <c r="B5" s="32"/>
      <c r="C5" s="33"/>
      <c r="D5" s="34" t="s">
        <v>6</v>
      </c>
      <c r="E5" s="35">
        <f>SUM(E6)</f>
        <v>10000</v>
      </c>
      <c r="F5" s="35">
        <f>SUM(F6)</f>
        <v>10000</v>
      </c>
    </row>
    <row r="6" spans="1:6" s="36" customFormat="1" ht="17.25" customHeight="1">
      <c r="A6" s="37"/>
      <c r="B6" s="37" t="s">
        <v>7</v>
      </c>
      <c r="C6" s="38"/>
      <c r="D6" s="39" t="s">
        <v>8</v>
      </c>
      <c r="E6" s="40">
        <f>SUM(E7)</f>
        <v>10000</v>
      </c>
      <c r="F6" s="40">
        <f>SUM(F8)</f>
        <v>10000</v>
      </c>
    </row>
    <row r="7" spans="1:6" s="36" customFormat="1" ht="42" customHeight="1">
      <c r="A7" s="41"/>
      <c r="B7" s="41"/>
      <c r="C7" s="42">
        <v>2110</v>
      </c>
      <c r="D7" s="43" t="s">
        <v>119</v>
      </c>
      <c r="E7" s="44">
        <v>10000</v>
      </c>
      <c r="F7" s="44"/>
    </row>
    <row r="8" spans="1:6" s="36" customFormat="1" ht="15.75" customHeight="1">
      <c r="A8" s="41"/>
      <c r="B8" s="41"/>
      <c r="C8" s="42">
        <v>4300</v>
      </c>
      <c r="D8" s="43" t="s">
        <v>9</v>
      </c>
      <c r="E8" s="44"/>
      <c r="F8" s="44">
        <v>10000</v>
      </c>
    </row>
    <row r="9" spans="1:6" s="36" customFormat="1" ht="17.25" customHeight="1">
      <c r="A9" s="32">
        <v>700</v>
      </c>
      <c r="B9" s="32"/>
      <c r="C9" s="33"/>
      <c r="D9" s="34" t="s">
        <v>24</v>
      </c>
      <c r="E9" s="35">
        <f>SUM(E10)</f>
        <v>412753</v>
      </c>
      <c r="F9" s="35">
        <f>SUM(F10)</f>
        <v>412753</v>
      </c>
    </row>
    <row r="10" spans="1:6" s="36" customFormat="1" ht="17.25" customHeight="1">
      <c r="A10" s="37"/>
      <c r="B10" s="37">
        <v>70005</v>
      </c>
      <c r="C10" s="38"/>
      <c r="D10" s="39" t="s">
        <v>25</v>
      </c>
      <c r="E10" s="40">
        <f>SUM(E11)</f>
        <v>412753</v>
      </c>
      <c r="F10" s="40">
        <f>SUM(F11:F27)</f>
        <v>412753</v>
      </c>
    </row>
    <row r="11" spans="1:6" s="36" customFormat="1" ht="42.75" customHeight="1">
      <c r="A11" s="41"/>
      <c r="B11" s="41"/>
      <c r="C11" s="42">
        <v>2110</v>
      </c>
      <c r="D11" s="43" t="s">
        <v>119</v>
      </c>
      <c r="E11" s="44">
        <v>412753</v>
      </c>
      <c r="F11" s="44"/>
    </row>
    <row r="12" spans="1:6" s="36" customFormat="1" ht="15.75" customHeight="1">
      <c r="A12" s="41"/>
      <c r="B12" s="41"/>
      <c r="C12" s="42">
        <v>4010</v>
      </c>
      <c r="D12" s="43" t="s">
        <v>10</v>
      </c>
      <c r="E12" s="44"/>
      <c r="F12" s="44">
        <v>52139</v>
      </c>
    </row>
    <row r="13" spans="1:6" s="36" customFormat="1" ht="15.75" customHeight="1">
      <c r="A13" s="41"/>
      <c r="B13" s="41"/>
      <c r="C13" s="42">
        <v>4040</v>
      </c>
      <c r="D13" s="43" t="s">
        <v>11</v>
      </c>
      <c r="E13" s="44"/>
      <c r="F13" s="44">
        <v>3827</v>
      </c>
    </row>
    <row r="14" spans="1:6" s="36" customFormat="1" ht="15.75" customHeight="1">
      <c r="A14" s="41"/>
      <c r="B14" s="41"/>
      <c r="C14" s="42">
        <v>4110</v>
      </c>
      <c r="D14" s="43" t="s">
        <v>12</v>
      </c>
      <c r="E14" s="44"/>
      <c r="F14" s="44">
        <v>9885</v>
      </c>
    </row>
    <row r="15" spans="1:6" s="36" customFormat="1" ht="15.75" customHeight="1">
      <c r="A15" s="41"/>
      <c r="B15" s="41"/>
      <c r="C15" s="42">
        <v>4120</v>
      </c>
      <c r="D15" s="43" t="s">
        <v>13</v>
      </c>
      <c r="E15" s="44"/>
      <c r="F15" s="44">
        <v>1499</v>
      </c>
    </row>
    <row r="16" spans="1:6" s="36" customFormat="1" ht="15.75" customHeight="1">
      <c r="A16" s="41"/>
      <c r="B16" s="41"/>
      <c r="C16" s="42">
        <v>4170</v>
      </c>
      <c r="D16" s="43" t="s">
        <v>14</v>
      </c>
      <c r="E16" s="44"/>
      <c r="F16" s="44">
        <v>1000</v>
      </c>
    </row>
    <row r="17" spans="1:6" s="36" customFormat="1" ht="15.75" customHeight="1">
      <c r="A17" s="41"/>
      <c r="B17" s="41"/>
      <c r="C17" s="42">
        <v>4210</v>
      </c>
      <c r="D17" s="43" t="s">
        <v>15</v>
      </c>
      <c r="E17" s="44"/>
      <c r="F17" s="44">
        <v>2435</v>
      </c>
    </row>
    <row r="18" spans="1:6" s="36" customFormat="1" ht="15.75" customHeight="1">
      <c r="A18" s="41"/>
      <c r="B18" s="41"/>
      <c r="C18" s="42">
        <v>4260</v>
      </c>
      <c r="D18" s="43" t="s">
        <v>16</v>
      </c>
      <c r="E18" s="44"/>
      <c r="F18" s="44">
        <v>0</v>
      </c>
    </row>
    <row r="19" spans="1:6" s="36" customFormat="1" ht="15.75" customHeight="1">
      <c r="A19" s="41"/>
      <c r="B19" s="41"/>
      <c r="C19" s="42">
        <v>4270</v>
      </c>
      <c r="D19" s="43" t="s">
        <v>17</v>
      </c>
      <c r="E19" s="44"/>
      <c r="F19" s="44">
        <v>20000</v>
      </c>
    </row>
    <row r="20" spans="1:6" s="36" customFormat="1" ht="15.75" customHeight="1">
      <c r="A20" s="41"/>
      <c r="B20" s="41"/>
      <c r="C20" s="42">
        <v>4300</v>
      </c>
      <c r="D20" s="43" t="s">
        <v>9</v>
      </c>
      <c r="E20" s="44"/>
      <c r="F20" s="44">
        <v>50472</v>
      </c>
    </row>
    <row r="21" spans="1:6" s="36" customFormat="1" ht="15.75" customHeight="1">
      <c r="A21" s="41"/>
      <c r="B21" s="41"/>
      <c r="C21" s="42">
        <v>4390</v>
      </c>
      <c r="D21" s="43" t="s">
        <v>47</v>
      </c>
      <c r="E21" s="44"/>
      <c r="F21" s="44">
        <v>50000</v>
      </c>
    </row>
    <row r="22" spans="1:6" s="36" customFormat="1" ht="15.75" customHeight="1">
      <c r="A22" s="41"/>
      <c r="B22" s="41"/>
      <c r="C22" s="42">
        <v>4430</v>
      </c>
      <c r="D22" s="43" t="s">
        <v>20</v>
      </c>
      <c r="E22" s="44"/>
      <c r="F22" s="44">
        <v>615</v>
      </c>
    </row>
    <row r="23" spans="1:6" s="36" customFormat="1" ht="15.75" customHeight="1">
      <c r="A23" s="41"/>
      <c r="B23" s="41"/>
      <c r="C23" s="42">
        <v>4480</v>
      </c>
      <c r="D23" s="43" t="s">
        <v>22</v>
      </c>
      <c r="E23" s="44"/>
      <c r="F23" s="44">
        <v>30000</v>
      </c>
    </row>
    <row r="24" spans="1:6" s="36" customFormat="1" ht="15.75" customHeight="1">
      <c r="A24" s="41"/>
      <c r="B24" s="41"/>
      <c r="C24" s="42">
        <v>4520</v>
      </c>
      <c r="D24" s="43" t="s">
        <v>23</v>
      </c>
      <c r="E24" s="44"/>
      <c r="F24" s="44">
        <v>9613</v>
      </c>
    </row>
    <row r="25" spans="1:6" s="36" customFormat="1" ht="15.75" customHeight="1">
      <c r="A25" s="41"/>
      <c r="B25" s="41"/>
      <c r="C25" s="42">
        <v>4580</v>
      </c>
      <c r="D25" s="43" t="s">
        <v>26</v>
      </c>
      <c r="E25" s="44"/>
      <c r="F25" s="44">
        <v>3000</v>
      </c>
    </row>
    <row r="26" spans="1:6" s="36" customFormat="1" ht="15.75" customHeight="1">
      <c r="A26" s="41"/>
      <c r="B26" s="41"/>
      <c r="C26" s="42">
        <v>4590</v>
      </c>
      <c r="D26" s="43" t="s">
        <v>27</v>
      </c>
      <c r="E26" s="44"/>
      <c r="F26" s="44">
        <v>158268</v>
      </c>
    </row>
    <row r="27" spans="1:6" s="36" customFormat="1" ht="15.75" customHeight="1">
      <c r="A27" s="41"/>
      <c r="B27" s="41"/>
      <c r="C27" s="42">
        <v>4610</v>
      </c>
      <c r="D27" s="43" t="s">
        <v>28</v>
      </c>
      <c r="E27" s="44"/>
      <c r="F27" s="44">
        <v>20000</v>
      </c>
    </row>
    <row r="28" spans="1:6" s="36" customFormat="1" ht="17.25" customHeight="1">
      <c r="A28" s="32">
        <v>710</v>
      </c>
      <c r="B28" s="32"/>
      <c r="C28" s="33"/>
      <c r="D28" s="34" t="s">
        <v>29</v>
      </c>
      <c r="E28" s="35">
        <f>SUM(E29,E32,E35)</f>
        <v>749364</v>
      </c>
      <c r="F28" s="35">
        <f>SUM(F29,F32,F35,)</f>
        <v>749364</v>
      </c>
    </row>
    <row r="29" spans="1:6" s="36" customFormat="1" ht="17.25" customHeight="1">
      <c r="A29" s="37"/>
      <c r="B29" s="37">
        <v>71013</v>
      </c>
      <c r="C29" s="38"/>
      <c r="D29" s="39" t="s">
        <v>30</v>
      </c>
      <c r="E29" s="40">
        <f>SUM(E30)</f>
        <v>45000</v>
      </c>
      <c r="F29" s="40">
        <f>SUM(F31)</f>
        <v>45000</v>
      </c>
    </row>
    <row r="30" spans="1:6" s="36" customFormat="1" ht="42.75" customHeight="1">
      <c r="A30" s="41"/>
      <c r="B30" s="41"/>
      <c r="C30" s="42">
        <v>2110</v>
      </c>
      <c r="D30" s="43" t="s">
        <v>119</v>
      </c>
      <c r="E30" s="44">
        <v>45000</v>
      </c>
      <c r="F30" s="44"/>
    </row>
    <row r="31" spans="1:6" s="36" customFormat="1" ht="15.75" customHeight="1">
      <c r="A31" s="41"/>
      <c r="B31" s="41"/>
      <c r="C31" s="42">
        <v>4300</v>
      </c>
      <c r="D31" s="43" t="s">
        <v>9</v>
      </c>
      <c r="E31" s="44"/>
      <c r="F31" s="44">
        <v>45000</v>
      </c>
    </row>
    <row r="32" spans="1:6" s="36" customFormat="1" ht="17.25" customHeight="1">
      <c r="A32" s="37"/>
      <c r="B32" s="37">
        <v>71014</v>
      </c>
      <c r="C32" s="38"/>
      <c r="D32" s="39" t="s">
        <v>31</v>
      </c>
      <c r="E32" s="40">
        <f>SUM(E33)</f>
        <v>50000</v>
      </c>
      <c r="F32" s="40">
        <f>SUM(F34)</f>
        <v>50000</v>
      </c>
    </row>
    <row r="33" spans="1:6" s="36" customFormat="1" ht="42.75" customHeight="1">
      <c r="A33" s="41"/>
      <c r="B33" s="41"/>
      <c r="C33" s="42">
        <v>2110</v>
      </c>
      <c r="D33" s="43" t="s">
        <v>119</v>
      </c>
      <c r="E33" s="44">
        <v>50000</v>
      </c>
      <c r="F33" s="44"/>
    </row>
    <row r="34" spans="1:6" s="36" customFormat="1" ht="15.75" customHeight="1">
      <c r="A34" s="41"/>
      <c r="B34" s="41"/>
      <c r="C34" s="42">
        <v>4300</v>
      </c>
      <c r="D34" s="43" t="s">
        <v>9</v>
      </c>
      <c r="E34" s="44"/>
      <c r="F34" s="44">
        <v>50000</v>
      </c>
    </row>
    <row r="35" spans="1:6" s="36" customFormat="1" ht="17.25" customHeight="1">
      <c r="A35" s="37"/>
      <c r="B35" s="37">
        <v>71015</v>
      </c>
      <c r="C35" s="38"/>
      <c r="D35" s="39" t="s">
        <v>32</v>
      </c>
      <c r="E35" s="40">
        <f>SUM(E36:E37)</f>
        <v>654364</v>
      </c>
      <c r="F35" s="40">
        <f>SUM(F38:F58)</f>
        <v>654364</v>
      </c>
    </row>
    <row r="36" spans="1:6" s="36" customFormat="1" ht="42.75" customHeight="1">
      <c r="A36" s="41"/>
      <c r="B36" s="41"/>
      <c r="C36" s="42">
        <v>2110</v>
      </c>
      <c r="D36" s="43" t="s">
        <v>119</v>
      </c>
      <c r="E36" s="44">
        <v>650364</v>
      </c>
      <c r="F36" s="44"/>
    </row>
    <row r="37" spans="1:6" s="36" customFormat="1" ht="42.75" customHeight="1">
      <c r="A37" s="41"/>
      <c r="B37" s="41"/>
      <c r="C37" s="42">
        <v>6410</v>
      </c>
      <c r="D37" s="43" t="s">
        <v>368</v>
      </c>
      <c r="E37" s="44">
        <v>4000</v>
      </c>
      <c r="F37" s="44"/>
    </row>
    <row r="38" spans="1:6" s="36" customFormat="1" ht="15.75" customHeight="1">
      <c r="A38" s="41"/>
      <c r="B38" s="41"/>
      <c r="C38" s="42">
        <v>3020</v>
      </c>
      <c r="D38" s="43" t="s">
        <v>206</v>
      </c>
      <c r="E38" s="44"/>
      <c r="F38" s="44">
        <v>220</v>
      </c>
    </row>
    <row r="39" spans="1:6" s="36" customFormat="1" ht="15.75" customHeight="1">
      <c r="A39" s="41"/>
      <c r="B39" s="41"/>
      <c r="C39" s="42">
        <v>4010</v>
      </c>
      <c r="D39" s="43" t="s">
        <v>10</v>
      </c>
      <c r="E39" s="44"/>
      <c r="F39" s="44">
        <v>148340</v>
      </c>
    </row>
    <row r="40" spans="1:6" s="36" customFormat="1" ht="15.75" customHeight="1">
      <c r="A40" s="41"/>
      <c r="B40" s="41"/>
      <c r="C40" s="42">
        <v>4020</v>
      </c>
      <c r="D40" s="43" t="s">
        <v>33</v>
      </c>
      <c r="E40" s="44"/>
      <c r="F40" s="44">
        <v>296109</v>
      </c>
    </row>
    <row r="41" spans="1:6" s="36" customFormat="1" ht="15.75" customHeight="1">
      <c r="A41" s="41"/>
      <c r="B41" s="41"/>
      <c r="C41" s="42">
        <v>4040</v>
      </c>
      <c r="D41" s="43" t="s">
        <v>11</v>
      </c>
      <c r="E41" s="44"/>
      <c r="F41" s="44">
        <v>30192</v>
      </c>
    </row>
    <row r="42" spans="1:6" s="36" customFormat="1" ht="15.75" customHeight="1">
      <c r="A42" s="41"/>
      <c r="B42" s="41"/>
      <c r="C42" s="42">
        <v>4110</v>
      </c>
      <c r="D42" s="43" t="s">
        <v>12</v>
      </c>
      <c r="E42" s="44"/>
      <c r="F42" s="44">
        <v>72112</v>
      </c>
    </row>
    <row r="43" spans="1:6" s="36" customFormat="1" ht="15.75" customHeight="1">
      <c r="A43" s="41"/>
      <c r="B43" s="41"/>
      <c r="C43" s="42">
        <v>4120</v>
      </c>
      <c r="D43" s="43" t="s">
        <v>13</v>
      </c>
      <c r="E43" s="44"/>
      <c r="F43" s="44">
        <v>6085</v>
      </c>
    </row>
    <row r="44" spans="1:6" s="36" customFormat="1" ht="15.75" customHeight="1">
      <c r="A44" s="41"/>
      <c r="B44" s="41"/>
      <c r="C44" s="42">
        <v>4170</v>
      </c>
      <c r="D44" s="43" t="s">
        <v>14</v>
      </c>
      <c r="E44" s="44"/>
      <c r="F44" s="44">
        <v>1098</v>
      </c>
    </row>
    <row r="45" spans="1:6" s="36" customFormat="1" ht="15.75" customHeight="1">
      <c r="A45" s="41"/>
      <c r="B45" s="41"/>
      <c r="C45" s="42">
        <v>4210</v>
      </c>
      <c r="D45" s="43" t="s">
        <v>15</v>
      </c>
      <c r="E45" s="44"/>
      <c r="F45" s="44">
        <v>9257</v>
      </c>
    </row>
    <row r="46" spans="1:6" s="36" customFormat="1" ht="15.75" customHeight="1">
      <c r="A46" s="41"/>
      <c r="B46" s="41"/>
      <c r="C46" s="42">
        <v>4260</v>
      </c>
      <c r="D46" s="43" t="s">
        <v>16</v>
      </c>
      <c r="E46" s="44"/>
      <c r="F46" s="44">
        <v>14991</v>
      </c>
    </row>
    <row r="47" spans="1:6" s="36" customFormat="1" ht="15.75" customHeight="1">
      <c r="A47" s="41"/>
      <c r="B47" s="41"/>
      <c r="C47" s="42">
        <v>4270</v>
      </c>
      <c r="D47" s="43" t="s">
        <v>17</v>
      </c>
      <c r="E47" s="44"/>
      <c r="F47" s="44">
        <v>980</v>
      </c>
    </row>
    <row r="48" spans="1:6" s="36" customFormat="1" ht="15.75" customHeight="1">
      <c r="A48" s="41"/>
      <c r="B48" s="41"/>
      <c r="C48" s="42">
        <v>4280</v>
      </c>
      <c r="D48" s="43" t="s">
        <v>18</v>
      </c>
      <c r="E48" s="44"/>
      <c r="F48" s="44">
        <v>450</v>
      </c>
    </row>
    <row r="49" spans="1:6" s="36" customFormat="1" ht="15.75" customHeight="1">
      <c r="A49" s="41"/>
      <c r="B49" s="41"/>
      <c r="C49" s="42">
        <v>4300</v>
      </c>
      <c r="D49" s="43" t="s">
        <v>9</v>
      </c>
      <c r="E49" s="44"/>
      <c r="F49" s="44">
        <v>44594</v>
      </c>
    </row>
    <row r="50" spans="1:6" s="36" customFormat="1" ht="15.75" customHeight="1">
      <c r="A50" s="41"/>
      <c r="B50" s="41"/>
      <c r="C50" s="42">
        <v>4360</v>
      </c>
      <c r="D50" s="43" t="s">
        <v>181</v>
      </c>
      <c r="E50" s="44"/>
      <c r="F50" s="44">
        <v>3959</v>
      </c>
    </row>
    <row r="51" spans="1:6" s="36" customFormat="1" ht="15.75" customHeight="1">
      <c r="A51" s="41"/>
      <c r="B51" s="41"/>
      <c r="C51" s="42">
        <v>4410</v>
      </c>
      <c r="D51" s="43" t="s">
        <v>19</v>
      </c>
      <c r="E51" s="44"/>
      <c r="F51" s="44">
        <v>5449</v>
      </c>
    </row>
    <row r="52" spans="1:6" s="36" customFormat="1" ht="15.75" customHeight="1">
      <c r="A52" s="41"/>
      <c r="B52" s="41"/>
      <c r="C52" s="42">
        <v>4430</v>
      </c>
      <c r="D52" s="43" t="s">
        <v>20</v>
      </c>
      <c r="E52" s="44"/>
      <c r="F52" s="44">
        <v>2542</v>
      </c>
    </row>
    <row r="53" spans="1:6" s="36" customFormat="1" ht="15.75" customHeight="1">
      <c r="A53" s="41"/>
      <c r="B53" s="41"/>
      <c r="C53" s="42">
        <v>4440</v>
      </c>
      <c r="D53" s="43" t="s">
        <v>21</v>
      </c>
      <c r="E53" s="44"/>
      <c r="F53" s="44">
        <v>10438</v>
      </c>
    </row>
    <row r="54" spans="1:6" s="36" customFormat="1" ht="15.75" customHeight="1">
      <c r="A54" s="41"/>
      <c r="B54" s="41"/>
      <c r="C54" s="42">
        <v>4480</v>
      </c>
      <c r="D54" s="43" t="s">
        <v>22</v>
      </c>
      <c r="E54" s="44"/>
      <c r="F54" s="44">
        <v>1188</v>
      </c>
    </row>
    <row r="55" spans="1:6" s="36" customFormat="1" ht="15.75" customHeight="1">
      <c r="A55" s="41"/>
      <c r="B55" s="41"/>
      <c r="C55" s="42">
        <v>4550</v>
      </c>
      <c r="D55" s="43" t="s">
        <v>34</v>
      </c>
      <c r="E55" s="44"/>
      <c r="F55" s="44">
        <v>556</v>
      </c>
    </row>
    <row r="56" spans="1:6" s="36" customFormat="1" ht="15.75" customHeight="1">
      <c r="A56" s="41"/>
      <c r="B56" s="41"/>
      <c r="C56" s="42">
        <v>4610</v>
      </c>
      <c r="D56" s="43" t="s">
        <v>28</v>
      </c>
      <c r="E56" s="44"/>
      <c r="F56" s="44">
        <v>1251</v>
      </c>
    </row>
    <row r="57" spans="1:6" s="36" customFormat="1" ht="27.75" customHeight="1">
      <c r="A57" s="41"/>
      <c r="B57" s="41"/>
      <c r="C57" s="42">
        <v>4700</v>
      </c>
      <c r="D57" s="43" t="s">
        <v>120</v>
      </c>
      <c r="E57" s="44"/>
      <c r="F57" s="44">
        <v>553</v>
      </c>
    </row>
    <row r="58" spans="1:6" s="36" customFormat="1" ht="15.75" customHeight="1">
      <c r="A58" s="41"/>
      <c r="B58" s="41"/>
      <c r="C58" s="42">
        <v>6060</v>
      </c>
      <c r="D58" s="43" t="s">
        <v>364</v>
      </c>
      <c r="E58" s="44"/>
      <c r="F58" s="44">
        <v>4000</v>
      </c>
    </row>
    <row r="59" spans="1:6" s="36" customFormat="1" ht="16.5" customHeight="1">
      <c r="A59" s="32">
        <v>750</v>
      </c>
      <c r="B59" s="32"/>
      <c r="C59" s="33"/>
      <c r="D59" s="34" t="s">
        <v>35</v>
      </c>
      <c r="E59" s="35">
        <f>SUM(E60,E66)</f>
        <v>198669</v>
      </c>
      <c r="F59" s="35">
        <f>SUM(F60,F66)</f>
        <v>198669</v>
      </c>
    </row>
    <row r="60" spans="1:6" s="36" customFormat="1" ht="17.25" customHeight="1">
      <c r="A60" s="37"/>
      <c r="B60" s="37">
        <v>75011</v>
      </c>
      <c r="C60" s="38"/>
      <c r="D60" s="39" t="s">
        <v>36</v>
      </c>
      <c r="E60" s="40">
        <f>SUM(E61)</f>
        <v>176142</v>
      </c>
      <c r="F60" s="40">
        <f>SUM(F62:F65)</f>
        <v>176142</v>
      </c>
    </row>
    <row r="61" spans="1:6" s="36" customFormat="1" ht="42.75" customHeight="1">
      <c r="A61" s="41"/>
      <c r="B61" s="41"/>
      <c r="C61" s="42">
        <v>2110</v>
      </c>
      <c r="D61" s="43" t="s">
        <v>119</v>
      </c>
      <c r="E61" s="44">
        <v>176142</v>
      </c>
      <c r="F61" s="44"/>
    </row>
    <row r="62" spans="1:6" s="36" customFormat="1" ht="15.75" customHeight="1">
      <c r="A62" s="41"/>
      <c r="B62" s="41"/>
      <c r="C62" s="42">
        <v>4010</v>
      </c>
      <c r="D62" s="43" t="s">
        <v>10</v>
      </c>
      <c r="E62" s="44"/>
      <c r="F62" s="44">
        <v>136255</v>
      </c>
    </row>
    <row r="63" spans="1:6" s="36" customFormat="1" ht="15.75" customHeight="1">
      <c r="A63" s="41"/>
      <c r="B63" s="41"/>
      <c r="C63" s="42">
        <v>4040</v>
      </c>
      <c r="D63" s="43" t="s">
        <v>11</v>
      </c>
      <c r="E63" s="44"/>
      <c r="F63" s="44">
        <v>10982</v>
      </c>
    </row>
    <row r="64" spans="1:6" s="36" customFormat="1" ht="15.75" customHeight="1">
      <c r="A64" s="41"/>
      <c r="B64" s="41"/>
      <c r="C64" s="42">
        <v>4110</v>
      </c>
      <c r="D64" s="43" t="s">
        <v>12</v>
      </c>
      <c r="E64" s="44"/>
      <c r="F64" s="44">
        <v>25261</v>
      </c>
    </row>
    <row r="65" spans="1:6" s="36" customFormat="1" ht="15.75" customHeight="1">
      <c r="A65" s="41"/>
      <c r="B65" s="41"/>
      <c r="C65" s="42">
        <v>4120</v>
      </c>
      <c r="D65" s="43" t="s">
        <v>13</v>
      </c>
      <c r="E65" s="44"/>
      <c r="F65" s="44">
        <v>3644</v>
      </c>
    </row>
    <row r="66" spans="1:6" s="36" customFormat="1" ht="17.25" customHeight="1">
      <c r="A66" s="37"/>
      <c r="B66" s="37">
        <v>75045</v>
      </c>
      <c r="C66" s="38"/>
      <c r="D66" s="39" t="s">
        <v>37</v>
      </c>
      <c r="E66" s="40">
        <f>SUM(E67)</f>
        <v>22527</v>
      </c>
      <c r="F66" s="40">
        <f>SUM(F68:F73)</f>
        <v>22527</v>
      </c>
    </row>
    <row r="67" spans="1:6" s="36" customFormat="1" ht="42.75" customHeight="1">
      <c r="A67" s="41"/>
      <c r="B67" s="41"/>
      <c r="C67" s="42">
        <v>2110</v>
      </c>
      <c r="D67" s="43" t="s">
        <v>119</v>
      </c>
      <c r="E67" s="44">
        <v>22527</v>
      </c>
      <c r="F67" s="44"/>
    </row>
    <row r="68" spans="1:6" s="36" customFormat="1" ht="15.75" customHeight="1">
      <c r="A68" s="41"/>
      <c r="B68" s="41"/>
      <c r="C68" s="42">
        <v>4110</v>
      </c>
      <c r="D68" s="43" t="s">
        <v>12</v>
      </c>
      <c r="E68" s="44"/>
      <c r="F68" s="44">
        <v>394</v>
      </c>
    </row>
    <row r="69" spans="1:6" s="36" customFormat="1" ht="15.75" customHeight="1">
      <c r="A69" s="41"/>
      <c r="B69" s="41"/>
      <c r="C69" s="42">
        <v>4120</v>
      </c>
      <c r="D69" s="43" t="s">
        <v>13</v>
      </c>
      <c r="E69" s="44"/>
      <c r="F69" s="44">
        <v>57</v>
      </c>
    </row>
    <row r="70" spans="1:6" s="36" customFormat="1" ht="15.75" customHeight="1">
      <c r="A70" s="41"/>
      <c r="B70" s="41"/>
      <c r="C70" s="42">
        <v>4170</v>
      </c>
      <c r="D70" s="43" t="s">
        <v>14</v>
      </c>
      <c r="E70" s="44"/>
      <c r="F70" s="44">
        <v>20960</v>
      </c>
    </row>
    <row r="71" spans="1:6" s="36" customFormat="1" ht="15.75" customHeight="1">
      <c r="A71" s="41"/>
      <c r="B71" s="41"/>
      <c r="C71" s="42">
        <v>4210</v>
      </c>
      <c r="D71" s="43" t="s">
        <v>15</v>
      </c>
      <c r="E71" s="44"/>
      <c r="F71" s="44">
        <v>623</v>
      </c>
    </row>
    <row r="72" spans="1:6" s="36" customFormat="1" ht="15.75" customHeight="1">
      <c r="A72" s="41"/>
      <c r="B72" s="41"/>
      <c r="C72" s="42">
        <v>4300</v>
      </c>
      <c r="D72" s="43" t="s">
        <v>9</v>
      </c>
      <c r="E72" s="44"/>
      <c r="F72" s="44">
        <v>472</v>
      </c>
    </row>
    <row r="73" spans="1:6" s="36" customFormat="1" ht="15.75" customHeight="1">
      <c r="A73" s="41"/>
      <c r="B73" s="41"/>
      <c r="C73" s="42">
        <v>4410</v>
      </c>
      <c r="D73" s="43" t="s">
        <v>19</v>
      </c>
      <c r="E73" s="44"/>
      <c r="F73" s="44">
        <v>21</v>
      </c>
    </row>
    <row r="74" spans="1:6" s="36" customFormat="1" ht="17.25" customHeight="1">
      <c r="A74" s="32" t="s">
        <v>178</v>
      </c>
      <c r="B74" s="32"/>
      <c r="C74" s="33"/>
      <c r="D74" s="34" t="s">
        <v>176</v>
      </c>
      <c r="E74" s="35">
        <f>SUM(E75)</f>
        <v>8000</v>
      </c>
      <c r="F74" s="35">
        <f>SUM(F75)</f>
        <v>8000</v>
      </c>
    </row>
    <row r="75" spans="1:6" s="36" customFormat="1" ht="17.25" customHeight="1">
      <c r="A75" s="37"/>
      <c r="B75" s="37" t="s">
        <v>179</v>
      </c>
      <c r="C75" s="38"/>
      <c r="D75" s="39" t="s">
        <v>177</v>
      </c>
      <c r="E75" s="40">
        <f>SUM(E76)</f>
        <v>8000</v>
      </c>
      <c r="F75" s="40">
        <f>SUM(F77:F78)</f>
        <v>8000</v>
      </c>
    </row>
    <row r="76" spans="1:6" s="36" customFormat="1" ht="42" customHeight="1">
      <c r="A76" s="41"/>
      <c r="B76" s="41"/>
      <c r="C76" s="42">
        <v>2110</v>
      </c>
      <c r="D76" s="43" t="s">
        <v>119</v>
      </c>
      <c r="E76" s="44">
        <v>8000</v>
      </c>
      <c r="F76" s="44"/>
    </row>
    <row r="77" spans="1:6" s="36" customFormat="1" ht="15.75" customHeight="1">
      <c r="A77" s="41"/>
      <c r="B77" s="41"/>
      <c r="C77" s="42">
        <v>4210</v>
      </c>
      <c r="D77" s="43" t="s">
        <v>15</v>
      </c>
      <c r="E77" s="44"/>
      <c r="F77" s="44">
        <v>3000</v>
      </c>
    </row>
    <row r="78" spans="1:6" s="36" customFormat="1" ht="15.75" customHeight="1">
      <c r="A78" s="41"/>
      <c r="B78" s="41"/>
      <c r="C78" s="42">
        <v>4300</v>
      </c>
      <c r="D78" s="43" t="s">
        <v>9</v>
      </c>
      <c r="E78" s="44"/>
      <c r="F78" s="44">
        <v>5000</v>
      </c>
    </row>
    <row r="79" spans="1:6" s="36" customFormat="1" ht="18" customHeight="1">
      <c r="A79" s="32">
        <v>754</v>
      </c>
      <c r="B79" s="32"/>
      <c r="C79" s="33"/>
      <c r="D79" s="34" t="s">
        <v>38</v>
      </c>
      <c r="E79" s="35">
        <f>SUM(E80,E109)</f>
        <v>6224866</v>
      </c>
      <c r="F79" s="35">
        <f>SUM(F80,F109)</f>
        <v>6224866</v>
      </c>
    </row>
    <row r="80" spans="1:6" s="36" customFormat="1" ht="17.25" customHeight="1">
      <c r="A80" s="37"/>
      <c r="B80" s="37">
        <v>75411</v>
      </c>
      <c r="C80" s="38"/>
      <c r="D80" s="39" t="s">
        <v>39</v>
      </c>
      <c r="E80" s="40">
        <f>SUM(E81)</f>
        <v>6223366</v>
      </c>
      <c r="F80" s="40">
        <f>SUM(F82:F108)</f>
        <v>6223366</v>
      </c>
    </row>
    <row r="81" spans="1:6" s="36" customFormat="1" ht="42.75" customHeight="1">
      <c r="A81" s="41"/>
      <c r="B81" s="41"/>
      <c r="C81" s="42">
        <v>2110</v>
      </c>
      <c r="D81" s="43" t="s">
        <v>119</v>
      </c>
      <c r="E81" s="44">
        <v>6223366</v>
      </c>
      <c r="F81" s="44"/>
    </row>
    <row r="82" spans="1:6" s="36" customFormat="1" ht="28.5" customHeight="1">
      <c r="A82" s="41"/>
      <c r="B82" s="41"/>
      <c r="C82" s="42">
        <v>3070</v>
      </c>
      <c r="D82" s="43" t="s">
        <v>40</v>
      </c>
      <c r="E82" s="44"/>
      <c r="F82" s="44">
        <v>310202</v>
      </c>
    </row>
    <row r="83" spans="1:6" s="36" customFormat="1" ht="15.75" customHeight="1">
      <c r="A83" s="41"/>
      <c r="B83" s="41"/>
      <c r="C83" s="42">
        <v>4010</v>
      </c>
      <c r="D83" s="43" t="s">
        <v>10</v>
      </c>
      <c r="E83" s="44"/>
      <c r="F83" s="44">
        <v>23306</v>
      </c>
    </row>
    <row r="84" spans="1:6" s="36" customFormat="1" ht="15.75" customHeight="1">
      <c r="A84" s="41"/>
      <c r="B84" s="41"/>
      <c r="C84" s="42">
        <v>4020</v>
      </c>
      <c r="D84" s="43" t="s">
        <v>33</v>
      </c>
      <c r="E84" s="44"/>
      <c r="F84" s="44">
        <v>101612</v>
      </c>
    </row>
    <row r="85" spans="1:6" s="36" customFormat="1" ht="15.75" customHeight="1">
      <c r="A85" s="41"/>
      <c r="B85" s="41"/>
      <c r="C85" s="42">
        <v>4040</v>
      </c>
      <c r="D85" s="43" t="s">
        <v>11</v>
      </c>
      <c r="E85" s="44"/>
      <c r="F85" s="44">
        <v>12142</v>
      </c>
    </row>
    <row r="86" spans="1:6" s="36" customFormat="1" ht="15.75" customHeight="1">
      <c r="A86" s="41"/>
      <c r="B86" s="41"/>
      <c r="C86" s="42">
        <v>4050</v>
      </c>
      <c r="D86" s="43" t="s">
        <v>136</v>
      </c>
      <c r="E86" s="44"/>
      <c r="F86" s="44">
        <v>4044729</v>
      </c>
    </row>
    <row r="87" spans="1:6" s="36" customFormat="1" ht="29.25" customHeight="1">
      <c r="A87" s="41"/>
      <c r="B87" s="41"/>
      <c r="C87" s="42">
        <v>4060</v>
      </c>
      <c r="D87" s="43" t="s">
        <v>147</v>
      </c>
      <c r="E87" s="44"/>
      <c r="F87" s="44">
        <v>420344</v>
      </c>
    </row>
    <row r="88" spans="1:6" s="36" customFormat="1" ht="29.25" customHeight="1">
      <c r="A88" s="41"/>
      <c r="B88" s="41"/>
      <c r="C88" s="42">
        <v>4070</v>
      </c>
      <c r="D88" s="43" t="s">
        <v>41</v>
      </c>
      <c r="E88" s="44"/>
      <c r="F88" s="44">
        <v>327686</v>
      </c>
    </row>
    <row r="89" spans="1:6" s="36" customFormat="1" ht="29.25" customHeight="1">
      <c r="A89" s="41"/>
      <c r="B89" s="41"/>
      <c r="C89" s="42">
        <v>4080</v>
      </c>
      <c r="D89" s="98" t="s">
        <v>218</v>
      </c>
      <c r="E89" s="44"/>
      <c r="F89" s="44">
        <v>110598</v>
      </c>
    </row>
    <row r="90" spans="1:6" s="36" customFormat="1" ht="15.75" customHeight="1">
      <c r="A90" s="41"/>
      <c r="B90" s="41"/>
      <c r="C90" s="42">
        <v>4110</v>
      </c>
      <c r="D90" s="43" t="s">
        <v>12</v>
      </c>
      <c r="E90" s="44"/>
      <c r="F90" s="44">
        <v>24062</v>
      </c>
    </row>
    <row r="91" spans="1:6" s="36" customFormat="1" ht="15.75" customHeight="1">
      <c r="A91" s="41"/>
      <c r="B91" s="41"/>
      <c r="C91" s="42">
        <v>4120</v>
      </c>
      <c r="D91" s="43" t="s">
        <v>13</v>
      </c>
      <c r="E91" s="44"/>
      <c r="F91" s="44">
        <v>1281</v>
      </c>
    </row>
    <row r="92" spans="1:6" s="36" customFormat="1" ht="15.75" customHeight="1">
      <c r="A92" s="41"/>
      <c r="B92" s="41"/>
      <c r="C92" s="42">
        <v>4170</v>
      </c>
      <c r="D92" s="43" t="s">
        <v>14</v>
      </c>
      <c r="E92" s="44"/>
      <c r="F92" s="44">
        <v>21000</v>
      </c>
    </row>
    <row r="93" spans="1:6" s="36" customFormat="1" ht="29.25" customHeight="1">
      <c r="A93" s="41"/>
      <c r="B93" s="41"/>
      <c r="C93" s="42">
        <v>4180</v>
      </c>
      <c r="D93" s="43" t="s">
        <v>42</v>
      </c>
      <c r="E93" s="44"/>
      <c r="F93" s="44">
        <v>166617</v>
      </c>
    </row>
    <row r="94" spans="1:6" s="36" customFormat="1" ht="15.75" customHeight="1">
      <c r="A94" s="41"/>
      <c r="B94" s="41"/>
      <c r="C94" s="42">
        <v>4210</v>
      </c>
      <c r="D94" s="43" t="s">
        <v>15</v>
      </c>
      <c r="E94" s="44"/>
      <c r="F94" s="44">
        <v>272683</v>
      </c>
    </row>
    <row r="95" spans="1:6" s="36" customFormat="1" ht="15.75" customHeight="1">
      <c r="A95" s="41"/>
      <c r="B95" s="41"/>
      <c r="C95" s="42">
        <v>4220</v>
      </c>
      <c r="D95" s="43" t="s">
        <v>43</v>
      </c>
      <c r="E95" s="44"/>
      <c r="F95" s="44">
        <v>9000</v>
      </c>
    </row>
    <row r="96" spans="1:6" s="36" customFormat="1" ht="15.75" customHeight="1">
      <c r="A96" s="41"/>
      <c r="B96" s="41"/>
      <c r="C96" s="42">
        <v>4230</v>
      </c>
      <c r="D96" s="43" t="s">
        <v>44</v>
      </c>
      <c r="E96" s="44"/>
      <c r="F96" s="44">
        <v>8000</v>
      </c>
    </row>
    <row r="97" spans="1:6" s="36" customFormat="1" ht="15.75" customHeight="1">
      <c r="A97" s="41"/>
      <c r="B97" s="41"/>
      <c r="C97" s="42">
        <v>4250</v>
      </c>
      <c r="D97" s="43" t="s">
        <v>45</v>
      </c>
      <c r="E97" s="44"/>
      <c r="F97" s="44">
        <v>7000</v>
      </c>
    </row>
    <row r="98" spans="1:6" s="36" customFormat="1" ht="15.75" customHeight="1">
      <c r="A98" s="41"/>
      <c r="B98" s="41"/>
      <c r="C98" s="42">
        <v>4260</v>
      </c>
      <c r="D98" s="43" t="s">
        <v>16</v>
      </c>
      <c r="E98" s="44"/>
      <c r="F98" s="44">
        <v>111000</v>
      </c>
    </row>
    <row r="99" spans="1:6" s="36" customFormat="1" ht="15.75" customHeight="1">
      <c r="A99" s="41"/>
      <c r="B99" s="41"/>
      <c r="C99" s="42">
        <v>4270</v>
      </c>
      <c r="D99" s="43" t="s">
        <v>17</v>
      </c>
      <c r="E99" s="44"/>
      <c r="F99" s="44">
        <v>70456</v>
      </c>
    </row>
    <row r="100" spans="1:6" s="36" customFormat="1" ht="15.75" customHeight="1">
      <c r="A100" s="41"/>
      <c r="B100" s="41"/>
      <c r="C100" s="42">
        <v>4280</v>
      </c>
      <c r="D100" s="43" t="s">
        <v>18</v>
      </c>
      <c r="E100" s="44"/>
      <c r="F100" s="44">
        <v>24276</v>
      </c>
    </row>
    <row r="101" spans="1:6" s="36" customFormat="1" ht="15.75" customHeight="1">
      <c r="A101" s="41"/>
      <c r="B101" s="41"/>
      <c r="C101" s="42">
        <v>4300</v>
      </c>
      <c r="D101" s="43" t="s">
        <v>9</v>
      </c>
      <c r="E101" s="44"/>
      <c r="F101" s="44">
        <v>97510</v>
      </c>
    </row>
    <row r="102" spans="1:6" s="36" customFormat="1" ht="15.75" customHeight="1">
      <c r="A102" s="41"/>
      <c r="B102" s="41"/>
      <c r="C102" s="42">
        <v>4360</v>
      </c>
      <c r="D102" s="43" t="s">
        <v>181</v>
      </c>
      <c r="E102" s="44"/>
      <c r="F102" s="44">
        <v>13268</v>
      </c>
    </row>
    <row r="103" spans="1:6" s="36" customFormat="1" ht="15.75" customHeight="1">
      <c r="A103" s="41"/>
      <c r="B103" s="41"/>
      <c r="C103" s="42">
        <v>4410</v>
      </c>
      <c r="D103" s="43" t="s">
        <v>19</v>
      </c>
      <c r="E103" s="44"/>
      <c r="F103" s="44">
        <v>4320</v>
      </c>
    </row>
    <row r="104" spans="1:6" s="36" customFormat="1" ht="15.75" customHeight="1">
      <c r="A104" s="41"/>
      <c r="B104" s="41"/>
      <c r="C104" s="42">
        <v>4430</v>
      </c>
      <c r="D104" s="43" t="s">
        <v>20</v>
      </c>
      <c r="E104" s="44"/>
      <c r="F104" s="44">
        <v>4000</v>
      </c>
    </row>
    <row r="105" spans="1:6" s="36" customFormat="1" ht="15.75" customHeight="1">
      <c r="A105" s="41"/>
      <c r="B105" s="41"/>
      <c r="C105" s="42">
        <v>4440</v>
      </c>
      <c r="D105" s="43" t="s">
        <v>21</v>
      </c>
      <c r="E105" s="44"/>
      <c r="F105" s="44">
        <v>4400</v>
      </c>
    </row>
    <row r="106" spans="1:6" s="36" customFormat="1" ht="15.75" customHeight="1">
      <c r="A106" s="41"/>
      <c r="B106" s="41"/>
      <c r="C106" s="42">
        <v>4480</v>
      </c>
      <c r="D106" s="43" t="s">
        <v>22</v>
      </c>
      <c r="E106" s="44"/>
      <c r="F106" s="44">
        <v>25367</v>
      </c>
    </row>
    <row r="107" spans="1:6" s="36" customFormat="1" ht="15.75" customHeight="1">
      <c r="A107" s="41"/>
      <c r="B107" s="41"/>
      <c r="C107" s="42">
        <v>4550</v>
      </c>
      <c r="D107" s="43" t="s">
        <v>34</v>
      </c>
      <c r="E107" s="44"/>
      <c r="F107" s="44">
        <v>3000</v>
      </c>
    </row>
    <row r="108" spans="1:6" s="36" customFormat="1" ht="28.5" customHeight="1">
      <c r="A108" s="41"/>
      <c r="B108" s="41"/>
      <c r="C108" s="42">
        <v>4700</v>
      </c>
      <c r="D108" s="43" t="s">
        <v>120</v>
      </c>
      <c r="E108" s="44"/>
      <c r="F108" s="44">
        <v>5507</v>
      </c>
    </row>
    <row r="109" spans="1:6" s="36" customFormat="1" ht="16.5" customHeight="1">
      <c r="A109" s="37"/>
      <c r="B109" s="37">
        <v>75414</v>
      </c>
      <c r="C109" s="38"/>
      <c r="D109" s="39" t="s">
        <v>46</v>
      </c>
      <c r="E109" s="40">
        <f>SUM(E110)</f>
        <v>1500</v>
      </c>
      <c r="F109" s="40">
        <f>SUM(F111:F112)</f>
        <v>1500</v>
      </c>
    </row>
    <row r="110" spans="1:6" s="36" customFormat="1" ht="42.75" customHeight="1">
      <c r="A110" s="97"/>
      <c r="B110" s="97"/>
      <c r="C110" s="42">
        <v>2110</v>
      </c>
      <c r="D110" s="43" t="s">
        <v>119</v>
      </c>
      <c r="E110" s="44">
        <v>1500</v>
      </c>
      <c r="F110" s="44"/>
    </row>
    <row r="111" spans="1:6" s="36" customFormat="1" ht="15.75" customHeight="1">
      <c r="A111" s="97"/>
      <c r="B111" s="97"/>
      <c r="C111" s="42">
        <v>4210</v>
      </c>
      <c r="D111" s="43" t="s">
        <v>15</v>
      </c>
      <c r="E111" s="44"/>
      <c r="F111" s="44">
        <v>700</v>
      </c>
    </row>
    <row r="112" spans="1:6" s="36" customFormat="1" ht="15.75" customHeight="1">
      <c r="A112" s="97"/>
      <c r="B112" s="97"/>
      <c r="C112" s="42">
        <v>4270</v>
      </c>
      <c r="D112" s="43" t="s">
        <v>17</v>
      </c>
      <c r="E112" s="44"/>
      <c r="F112" s="44">
        <v>800</v>
      </c>
    </row>
    <row r="113" spans="1:6" s="36" customFormat="1" ht="17.25" customHeight="1">
      <c r="A113" s="32" t="s">
        <v>284</v>
      </c>
      <c r="B113" s="32"/>
      <c r="C113" s="33"/>
      <c r="D113" s="34" t="s">
        <v>285</v>
      </c>
      <c r="E113" s="35">
        <f>SUM(E114,E117)</f>
        <v>46685</v>
      </c>
      <c r="F113" s="35">
        <f>SUM(F114,F117)</f>
        <v>46685</v>
      </c>
    </row>
    <row r="114" spans="1:6" s="36" customFormat="1" ht="17.25" customHeight="1">
      <c r="A114" s="37"/>
      <c r="B114" s="37" t="s">
        <v>286</v>
      </c>
      <c r="C114" s="38"/>
      <c r="D114" s="39" t="s">
        <v>287</v>
      </c>
      <c r="E114" s="40">
        <f>SUM(E115)</f>
        <v>18218</v>
      </c>
      <c r="F114" s="40">
        <f>SUM(F116)</f>
        <v>18218</v>
      </c>
    </row>
    <row r="115" spans="1:6" s="36" customFormat="1" ht="42.75" customHeight="1">
      <c r="A115" s="41"/>
      <c r="B115" s="41"/>
      <c r="C115" s="42">
        <v>2110</v>
      </c>
      <c r="D115" s="43" t="s">
        <v>119</v>
      </c>
      <c r="E115" s="44">
        <v>18218</v>
      </c>
      <c r="F115" s="44"/>
    </row>
    <row r="116" spans="1:6" s="36" customFormat="1" ht="15.75" customHeight="1">
      <c r="A116" s="41"/>
      <c r="B116" s="41"/>
      <c r="C116" s="42">
        <v>4240</v>
      </c>
      <c r="D116" s="43" t="s">
        <v>290</v>
      </c>
      <c r="E116" s="44"/>
      <c r="F116" s="44">
        <v>18218</v>
      </c>
    </row>
    <row r="117" spans="1:6" s="36" customFormat="1" ht="17.25" customHeight="1">
      <c r="A117" s="37"/>
      <c r="B117" s="37" t="s">
        <v>288</v>
      </c>
      <c r="C117" s="38"/>
      <c r="D117" s="39" t="s">
        <v>289</v>
      </c>
      <c r="E117" s="40">
        <f>SUM(E118)</f>
        <v>28467</v>
      </c>
      <c r="F117" s="40">
        <f>SUM(F119)</f>
        <v>28467</v>
      </c>
    </row>
    <row r="118" spans="1:6" s="36" customFormat="1" ht="42.75" customHeight="1">
      <c r="A118" s="41"/>
      <c r="B118" s="41"/>
      <c r="C118" s="42">
        <v>2110</v>
      </c>
      <c r="D118" s="43" t="s">
        <v>119</v>
      </c>
      <c r="E118" s="44">
        <v>28467</v>
      </c>
      <c r="F118" s="44"/>
    </row>
    <row r="119" spans="1:6" s="36" customFormat="1" ht="15.75" customHeight="1">
      <c r="A119" s="41"/>
      <c r="B119" s="41"/>
      <c r="C119" s="42">
        <v>4240</v>
      </c>
      <c r="D119" s="43" t="s">
        <v>290</v>
      </c>
      <c r="E119" s="44"/>
      <c r="F119" s="44">
        <v>28467</v>
      </c>
    </row>
    <row r="120" spans="1:6" s="36" customFormat="1" ht="17.25" customHeight="1">
      <c r="A120" s="32">
        <v>851</v>
      </c>
      <c r="B120" s="32"/>
      <c r="C120" s="33"/>
      <c r="D120" s="34" t="s">
        <v>48</v>
      </c>
      <c r="E120" s="35">
        <f>SUM(E121)</f>
        <v>2546000</v>
      </c>
      <c r="F120" s="35">
        <f>SUM(F121)</f>
        <v>2546000</v>
      </c>
    </row>
    <row r="121" spans="1:6" s="36" customFormat="1" ht="30.75" customHeight="1">
      <c r="A121" s="37"/>
      <c r="B121" s="37">
        <v>85156</v>
      </c>
      <c r="C121" s="38"/>
      <c r="D121" s="39" t="s">
        <v>49</v>
      </c>
      <c r="E121" s="40">
        <f>SUM(E122)</f>
        <v>2546000</v>
      </c>
      <c r="F121" s="40">
        <f>SUM(F123)</f>
        <v>2546000</v>
      </c>
    </row>
    <row r="122" spans="1:6" s="36" customFormat="1" ht="42.75" customHeight="1">
      <c r="A122" s="41"/>
      <c r="B122" s="41"/>
      <c r="C122" s="42">
        <v>2110</v>
      </c>
      <c r="D122" s="43" t="s">
        <v>119</v>
      </c>
      <c r="E122" s="44">
        <v>2546000</v>
      </c>
      <c r="F122" s="44"/>
    </row>
    <row r="123" spans="1:6" s="36" customFormat="1" ht="15.75" customHeight="1">
      <c r="A123" s="41"/>
      <c r="B123" s="41"/>
      <c r="C123" s="42">
        <v>4130</v>
      </c>
      <c r="D123" s="43" t="s">
        <v>50</v>
      </c>
      <c r="E123" s="44"/>
      <c r="F123" s="44">
        <v>2546000</v>
      </c>
    </row>
    <row r="124" spans="1:6" s="36" customFormat="1" ht="17.25" customHeight="1">
      <c r="A124" s="32">
        <v>852</v>
      </c>
      <c r="B124" s="32"/>
      <c r="C124" s="33"/>
      <c r="D124" s="34" t="s">
        <v>51</v>
      </c>
      <c r="E124" s="35">
        <f>SUM(E125,E145)</f>
        <v>550629</v>
      </c>
      <c r="F124" s="35">
        <f>SUM(F125,F145)</f>
        <v>550629</v>
      </c>
    </row>
    <row r="125" spans="1:6" s="36" customFormat="1" ht="17.25" customHeight="1">
      <c r="A125" s="37"/>
      <c r="B125" s="37">
        <v>85203</v>
      </c>
      <c r="C125" s="38"/>
      <c r="D125" s="39" t="s">
        <v>52</v>
      </c>
      <c r="E125" s="40">
        <f>SUM(E126:E126)</f>
        <v>533029</v>
      </c>
      <c r="F125" s="40">
        <f>SUM(F127:F144)</f>
        <v>533029</v>
      </c>
    </row>
    <row r="126" spans="1:6" s="36" customFormat="1" ht="43.5" customHeight="1">
      <c r="A126" s="41"/>
      <c r="B126" s="41"/>
      <c r="C126" s="42">
        <v>2110</v>
      </c>
      <c r="D126" s="43" t="s">
        <v>119</v>
      </c>
      <c r="E126" s="44">
        <v>533029</v>
      </c>
      <c r="F126" s="44"/>
    </row>
    <row r="127" spans="1:6" s="36" customFormat="1" ht="15.75" customHeight="1">
      <c r="A127" s="41"/>
      <c r="B127" s="41"/>
      <c r="C127" s="42">
        <v>4010</v>
      </c>
      <c r="D127" s="43" t="s">
        <v>10</v>
      </c>
      <c r="E127" s="44"/>
      <c r="F127" s="44">
        <v>337851</v>
      </c>
    </row>
    <row r="128" spans="1:6" s="36" customFormat="1" ht="15.75" customHeight="1">
      <c r="A128" s="41"/>
      <c r="B128" s="41"/>
      <c r="C128" s="42">
        <v>4040</v>
      </c>
      <c r="D128" s="43" t="s">
        <v>11</v>
      </c>
      <c r="E128" s="44"/>
      <c r="F128" s="44">
        <v>15469</v>
      </c>
    </row>
    <row r="129" spans="1:6" s="36" customFormat="1" ht="15.75" customHeight="1">
      <c r="A129" s="41"/>
      <c r="B129" s="41"/>
      <c r="C129" s="42">
        <v>4110</v>
      </c>
      <c r="D129" s="43" t="s">
        <v>12</v>
      </c>
      <c r="E129" s="44"/>
      <c r="F129" s="44">
        <v>47974</v>
      </c>
    </row>
    <row r="130" spans="1:6" s="36" customFormat="1" ht="15.75" customHeight="1">
      <c r="A130" s="41"/>
      <c r="B130" s="41"/>
      <c r="C130" s="42">
        <v>4120</v>
      </c>
      <c r="D130" s="43" t="s">
        <v>13</v>
      </c>
      <c r="E130" s="44"/>
      <c r="F130" s="44">
        <v>6462</v>
      </c>
    </row>
    <row r="131" spans="1:6" s="36" customFormat="1" ht="15.75" customHeight="1">
      <c r="A131" s="41"/>
      <c r="B131" s="41"/>
      <c r="C131" s="42">
        <v>4170</v>
      </c>
      <c r="D131" s="43" t="s">
        <v>14</v>
      </c>
      <c r="E131" s="44"/>
      <c r="F131" s="44">
        <v>0</v>
      </c>
    </row>
    <row r="132" spans="1:6" s="36" customFormat="1" ht="15.75" customHeight="1">
      <c r="A132" s="41"/>
      <c r="B132" s="41"/>
      <c r="C132" s="42">
        <v>4210</v>
      </c>
      <c r="D132" s="43" t="s">
        <v>15</v>
      </c>
      <c r="E132" s="44"/>
      <c r="F132" s="44">
        <v>37508</v>
      </c>
    </row>
    <row r="133" spans="1:6" s="36" customFormat="1" ht="15.75" customHeight="1">
      <c r="A133" s="41"/>
      <c r="B133" s="41"/>
      <c r="C133" s="42">
        <v>4220</v>
      </c>
      <c r="D133" s="43" t="s">
        <v>43</v>
      </c>
      <c r="E133" s="44"/>
      <c r="F133" s="44">
        <v>10000</v>
      </c>
    </row>
    <row r="134" spans="1:6" s="36" customFormat="1" ht="15.75" customHeight="1">
      <c r="A134" s="41"/>
      <c r="B134" s="41"/>
      <c r="C134" s="42">
        <v>4260</v>
      </c>
      <c r="D134" s="43" t="s">
        <v>16</v>
      </c>
      <c r="E134" s="44"/>
      <c r="F134" s="44">
        <v>8044</v>
      </c>
    </row>
    <row r="135" spans="1:6" s="36" customFormat="1" ht="15.75" customHeight="1">
      <c r="A135" s="41"/>
      <c r="B135" s="41"/>
      <c r="C135" s="42">
        <v>4270</v>
      </c>
      <c r="D135" s="43" t="s">
        <v>17</v>
      </c>
      <c r="E135" s="44"/>
      <c r="F135" s="44">
        <v>9746</v>
      </c>
    </row>
    <row r="136" spans="1:6" s="36" customFormat="1" ht="15.75" customHeight="1">
      <c r="A136" s="41"/>
      <c r="B136" s="41"/>
      <c r="C136" s="42">
        <v>4280</v>
      </c>
      <c r="D136" s="43" t="s">
        <v>18</v>
      </c>
      <c r="E136" s="44"/>
      <c r="F136" s="44">
        <v>240</v>
      </c>
    </row>
    <row r="137" spans="1:6" s="36" customFormat="1" ht="15.75" customHeight="1">
      <c r="A137" s="41"/>
      <c r="B137" s="41"/>
      <c r="C137" s="42">
        <v>4300</v>
      </c>
      <c r="D137" s="43" t="s">
        <v>9</v>
      </c>
      <c r="E137" s="44"/>
      <c r="F137" s="44">
        <v>34957</v>
      </c>
    </row>
    <row r="138" spans="1:6" s="36" customFormat="1" ht="15.75" customHeight="1">
      <c r="A138" s="41"/>
      <c r="B138" s="41"/>
      <c r="C138" s="42">
        <v>4360</v>
      </c>
      <c r="D138" s="43" t="s">
        <v>181</v>
      </c>
      <c r="E138" s="44"/>
      <c r="F138" s="44">
        <v>3850</v>
      </c>
    </row>
    <row r="139" spans="1:6" s="36" customFormat="1" ht="15.75" customHeight="1">
      <c r="A139" s="41"/>
      <c r="B139" s="41"/>
      <c r="C139" s="42">
        <v>4410</v>
      </c>
      <c r="D139" s="43" t="s">
        <v>19</v>
      </c>
      <c r="E139" s="44"/>
      <c r="F139" s="44">
        <v>2000</v>
      </c>
    </row>
    <row r="140" spans="1:6" s="36" customFormat="1" ht="15.75" customHeight="1">
      <c r="A140" s="41"/>
      <c r="B140" s="41"/>
      <c r="C140" s="42">
        <v>4430</v>
      </c>
      <c r="D140" s="43" t="s">
        <v>20</v>
      </c>
      <c r="E140" s="44"/>
      <c r="F140" s="44">
        <v>564</v>
      </c>
    </row>
    <row r="141" spans="1:6" s="36" customFormat="1" ht="15.75" customHeight="1">
      <c r="A141" s="41"/>
      <c r="B141" s="41"/>
      <c r="C141" s="42">
        <v>4440</v>
      </c>
      <c r="D141" s="43" t="s">
        <v>21</v>
      </c>
      <c r="E141" s="44"/>
      <c r="F141" s="44">
        <v>7658</v>
      </c>
    </row>
    <row r="142" spans="1:6" s="36" customFormat="1" ht="15.75" customHeight="1">
      <c r="A142" s="41"/>
      <c r="B142" s="41"/>
      <c r="C142" s="42">
        <v>4480</v>
      </c>
      <c r="D142" s="43" t="s">
        <v>22</v>
      </c>
      <c r="E142" s="44"/>
      <c r="F142" s="44">
        <v>3646</v>
      </c>
    </row>
    <row r="143" spans="1:6" s="36" customFormat="1" ht="15.75" customHeight="1">
      <c r="A143" s="41"/>
      <c r="B143" s="41"/>
      <c r="C143" s="42">
        <v>4520</v>
      </c>
      <c r="D143" s="43" t="s">
        <v>23</v>
      </c>
      <c r="E143" s="44"/>
      <c r="F143" s="44">
        <v>3100</v>
      </c>
    </row>
    <row r="144" spans="1:6" s="36" customFormat="1" ht="27" customHeight="1">
      <c r="A144" s="41"/>
      <c r="B144" s="41"/>
      <c r="C144" s="42">
        <v>4700</v>
      </c>
      <c r="D144" s="43" t="s">
        <v>120</v>
      </c>
      <c r="E144" s="44"/>
      <c r="F144" s="44">
        <v>3960</v>
      </c>
    </row>
    <row r="145" spans="1:6" s="36" customFormat="1" ht="17.25" customHeight="1">
      <c r="A145" s="37"/>
      <c r="B145" s="37" t="s">
        <v>365</v>
      </c>
      <c r="C145" s="38"/>
      <c r="D145" s="39" t="s">
        <v>366</v>
      </c>
      <c r="E145" s="40">
        <f>SUM(E146:E146)</f>
        <v>17600</v>
      </c>
      <c r="F145" s="40">
        <f>SUM(F147:F147)</f>
        <v>17600</v>
      </c>
    </row>
    <row r="146" spans="1:6" s="36" customFormat="1" ht="43.5" customHeight="1">
      <c r="A146" s="41"/>
      <c r="B146" s="41"/>
      <c r="C146" s="42">
        <v>2110</v>
      </c>
      <c r="D146" s="43" t="s">
        <v>119</v>
      </c>
      <c r="E146" s="44">
        <v>17600</v>
      </c>
      <c r="F146" s="44"/>
    </row>
    <row r="147" spans="1:6" s="36" customFormat="1" ht="15.75" customHeight="1">
      <c r="A147" s="41"/>
      <c r="B147" s="41"/>
      <c r="C147" s="42">
        <v>3110</v>
      </c>
      <c r="D147" s="43" t="s">
        <v>367</v>
      </c>
      <c r="E147" s="44"/>
      <c r="F147" s="44">
        <v>17600</v>
      </c>
    </row>
    <row r="148" spans="1:6" s="36" customFormat="1" ht="17.25" customHeight="1">
      <c r="A148" s="32">
        <v>853</v>
      </c>
      <c r="B148" s="32"/>
      <c r="C148" s="33"/>
      <c r="D148" s="34" t="s">
        <v>53</v>
      </c>
      <c r="E148" s="35">
        <f>SUM(E149)</f>
        <v>163000</v>
      </c>
      <c r="F148" s="35">
        <f>SUM(F149)</f>
        <v>163000</v>
      </c>
    </row>
    <row r="149" spans="1:6" s="36" customFormat="1" ht="17.25" customHeight="1">
      <c r="A149" s="37"/>
      <c r="B149" s="37">
        <v>85321</v>
      </c>
      <c r="C149" s="38"/>
      <c r="D149" s="39" t="s">
        <v>54</v>
      </c>
      <c r="E149" s="40">
        <f>SUM(E150)</f>
        <v>163000</v>
      </c>
      <c r="F149" s="40">
        <f>SUM(F150:F157)</f>
        <v>163000</v>
      </c>
    </row>
    <row r="150" spans="1:6" s="36" customFormat="1" ht="42.75" customHeight="1">
      <c r="A150" s="41"/>
      <c r="B150" s="41"/>
      <c r="C150" s="42">
        <v>2110</v>
      </c>
      <c r="D150" s="43" t="s">
        <v>119</v>
      </c>
      <c r="E150" s="44">
        <v>163000</v>
      </c>
      <c r="F150" s="44"/>
    </row>
    <row r="151" spans="1:6" s="36" customFormat="1" ht="15.75" customHeight="1">
      <c r="A151" s="41"/>
      <c r="B151" s="41"/>
      <c r="C151" s="42">
        <v>4010</v>
      </c>
      <c r="D151" s="43" t="s">
        <v>10</v>
      </c>
      <c r="E151" s="44"/>
      <c r="F151" s="44">
        <v>45508</v>
      </c>
    </row>
    <row r="152" spans="1:6" s="36" customFormat="1" ht="15.75" customHeight="1">
      <c r="A152" s="41"/>
      <c r="B152" s="41"/>
      <c r="C152" s="42">
        <v>4040</v>
      </c>
      <c r="D152" s="43" t="s">
        <v>11</v>
      </c>
      <c r="E152" s="44"/>
      <c r="F152" s="44">
        <v>2071</v>
      </c>
    </row>
    <row r="153" spans="1:6" s="36" customFormat="1" ht="15.75" customHeight="1">
      <c r="A153" s="41"/>
      <c r="B153" s="41"/>
      <c r="C153" s="42">
        <v>4110</v>
      </c>
      <c r="D153" s="43" t="s">
        <v>12</v>
      </c>
      <c r="E153" s="44"/>
      <c r="F153" s="44">
        <v>8175</v>
      </c>
    </row>
    <row r="154" spans="1:6" s="36" customFormat="1" ht="15.75" customHeight="1">
      <c r="A154" s="41"/>
      <c r="B154" s="41"/>
      <c r="C154" s="42">
        <v>4170</v>
      </c>
      <c r="D154" s="43" t="s">
        <v>14</v>
      </c>
      <c r="E154" s="44"/>
      <c r="F154" s="44">
        <v>40393</v>
      </c>
    </row>
    <row r="155" spans="1:6" s="36" customFormat="1" ht="15.75" customHeight="1">
      <c r="A155" s="41"/>
      <c r="B155" s="41"/>
      <c r="C155" s="42">
        <v>4210</v>
      </c>
      <c r="D155" s="43" t="s">
        <v>15</v>
      </c>
      <c r="E155" s="44"/>
      <c r="F155" s="44">
        <v>14000</v>
      </c>
    </row>
    <row r="156" spans="1:6" s="36" customFormat="1" ht="15.75" customHeight="1">
      <c r="A156" s="41"/>
      <c r="B156" s="41"/>
      <c r="C156" s="42">
        <v>4300</v>
      </c>
      <c r="D156" s="43" t="s">
        <v>9</v>
      </c>
      <c r="E156" s="44"/>
      <c r="F156" s="44">
        <v>51759</v>
      </c>
    </row>
    <row r="157" spans="1:6" s="36" customFormat="1" ht="15.75" customHeight="1">
      <c r="A157" s="41"/>
      <c r="B157" s="41"/>
      <c r="C157" s="42">
        <v>4440</v>
      </c>
      <c r="D157" s="43" t="s">
        <v>21</v>
      </c>
      <c r="E157" s="44"/>
      <c r="F157" s="44">
        <v>1094</v>
      </c>
    </row>
    <row r="158" spans="1:6" s="36" customFormat="1" ht="20.25" customHeight="1">
      <c r="A158" s="330" t="s">
        <v>118</v>
      </c>
      <c r="B158" s="331"/>
      <c r="C158" s="331"/>
      <c r="D158" s="332"/>
      <c r="E158" s="35">
        <f>SUM(E5,E9,E28,E59,E74,E79,E113,E120,E124,E148)</f>
        <v>10909966</v>
      </c>
      <c r="F158" s="35">
        <f>SUM(F5,F9,F28,F59,F74,F79,F113,F120,F124,F148)</f>
        <v>10909966</v>
      </c>
    </row>
    <row r="159" spans="1:6" ht="15.75" customHeight="1"/>
    <row r="160" spans="1:6" ht="15.75" customHeight="1"/>
    <row r="161" spans="1:1" s="100" customFormat="1" ht="14.25" customHeight="1">
      <c r="A161" s="100" t="s">
        <v>236</v>
      </c>
    </row>
    <row r="162" spans="1:1" s="100" customFormat="1" ht="14.25" customHeight="1">
      <c r="A162" s="100" t="s">
        <v>237</v>
      </c>
    </row>
    <row r="163" spans="1:1" s="21" customFormat="1" ht="15.75" customHeight="1"/>
    <row r="164" spans="1:1" s="21" customFormat="1" ht="15.75" customHeight="1"/>
    <row r="165" spans="1:1" s="21" customFormat="1" ht="15.75" customHeight="1"/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</sheetData>
  <sheetProtection algorithmName="SHA-512" hashValue="Wu6JVKBwhYuOpxr2Ngp/7q2GE669dsoofLc5cpHgedf6Vv5RnDKwZfP8TsYXZenKXtSP7IEMQgAy4YR4t7MucA==" saltValue="19qgl5p2DfdgqZx8SweJjA==" spinCount="100000" sheet="1" objects="1" scenarios="1" formatColumns="0" formatRows="0"/>
  <mergeCells count="2">
    <mergeCell ref="A2:F2"/>
    <mergeCell ref="A158:D158"/>
  </mergeCells>
  <pageMargins left="0.68" right="0.27559055118110237" top="1.1299999999999999" bottom="0.72" header="0.47" footer="0.26"/>
  <pageSetup paperSize="9" scale="95" fitToWidth="0" fitToHeight="4" orientation="portrait" horizontalDpi="4294967295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pane ySplit="4" topLeftCell="A5" activePane="bottomLeft" state="frozen"/>
      <selection activeCell="F21" sqref="F21"/>
      <selection pane="bottomLeft" activeCell="J11" sqref="J11"/>
    </sheetView>
  </sheetViews>
  <sheetFormatPr defaultRowHeight="12"/>
  <cols>
    <col min="1" max="1" width="6.33203125" style="101" customWidth="1"/>
    <col min="2" max="2" width="9.33203125" style="101" customWidth="1"/>
    <col min="3" max="3" width="9.83203125" style="101" customWidth="1"/>
    <col min="4" max="4" width="57.33203125" style="102" customWidth="1"/>
    <col min="5" max="6" width="14.5" style="103" customWidth="1"/>
    <col min="7" max="16384" width="9.33203125" style="104"/>
  </cols>
  <sheetData>
    <row r="1" spans="1:6" ht="16.5" customHeight="1"/>
    <row r="2" spans="1:6" ht="29.25" customHeight="1">
      <c r="A2" s="333" t="s">
        <v>241</v>
      </c>
      <c r="B2" s="333"/>
      <c r="C2" s="333"/>
      <c r="D2" s="333"/>
      <c r="E2" s="333"/>
      <c r="F2" s="333"/>
    </row>
    <row r="3" spans="1:6" ht="15.75" customHeight="1">
      <c r="A3" s="105"/>
      <c r="B3" s="105"/>
      <c r="C3" s="105"/>
      <c r="D3" s="105"/>
      <c r="E3" s="105"/>
      <c r="F3" s="105"/>
    </row>
    <row r="4" spans="1:6" s="109" customFormat="1" ht="28.5" customHeight="1">
      <c r="A4" s="106" t="s">
        <v>0</v>
      </c>
      <c r="B4" s="106" t="s">
        <v>1</v>
      </c>
      <c r="C4" s="106" t="s">
        <v>116</v>
      </c>
      <c r="D4" s="107" t="s">
        <v>117</v>
      </c>
      <c r="E4" s="108" t="s">
        <v>59</v>
      </c>
      <c r="F4" s="108" t="s">
        <v>61</v>
      </c>
    </row>
    <row r="5" spans="1:6" s="109" customFormat="1" ht="17.25" customHeight="1">
      <c r="A5" s="110">
        <v>150</v>
      </c>
      <c r="B5" s="110"/>
      <c r="C5" s="110"/>
      <c r="D5" s="111" t="s">
        <v>242</v>
      </c>
      <c r="E5" s="112"/>
      <c r="F5" s="112">
        <f>SUM(F6)</f>
        <v>99409</v>
      </c>
    </row>
    <row r="6" spans="1:6" s="116" customFormat="1" ht="17.25" customHeight="1">
      <c r="A6" s="113"/>
      <c r="B6" s="113">
        <v>15011</v>
      </c>
      <c r="C6" s="113"/>
      <c r="D6" s="114" t="s">
        <v>243</v>
      </c>
      <c r="E6" s="115"/>
      <c r="F6" s="115">
        <f>SUM(F7)</f>
        <v>99409</v>
      </c>
    </row>
    <row r="7" spans="1:6" s="140" customFormat="1" ht="54.75" customHeight="1">
      <c r="A7" s="137"/>
      <c r="B7" s="137"/>
      <c r="C7" s="137">
        <v>6639</v>
      </c>
      <c r="D7" s="138" t="s">
        <v>244</v>
      </c>
      <c r="E7" s="139"/>
      <c r="F7" s="139">
        <v>99409</v>
      </c>
    </row>
    <row r="8" spans="1:6" s="109" customFormat="1" ht="17.25" customHeight="1">
      <c r="A8" s="110">
        <v>600</v>
      </c>
      <c r="B8" s="110"/>
      <c r="C8" s="110"/>
      <c r="D8" s="111" t="s">
        <v>245</v>
      </c>
      <c r="E8" s="112">
        <f>SUM(E9,E11)</f>
        <v>1452000</v>
      </c>
      <c r="F8" s="112">
        <f>SUM(F9,F11)</f>
        <v>200000</v>
      </c>
    </row>
    <row r="9" spans="1:6" s="116" customFormat="1" ht="17.25" customHeight="1">
      <c r="A9" s="113"/>
      <c r="B9" s="113">
        <v>60004</v>
      </c>
      <c r="C9" s="113"/>
      <c r="D9" s="114" t="s">
        <v>246</v>
      </c>
      <c r="E9" s="115"/>
      <c r="F9" s="115">
        <f>SUM(F10)</f>
        <v>200000</v>
      </c>
    </row>
    <row r="10" spans="1:6" s="116" customFormat="1" ht="42" customHeight="1">
      <c r="A10" s="117"/>
      <c r="B10" s="117"/>
      <c r="C10" s="117">
        <v>2310</v>
      </c>
      <c r="D10" s="118" t="s">
        <v>247</v>
      </c>
      <c r="E10" s="119"/>
      <c r="F10" s="119">
        <v>200000</v>
      </c>
    </row>
    <row r="11" spans="1:6" s="116" customFormat="1" ht="17.25" customHeight="1">
      <c r="A11" s="113"/>
      <c r="B11" s="113">
        <v>60014</v>
      </c>
      <c r="C11" s="113"/>
      <c r="D11" s="114" t="s">
        <v>248</v>
      </c>
      <c r="E11" s="115">
        <f>SUM(E12:E13)</f>
        <v>1452000</v>
      </c>
      <c r="F11" s="115"/>
    </row>
    <row r="12" spans="1:6" s="140" customFormat="1" ht="57" customHeight="1">
      <c r="A12" s="137"/>
      <c r="B12" s="137"/>
      <c r="C12" s="137">
        <v>6300</v>
      </c>
      <c r="D12" s="138" t="s">
        <v>249</v>
      </c>
      <c r="E12" s="139">
        <v>1402000</v>
      </c>
      <c r="F12" s="139"/>
    </row>
    <row r="13" spans="1:6" s="116" customFormat="1" ht="54.75" customHeight="1">
      <c r="A13" s="117"/>
      <c r="B13" s="117"/>
      <c r="C13" s="117">
        <v>6630</v>
      </c>
      <c r="D13" s="120" t="s">
        <v>250</v>
      </c>
      <c r="E13" s="119">
        <v>50000</v>
      </c>
      <c r="F13" s="119"/>
    </row>
    <row r="14" spans="1:6" s="109" customFormat="1" ht="17.25" customHeight="1">
      <c r="A14" s="110">
        <v>750</v>
      </c>
      <c r="B14" s="110"/>
      <c r="C14" s="110"/>
      <c r="D14" s="111" t="s">
        <v>35</v>
      </c>
      <c r="E14" s="112">
        <f>SUM(E15,E17)</f>
        <v>137126</v>
      </c>
      <c r="F14" s="112">
        <f>SUM(F15,F17)</f>
        <v>18392</v>
      </c>
    </row>
    <row r="15" spans="1:6" s="116" customFormat="1" ht="17.25" customHeight="1">
      <c r="A15" s="113"/>
      <c r="B15" s="113">
        <v>75020</v>
      </c>
      <c r="C15" s="113"/>
      <c r="D15" s="114" t="s">
        <v>251</v>
      </c>
      <c r="E15" s="115">
        <f>SUM(E16)</f>
        <v>137126</v>
      </c>
      <c r="F15" s="115"/>
    </row>
    <row r="16" spans="1:6" s="116" customFormat="1" ht="46.5" customHeight="1">
      <c r="A16" s="117"/>
      <c r="B16" s="117"/>
      <c r="C16" s="117">
        <v>2710</v>
      </c>
      <c r="D16" s="118" t="s">
        <v>252</v>
      </c>
      <c r="E16" s="119">
        <v>137126</v>
      </c>
      <c r="F16" s="119"/>
    </row>
    <row r="17" spans="1:6" s="116" customFormat="1" ht="17.25" customHeight="1">
      <c r="A17" s="113"/>
      <c r="B17" s="113">
        <v>75095</v>
      </c>
      <c r="C17" s="113"/>
      <c r="D17" s="114" t="s">
        <v>253</v>
      </c>
      <c r="E17" s="115"/>
      <c r="F17" s="115">
        <f>SUM(F18)</f>
        <v>18392</v>
      </c>
    </row>
    <row r="18" spans="1:6" s="140" customFormat="1" ht="54.75" customHeight="1">
      <c r="A18" s="137"/>
      <c r="B18" s="137"/>
      <c r="C18" s="137">
        <v>6639</v>
      </c>
      <c r="D18" s="138" t="s">
        <v>244</v>
      </c>
      <c r="E18" s="139"/>
      <c r="F18" s="139">
        <v>18392</v>
      </c>
    </row>
    <row r="19" spans="1:6" s="109" customFormat="1" ht="17.25" customHeight="1">
      <c r="A19" s="110">
        <v>851</v>
      </c>
      <c r="B19" s="110"/>
      <c r="C19" s="110"/>
      <c r="D19" s="111" t="s">
        <v>48</v>
      </c>
      <c r="E19" s="112">
        <f>SUM(E20)</f>
        <v>6500</v>
      </c>
      <c r="F19" s="112"/>
    </row>
    <row r="20" spans="1:6" s="116" customFormat="1" ht="17.25" customHeight="1">
      <c r="A20" s="113"/>
      <c r="B20" s="113">
        <v>85154</v>
      </c>
      <c r="C20" s="113"/>
      <c r="D20" s="114" t="s">
        <v>254</v>
      </c>
      <c r="E20" s="115">
        <f>SUM(E21)</f>
        <v>6500</v>
      </c>
      <c r="F20" s="115"/>
    </row>
    <row r="21" spans="1:6" s="116" customFormat="1" ht="45" customHeight="1">
      <c r="A21" s="117"/>
      <c r="B21" s="117"/>
      <c r="C21" s="117">
        <v>2710</v>
      </c>
      <c r="D21" s="118" t="s">
        <v>252</v>
      </c>
      <c r="E21" s="119">
        <v>6500</v>
      </c>
      <c r="F21" s="119"/>
    </row>
    <row r="22" spans="1:6" s="109" customFormat="1" ht="17.25" customHeight="1">
      <c r="A22" s="110">
        <v>852</v>
      </c>
      <c r="B22" s="110"/>
      <c r="C22" s="110"/>
      <c r="D22" s="111" t="s">
        <v>51</v>
      </c>
      <c r="E22" s="112">
        <f>SUM(E23,E27)</f>
        <v>620971</v>
      </c>
      <c r="F22" s="112">
        <f>SUM(F23,F27)</f>
        <v>389104</v>
      </c>
    </row>
    <row r="23" spans="1:6" s="116" customFormat="1" ht="17.25" customHeight="1">
      <c r="A23" s="113"/>
      <c r="B23" s="113">
        <v>85201</v>
      </c>
      <c r="C23" s="113"/>
      <c r="D23" s="114" t="s">
        <v>255</v>
      </c>
      <c r="E23" s="115">
        <f>SUM(E24:E25)</f>
        <v>412971</v>
      </c>
      <c r="F23" s="115">
        <f>SUM(F25:F26)</f>
        <v>139815</v>
      </c>
    </row>
    <row r="24" spans="1:6" s="116" customFormat="1" ht="48" customHeight="1">
      <c r="A24" s="117"/>
      <c r="B24" s="117"/>
      <c r="C24" s="117">
        <v>2320</v>
      </c>
      <c r="D24" s="118" t="s">
        <v>256</v>
      </c>
      <c r="E24" s="119">
        <v>412971</v>
      </c>
      <c r="F24" s="119"/>
    </row>
    <row r="25" spans="1:6" s="140" customFormat="1" ht="43.5" customHeight="1">
      <c r="A25" s="137"/>
      <c r="B25" s="137"/>
      <c r="C25" s="137">
        <v>2320</v>
      </c>
      <c r="D25" s="138" t="s">
        <v>257</v>
      </c>
      <c r="E25" s="139"/>
      <c r="F25" s="139">
        <v>38000</v>
      </c>
    </row>
    <row r="26" spans="1:6" s="140" customFormat="1" ht="43.5" customHeight="1">
      <c r="A26" s="137"/>
      <c r="B26" s="137"/>
      <c r="C26" s="137">
        <v>2330</v>
      </c>
      <c r="D26" s="138" t="s">
        <v>258</v>
      </c>
      <c r="E26" s="139"/>
      <c r="F26" s="139">
        <v>101815</v>
      </c>
    </row>
    <row r="27" spans="1:6" s="116" customFormat="1" ht="17.25" customHeight="1">
      <c r="A27" s="113"/>
      <c r="B27" s="113">
        <v>85204</v>
      </c>
      <c r="C27" s="113"/>
      <c r="D27" s="114" t="s">
        <v>259</v>
      </c>
      <c r="E27" s="115">
        <f>SUM(E28:E29)</f>
        <v>208000</v>
      </c>
      <c r="F27" s="115">
        <f>SUM(F28:F29)</f>
        <v>249289</v>
      </c>
    </row>
    <row r="28" spans="1:6" s="116" customFormat="1" ht="45" customHeight="1">
      <c r="A28" s="117"/>
      <c r="B28" s="117"/>
      <c r="C28" s="117">
        <v>2320</v>
      </c>
      <c r="D28" s="118" t="s">
        <v>256</v>
      </c>
      <c r="E28" s="119">
        <v>208000</v>
      </c>
      <c r="F28" s="119"/>
    </row>
    <row r="29" spans="1:6" s="116" customFormat="1" ht="46.5" customHeight="1">
      <c r="A29" s="117"/>
      <c r="B29" s="117"/>
      <c r="C29" s="117">
        <v>2320</v>
      </c>
      <c r="D29" s="118" t="s">
        <v>257</v>
      </c>
      <c r="E29" s="119"/>
      <c r="F29" s="119">
        <v>249289</v>
      </c>
    </row>
    <row r="30" spans="1:6" s="109" customFormat="1" ht="17.25" customHeight="1">
      <c r="A30" s="110">
        <v>853</v>
      </c>
      <c r="B30" s="110"/>
      <c r="C30" s="110"/>
      <c r="D30" s="111" t="s">
        <v>53</v>
      </c>
      <c r="E30" s="112">
        <f>SUM(E31)</f>
        <v>6576</v>
      </c>
      <c r="F30" s="112">
        <f>SUM(F31)</f>
        <v>1800</v>
      </c>
    </row>
    <row r="31" spans="1:6" s="116" customFormat="1" ht="17.25" customHeight="1">
      <c r="A31" s="113"/>
      <c r="B31" s="113">
        <v>85311</v>
      </c>
      <c r="C31" s="113"/>
      <c r="D31" s="114" t="s">
        <v>260</v>
      </c>
      <c r="E31" s="115">
        <f>SUM(E32)</f>
        <v>6576</v>
      </c>
      <c r="F31" s="115">
        <f>SUM(F32:F33)</f>
        <v>1800</v>
      </c>
    </row>
    <row r="32" spans="1:6" s="116" customFormat="1" ht="43.5" customHeight="1">
      <c r="A32" s="117"/>
      <c r="B32" s="117"/>
      <c r="C32" s="117">
        <v>2320</v>
      </c>
      <c r="D32" s="118" t="s">
        <v>256</v>
      </c>
      <c r="E32" s="119">
        <v>6576</v>
      </c>
      <c r="F32" s="119"/>
    </row>
    <row r="33" spans="1:6" s="116" customFormat="1" ht="43.5" customHeight="1">
      <c r="A33" s="117"/>
      <c r="B33" s="117"/>
      <c r="C33" s="117">
        <v>2320</v>
      </c>
      <c r="D33" s="118" t="s">
        <v>257</v>
      </c>
      <c r="E33" s="119"/>
      <c r="F33" s="119">
        <v>1800</v>
      </c>
    </row>
    <row r="34" spans="1:6" s="109" customFormat="1" ht="17.25" customHeight="1">
      <c r="A34" s="110">
        <v>900</v>
      </c>
      <c r="B34" s="110"/>
      <c r="C34" s="110"/>
      <c r="D34" s="111" t="s">
        <v>261</v>
      </c>
      <c r="E34" s="112"/>
      <c r="F34" s="112">
        <f>SUM(F35)</f>
        <v>10000</v>
      </c>
    </row>
    <row r="35" spans="1:6" s="116" customFormat="1" ht="17.25" customHeight="1">
      <c r="A35" s="113"/>
      <c r="B35" s="113">
        <v>90095</v>
      </c>
      <c r="C35" s="113"/>
      <c r="D35" s="114" t="s">
        <v>253</v>
      </c>
      <c r="E35" s="115"/>
      <c r="F35" s="115">
        <f>SUM(F36)</f>
        <v>10000</v>
      </c>
    </row>
    <row r="36" spans="1:6" s="116" customFormat="1" ht="41.25" customHeight="1">
      <c r="A36" s="117"/>
      <c r="B36" s="117"/>
      <c r="C36" s="117">
        <v>2710</v>
      </c>
      <c r="D36" s="118" t="s">
        <v>262</v>
      </c>
      <c r="E36" s="119"/>
      <c r="F36" s="119">
        <v>10000</v>
      </c>
    </row>
    <row r="37" spans="1:6" s="109" customFormat="1" ht="17.25" customHeight="1">
      <c r="A37" s="110">
        <v>921</v>
      </c>
      <c r="B37" s="110"/>
      <c r="C37" s="110"/>
      <c r="D37" s="111" t="s">
        <v>263</v>
      </c>
      <c r="E37" s="112">
        <f>SUM(E38)</f>
        <v>110000</v>
      </c>
      <c r="F37" s="112"/>
    </row>
    <row r="38" spans="1:6" s="116" customFormat="1" ht="17.25" customHeight="1">
      <c r="A38" s="113"/>
      <c r="B38" s="113">
        <v>92116</v>
      </c>
      <c r="C38" s="113"/>
      <c r="D38" s="114" t="s">
        <v>264</v>
      </c>
      <c r="E38" s="115">
        <f>SUM(E39)</f>
        <v>110000</v>
      </c>
      <c r="F38" s="115"/>
    </row>
    <row r="39" spans="1:6" s="116" customFormat="1" ht="45.75" customHeight="1">
      <c r="A39" s="117"/>
      <c r="B39" s="117"/>
      <c r="C39" s="117">
        <v>2710</v>
      </c>
      <c r="D39" s="118" t="s">
        <v>252</v>
      </c>
      <c r="E39" s="119">
        <v>110000</v>
      </c>
      <c r="F39" s="119"/>
    </row>
    <row r="40" spans="1:6" s="116" customFormat="1" ht="22.5" customHeight="1">
      <c r="A40" s="334" t="s">
        <v>118</v>
      </c>
      <c r="B40" s="335"/>
      <c r="C40" s="335"/>
      <c r="D40" s="336"/>
      <c r="E40" s="112">
        <f>SUM(E5,E8,E14,E19,E22,E30,E34,E37)</f>
        <v>2333173</v>
      </c>
      <c r="F40" s="112">
        <f>SUM(F5,F8,F14,F19,F22,F30,F34,F37)</f>
        <v>718705</v>
      </c>
    </row>
    <row r="41" spans="1:6" ht="15.75" customHeight="1"/>
    <row r="42" spans="1:6" ht="15.75" customHeight="1"/>
    <row r="43" spans="1:6" s="100" customFormat="1" ht="14.25" customHeight="1">
      <c r="A43" s="100" t="s">
        <v>236</v>
      </c>
    </row>
    <row r="44" spans="1:6" s="100" customFormat="1" ht="14.25" customHeight="1">
      <c r="A44" s="100" t="s">
        <v>237</v>
      </c>
    </row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</sheetData>
  <sheetProtection algorithmName="SHA-512" hashValue="8gOswOxJETxjI7q1s1O8UYKig1VQupLSvFoBojvu2eZpP1R4NGb5OyyEv6WQLGkmHlXEaUj3IMJPYKiIhQHN7g==" saltValue="TXFsMApoJSr9OLGY67islA==" spinCount="100000" sheet="1" objects="1" scenarios="1" formatColumns="0" formatRows="0"/>
  <mergeCells count="2">
    <mergeCell ref="A2:F2"/>
    <mergeCell ref="A40:D40"/>
  </mergeCells>
  <pageMargins left="0.72" right="0.47244094488188981" top="1.3" bottom="1.0236220472440944" header="0.57999999999999996" footer="0.26"/>
  <pageSetup paperSize="9" scale="95" orientation="portrait" horizontalDpi="4294967295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pane ySplit="5" topLeftCell="A6" activePane="bottomLeft" state="frozen"/>
      <selection pane="bottomLeft" activeCell="J29" sqref="J29"/>
    </sheetView>
  </sheetViews>
  <sheetFormatPr defaultRowHeight="12"/>
  <cols>
    <col min="1" max="1" width="7.5" style="152" customWidth="1"/>
    <col min="2" max="2" width="10.6640625" style="152" customWidth="1"/>
    <col min="3" max="3" width="8.6640625" style="152" customWidth="1"/>
    <col min="4" max="4" width="46.5" style="21" customWidth="1"/>
    <col min="5" max="5" width="15" style="21" customWidth="1"/>
    <col min="6" max="6" width="15.33203125" style="21" customWidth="1"/>
    <col min="7" max="7" width="15" style="21" customWidth="1"/>
    <col min="8" max="10" width="9.33203125" style="21"/>
    <col min="11" max="11" width="10.33203125" style="21" bestFit="1" customWidth="1"/>
    <col min="12" max="16384" width="9.33203125" style="21"/>
  </cols>
  <sheetData>
    <row r="1" spans="1:12" ht="9" customHeight="1">
      <c r="F1" s="153"/>
      <c r="G1" s="153"/>
    </row>
    <row r="2" spans="1:12" s="155" customFormat="1" ht="33" customHeight="1">
      <c r="A2" s="337" t="s">
        <v>299</v>
      </c>
      <c r="B2" s="337"/>
      <c r="C2" s="337"/>
      <c r="D2" s="337"/>
      <c r="E2" s="337"/>
      <c r="F2" s="337"/>
      <c r="G2" s="337"/>
      <c r="H2" s="154"/>
    </row>
    <row r="3" spans="1:12" ht="10.5" customHeight="1" thickBot="1"/>
    <row r="4" spans="1:12" ht="20.25" customHeight="1" thickBot="1">
      <c r="A4" s="338" t="s">
        <v>0</v>
      </c>
      <c r="B4" s="340" t="s">
        <v>1</v>
      </c>
      <c r="C4" s="342" t="s">
        <v>2</v>
      </c>
      <c r="D4" s="343" t="s">
        <v>57</v>
      </c>
      <c r="E4" s="345" t="s">
        <v>300</v>
      </c>
      <c r="F4" s="346"/>
      <c r="G4" s="347"/>
    </row>
    <row r="5" spans="1:12" ht="20.25" customHeight="1" thickBot="1">
      <c r="A5" s="339"/>
      <c r="B5" s="341"/>
      <c r="C5" s="342"/>
      <c r="D5" s="344"/>
      <c r="E5" s="156" t="s">
        <v>301</v>
      </c>
      <c r="F5" s="157" t="s">
        <v>302</v>
      </c>
      <c r="G5" s="158" t="s">
        <v>303</v>
      </c>
    </row>
    <row r="6" spans="1:12" s="162" customFormat="1" ht="12.75" customHeight="1" thickBot="1">
      <c r="A6" s="159">
        <v>1</v>
      </c>
      <c r="B6" s="159">
        <v>2</v>
      </c>
      <c r="C6" s="159">
        <v>3</v>
      </c>
      <c r="D6" s="160">
        <v>4</v>
      </c>
      <c r="E6" s="159">
        <v>5</v>
      </c>
      <c r="F6" s="160">
        <v>6</v>
      </c>
      <c r="G6" s="161">
        <v>7</v>
      </c>
    </row>
    <row r="7" spans="1:12" ht="31.5" customHeight="1" thickBot="1">
      <c r="A7" s="348" t="s">
        <v>304</v>
      </c>
      <c r="B7" s="349"/>
      <c r="C7" s="350"/>
      <c r="D7" s="163" t="s">
        <v>97</v>
      </c>
      <c r="E7" s="164" t="s">
        <v>305</v>
      </c>
      <c r="F7" s="164" t="s">
        <v>305</v>
      </c>
      <c r="G7" s="164" t="s">
        <v>305</v>
      </c>
    </row>
    <row r="8" spans="1:12" s="170" customFormat="1" ht="69.75" customHeight="1" thickBot="1">
      <c r="A8" s="165">
        <v>150</v>
      </c>
      <c r="B8" s="166">
        <v>15011</v>
      </c>
      <c r="C8" s="165">
        <v>6639</v>
      </c>
      <c r="D8" s="167" t="s">
        <v>244</v>
      </c>
      <c r="E8" s="168"/>
      <c r="F8" s="168"/>
      <c r="G8" s="169">
        <v>99409</v>
      </c>
    </row>
    <row r="9" spans="1:12" s="174" customFormat="1" ht="59.25" customHeight="1" thickBot="1">
      <c r="A9" s="171">
        <v>600</v>
      </c>
      <c r="B9" s="172">
        <v>60004</v>
      </c>
      <c r="C9" s="171">
        <v>2310</v>
      </c>
      <c r="D9" s="118" t="s">
        <v>247</v>
      </c>
      <c r="E9" s="164"/>
      <c r="F9" s="164"/>
      <c r="G9" s="173">
        <v>200000</v>
      </c>
    </row>
    <row r="10" spans="1:12" s="170" customFormat="1" ht="68.25" customHeight="1" thickBot="1">
      <c r="A10" s="175">
        <v>750</v>
      </c>
      <c r="B10" s="176">
        <v>75095</v>
      </c>
      <c r="C10" s="168">
        <v>6639</v>
      </c>
      <c r="D10" s="167" t="s">
        <v>244</v>
      </c>
      <c r="E10" s="177"/>
      <c r="F10" s="178"/>
      <c r="G10" s="179">
        <v>18392</v>
      </c>
    </row>
    <row r="11" spans="1:12" s="174" customFormat="1" ht="46.5" customHeight="1" thickBot="1">
      <c r="A11" s="180">
        <v>754</v>
      </c>
      <c r="B11" s="181">
        <v>75404</v>
      </c>
      <c r="C11" s="182">
        <v>6170</v>
      </c>
      <c r="D11" s="183" t="s">
        <v>306</v>
      </c>
      <c r="E11" s="184"/>
      <c r="F11" s="185"/>
      <c r="G11" s="186">
        <v>36000</v>
      </c>
    </row>
    <row r="12" spans="1:12" s="170" customFormat="1" ht="60" customHeight="1" thickBot="1">
      <c r="A12" s="244">
        <v>852</v>
      </c>
      <c r="B12" s="245">
        <v>85201</v>
      </c>
      <c r="C12" s="168">
        <v>2320</v>
      </c>
      <c r="D12" s="246" t="s">
        <v>257</v>
      </c>
      <c r="E12" s="247"/>
      <c r="F12" s="246"/>
      <c r="G12" s="248">
        <v>38000</v>
      </c>
      <c r="H12" s="249"/>
      <c r="I12" s="249"/>
      <c r="J12" s="249"/>
      <c r="K12" s="249"/>
      <c r="L12" s="249"/>
    </row>
    <row r="13" spans="1:12" s="170" customFormat="1" ht="60.75" customHeight="1" thickBot="1">
      <c r="A13" s="244">
        <v>852</v>
      </c>
      <c r="B13" s="245">
        <v>85201</v>
      </c>
      <c r="C13" s="168">
        <v>2330</v>
      </c>
      <c r="D13" s="246" t="s">
        <v>258</v>
      </c>
      <c r="E13" s="247"/>
      <c r="F13" s="246"/>
      <c r="G13" s="248">
        <v>101815</v>
      </c>
      <c r="H13" s="249"/>
      <c r="I13" s="249"/>
      <c r="J13" s="249"/>
      <c r="K13" s="249"/>
      <c r="L13" s="249"/>
    </row>
    <row r="14" spans="1:12" s="174" customFormat="1" ht="58.5" customHeight="1" thickBot="1">
      <c r="A14" s="187">
        <v>852</v>
      </c>
      <c r="B14" s="188">
        <v>85204</v>
      </c>
      <c r="C14" s="182">
        <v>2320</v>
      </c>
      <c r="D14" s="183" t="s">
        <v>257</v>
      </c>
      <c r="E14" s="189"/>
      <c r="F14" s="190"/>
      <c r="G14" s="191">
        <v>249289</v>
      </c>
      <c r="H14" s="192"/>
      <c r="I14" s="192"/>
      <c r="J14" s="192"/>
      <c r="K14" s="192"/>
      <c r="L14" s="192"/>
    </row>
    <row r="15" spans="1:12" s="174" customFormat="1" ht="57.75" customHeight="1" thickBot="1">
      <c r="A15" s="164">
        <v>853</v>
      </c>
      <c r="B15" s="164">
        <v>85311</v>
      </c>
      <c r="C15" s="164">
        <v>2320</v>
      </c>
      <c r="D15" s="183" t="s">
        <v>257</v>
      </c>
      <c r="E15" s="193"/>
      <c r="F15" s="193"/>
      <c r="G15" s="194">
        <v>1800</v>
      </c>
      <c r="H15" s="192"/>
      <c r="I15" s="192"/>
      <c r="J15" s="192"/>
      <c r="K15" s="192"/>
      <c r="L15" s="192"/>
    </row>
    <row r="16" spans="1:12" s="174" customFormat="1" ht="48" customHeight="1" thickBot="1">
      <c r="A16" s="164">
        <v>900</v>
      </c>
      <c r="B16" s="195">
        <v>90095</v>
      </c>
      <c r="C16" s="164">
        <v>2710</v>
      </c>
      <c r="D16" s="196" t="s">
        <v>262</v>
      </c>
      <c r="E16" s="193"/>
      <c r="F16" s="193"/>
      <c r="G16" s="194">
        <v>10000</v>
      </c>
      <c r="H16" s="192"/>
      <c r="I16" s="192"/>
      <c r="J16" s="192"/>
      <c r="K16" s="192"/>
      <c r="L16" s="192"/>
    </row>
    <row r="17" spans="1:12" s="174" customFormat="1" ht="34.5" customHeight="1" thickBot="1">
      <c r="A17" s="182">
        <v>921</v>
      </c>
      <c r="B17" s="197">
        <v>92116</v>
      </c>
      <c r="C17" s="164">
        <v>2480</v>
      </c>
      <c r="D17" s="196" t="s">
        <v>307</v>
      </c>
      <c r="E17" s="198">
        <v>340470</v>
      </c>
      <c r="F17" s="199"/>
      <c r="G17" s="200"/>
      <c r="H17" s="192"/>
      <c r="I17" s="192"/>
      <c r="J17" s="192"/>
      <c r="K17" s="192"/>
      <c r="L17" s="192"/>
    </row>
    <row r="18" spans="1:12" s="202" customFormat="1" ht="22.5" customHeight="1" thickBot="1">
      <c r="A18" s="351" t="s">
        <v>308</v>
      </c>
      <c r="B18" s="352"/>
      <c r="C18" s="352"/>
      <c r="D18" s="353"/>
      <c r="E18" s="201">
        <f>SUM(E8:E17)</f>
        <v>340470</v>
      </c>
      <c r="F18" s="201">
        <f>SUM(F8:F17)</f>
        <v>0</v>
      </c>
      <c r="G18" s="201">
        <f>SUM(G8:G17)</f>
        <v>754705</v>
      </c>
      <c r="I18" s="203"/>
    </row>
    <row r="19" spans="1:12" s="174" customFormat="1" ht="42" customHeight="1" thickBot="1">
      <c r="A19" s="354" t="s">
        <v>309</v>
      </c>
      <c r="B19" s="355"/>
      <c r="C19" s="356"/>
      <c r="D19" s="204" t="s">
        <v>97</v>
      </c>
      <c r="E19" s="164" t="s">
        <v>305</v>
      </c>
      <c r="F19" s="164" t="s">
        <v>305</v>
      </c>
      <c r="G19" s="164" t="s">
        <v>305</v>
      </c>
      <c r="I19" s="205"/>
      <c r="K19" s="152"/>
    </row>
    <row r="20" spans="1:12" s="174" customFormat="1" ht="61.5" customHeight="1" thickBot="1">
      <c r="A20" s="206" t="s">
        <v>5</v>
      </c>
      <c r="B20" s="206" t="s">
        <v>310</v>
      </c>
      <c r="C20" s="206" t="s">
        <v>311</v>
      </c>
      <c r="D20" s="207" t="s">
        <v>312</v>
      </c>
      <c r="E20" s="208"/>
      <c r="F20" s="208"/>
      <c r="G20" s="209">
        <v>40000</v>
      </c>
      <c r="I20" s="205"/>
      <c r="K20" s="152"/>
    </row>
    <row r="21" spans="1:12" s="170" customFormat="1" ht="46.5" customHeight="1" thickBot="1">
      <c r="A21" s="175">
        <v>630</v>
      </c>
      <c r="B21" s="175">
        <v>63003</v>
      </c>
      <c r="C21" s="175">
        <v>2820</v>
      </c>
      <c r="D21" s="233" t="s">
        <v>313</v>
      </c>
      <c r="E21" s="285"/>
      <c r="F21" s="285"/>
      <c r="G21" s="286">
        <v>3008</v>
      </c>
      <c r="I21" s="232"/>
      <c r="K21" s="287"/>
    </row>
    <row r="22" spans="1:12" s="174" customFormat="1" ht="46.5" customHeight="1" thickBot="1">
      <c r="A22" s="210">
        <v>754</v>
      </c>
      <c r="B22" s="210">
        <v>75495</v>
      </c>
      <c r="C22" s="210">
        <v>2820</v>
      </c>
      <c r="D22" s="211" t="s">
        <v>313</v>
      </c>
      <c r="E22" s="212"/>
      <c r="F22" s="212"/>
      <c r="G22" s="213">
        <v>10000</v>
      </c>
      <c r="I22" s="205"/>
      <c r="K22" s="152"/>
    </row>
    <row r="23" spans="1:12" s="170" customFormat="1" ht="35.25" customHeight="1" thickBot="1">
      <c r="A23" s="175">
        <v>801</v>
      </c>
      <c r="B23" s="175">
        <v>80120</v>
      </c>
      <c r="C23" s="175">
        <v>2540</v>
      </c>
      <c r="D23" s="233" t="s">
        <v>314</v>
      </c>
      <c r="E23" s="234">
        <v>1483970</v>
      </c>
      <c r="F23" s="233"/>
      <c r="G23" s="234"/>
    </row>
    <row r="24" spans="1:12" s="170" customFormat="1" ht="35.25" customHeight="1" thickBot="1">
      <c r="A24" s="175">
        <v>801</v>
      </c>
      <c r="B24" s="175">
        <v>80142</v>
      </c>
      <c r="C24" s="175">
        <v>2540</v>
      </c>
      <c r="D24" s="233" t="s">
        <v>314</v>
      </c>
      <c r="E24" s="234">
        <v>62230</v>
      </c>
      <c r="F24" s="233"/>
      <c r="G24" s="234"/>
    </row>
    <row r="25" spans="1:12" s="174" customFormat="1" ht="35.25" customHeight="1" thickBot="1">
      <c r="A25" s="210">
        <v>801</v>
      </c>
      <c r="B25" s="210">
        <v>80150</v>
      </c>
      <c r="C25" s="210">
        <v>2540</v>
      </c>
      <c r="D25" s="211" t="s">
        <v>314</v>
      </c>
      <c r="E25" s="214">
        <v>53800</v>
      </c>
      <c r="F25" s="211"/>
      <c r="G25" s="214"/>
    </row>
    <row r="26" spans="1:12" s="174" customFormat="1" ht="47.25" customHeight="1" thickBot="1">
      <c r="A26" s="215">
        <v>852</v>
      </c>
      <c r="B26" s="216">
        <v>85202</v>
      </c>
      <c r="C26" s="215">
        <v>2820</v>
      </c>
      <c r="D26" s="217" t="s">
        <v>313</v>
      </c>
      <c r="E26" s="218"/>
      <c r="F26" s="219"/>
      <c r="G26" s="220">
        <v>277200</v>
      </c>
    </row>
    <row r="27" spans="1:12" s="174" customFormat="1" ht="44.25" customHeight="1" thickBot="1">
      <c r="A27" s="195">
        <v>852</v>
      </c>
      <c r="B27" s="164">
        <v>85220</v>
      </c>
      <c r="C27" s="195">
        <v>2820</v>
      </c>
      <c r="D27" s="221" t="s">
        <v>313</v>
      </c>
      <c r="E27" s="193"/>
      <c r="F27" s="222"/>
      <c r="G27" s="223">
        <v>70000</v>
      </c>
    </row>
    <row r="28" spans="1:12" s="170" customFormat="1" ht="43.5" customHeight="1" thickBot="1">
      <c r="A28" s="227">
        <v>853</v>
      </c>
      <c r="B28" s="168">
        <v>85311</v>
      </c>
      <c r="C28" s="227">
        <v>2580</v>
      </c>
      <c r="D28" s="228" t="s">
        <v>315</v>
      </c>
      <c r="E28" s="289">
        <v>159959</v>
      </c>
      <c r="F28" s="290"/>
      <c r="G28" s="289"/>
    </row>
    <row r="29" spans="1:12" s="170" customFormat="1" ht="45.75" customHeight="1" thickBot="1">
      <c r="A29" s="227">
        <v>921</v>
      </c>
      <c r="B29" s="168">
        <v>92105</v>
      </c>
      <c r="C29" s="227">
        <v>2820</v>
      </c>
      <c r="D29" s="228" t="s">
        <v>313</v>
      </c>
      <c r="E29" s="289"/>
      <c r="F29" s="290"/>
      <c r="G29" s="289">
        <v>28000</v>
      </c>
    </row>
    <row r="30" spans="1:12" s="170" customFormat="1" ht="45.75" customHeight="1" thickBot="1">
      <c r="A30" s="227">
        <v>926</v>
      </c>
      <c r="B30" s="168">
        <v>92605</v>
      </c>
      <c r="C30" s="227">
        <v>2820</v>
      </c>
      <c r="D30" s="228" t="s">
        <v>313</v>
      </c>
      <c r="E30" s="229"/>
      <c r="F30" s="230"/>
      <c r="G30" s="231">
        <v>78000</v>
      </c>
      <c r="I30" s="232"/>
      <c r="K30" s="232"/>
    </row>
    <row r="31" spans="1:12" ht="22.5" customHeight="1" thickBot="1">
      <c r="A31" s="357" t="s">
        <v>316</v>
      </c>
      <c r="B31" s="358"/>
      <c r="C31" s="358"/>
      <c r="D31" s="359"/>
      <c r="E31" s="224">
        <f>SUM(E20:E30)</f>
        <v>1759959</v>
      </c>
      <c r="F31" s="224">
        <f>SUM(F20:F30)</f>
        <v>0</v>
      </c>
      <c r="G31" s="224">
        <f>SUM(G20:G30)</f>
        <v>506208</v>
      </c>
    </row>
    <row r="32" spans="1:12" s="226" customFormat="1" ht="26.25" customHeight="1" thickBot="1">
      <c r="A32" s="360" t="s">
        <v>317</v>
      </c>
      <c r="B32" s="361"/>
      <c r="C32" s="361"/>
      <c r="D32" s="361"/>
      <c r="E32" s="361"/>
      <c r="F32" s="362"/>
      <c r="G32" s="225">
        <f>SUM(E18,G18,E31,G31)</f>
        <v>3361342</v>
      </c>
    </row>
    <row r="33" spans="1:3" ht="15.75" customHeight="1"/>
    <row r="34" spans="1:3" ht="15.75" customHeight="1"/>
    <row r="35" spans="1:3" s="100" customFormat="1" ht="14.25" customHeight="1">
      <c r="A35" s="100" t="s">
        <v>236</v>
      </c>
    </row>
    <row r="36" spans="1:3" s="100" customFormat="1" ht="14.25" customHeight="1">
      <c r="A36" s="100" t="s">
        <v>237</v>
      </c>
    </row>
    <row r="37" spans="1:3" ht="15.75" customHeight="1"/>
    <row r="38" spans="1:3" ht="15.75" customHeight="1">
      <c r="A38" s="21"/>
      <c r="B38" s="21"/>
      <c r="C38" s="21"/>
    </row>
    <row r="39" spans="1:3" ht="15.75" customHeight="1">
      <c r="A39" s="21"/>
      <c r="B39" s="21"/>
      <c r="C39" s="21"/>
    </row>
    <row r="40" spans="1:3" ht="15.75" customHeight="1">
      <c r="A40" s="21"/>
      <c r="B40" s="21"/>
      <c r="C40" s="21"/>
    </row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</sheetData>
  <sheetProtection algorithmName="SHA-512" hashValue="3F1wGlsNh4DsmDK+f5eKZ+n7g5lcOnrX+WPDgir7GNqei6hY3v5xwKNUQEMkAahjgGjaljBK1u9+WVlg/tPODg==" saltValue="kZ8WgvISqGQrfAJf/B+agg==" spinCount="100000" sheet="1" objects="1" scenarios="1" formatColumns="0" formatRows="0"/>
  <mergeCells count="11">
    <mergeCell ref="A7:C7"/>
    <mergeCell ref="A18:D18"/>
    <mergeCell ref="A19:C19"/>
    <mergeCell ref="A31:D31"/>
    <mergeCell ref="A32:F32"/>
    <mergeCell ref="A2:G2"/>
    <mergeCell ref="A4:A5"/>
    <mergeCell ref="B4:B5"/>
    <mergeCell ref="C4:C5"/>
    <mergeCell ref="D4:D5"/>
    <mergeCell ref="E4:G4"/>
  </mergeCells>
  <pageMargins left="0.71" right="0.23622047244094491" top="1.44" bottom="1.38" header="0.62" footer="0.56000000000000005"/>
  <pageSetup paperSize="9" scale="95" orientation="portrait" horizontalDpi="4294967295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K12" sqref="K12"/>
    </sheetView>
  </sheetViews>
  <sheetFormatPr defaultRowHeight="12.75"/>
  <cols>
    <col min="1" max="1" width="2.83203125" style="122" customWidth="1"/>
    <col min="2" max="2" width="50.83203125" style="122" customWidth="1"/>
    <col min="3" max="3" width="9.33203125" style="122" customWidth="1"/>
    <col min="4" max="4" width="11.33203125" style="122" customWidth="1"/>
    <col min="5" max="8" width="13" style="122" customWidth="1"/>
    <col min="9" max="16384" width="9.33203125" style="122"/>
  </cols>
  <sheetData>
    <row r="1" spans="2:10" ht="9" customHeight="1">
      <c r="H1" s="123"/>
      <c r="I1" s="123"/>
      <c r="J1" s="123"/>
    </row>
    <row r="2" spans="2:10" ht="32.25" customHeight="1">
      <c r="B2" s="366" t="s">
        <v>281</v>
      </c>
      <c r="C2" s="366"/>
      <c r="D2" s="366"/>
      <c r="E2" s="366"/>
      <c r="F2" s="366"/>
      <c r="G2" s="366"/>
      <c r="H2" s="366"/>
    </row>
    <row r="3" spans="2:10" ht="13.5" thickBot="1"/>
    <row r="4" spans="2:10" ht="18.75" customHeight="1">
      <c r="B4" s="367" t="s">
        <v>268</v>
      </c>
      <c r="C4" s="369" t="s">
        <v>0</v>
      </c>
      <c r="D4" s="367" t="s">
        <v>1</v>
      </c>
      <c r="E4" s="369" t="s">
        <v>59</v>
      </c>
      <c r="F4" s="371" t="s">
        <v>269</v>
      </c>
      <c r="G4" s="372"/>
      <c r="H4" s="373"/>
    </row>
    <row r="5" spans="2:10" ht="18.75" customHeight="1" thickBot="1">
      <c r="B5" s="368"/>
      <c r="C5" s="370"/>
      <c r="D5" s="368"/>
      <c r="E5" s="370"/>
      <c r="F5" s="124"/>
      <c r="G5" s="125" t="s">
        <v>270</v>
      </c>
      <c r="H5" s="126" t="s">
        <v>271</v>
      </c>
    </row>
    <row r="6" spans="2:10" s="129" customFormat="1" ht="43.5" customHeight="1" thickBot="1">
      <c r="B6" s="127" t="s">
        <v>272</v>
      </c>
      <c r="C6" s="127">
        <v>801</v>
      </c>
      <c r="D6" s="127">
        <v>80120</v>
      </c>
      <c r="E6" s="128">
        <v>66000</v>
      </c>
      <c r="F6" s="128">
        <f>SUM(G6:H6)</f>
        <v>66000</v>
      </c>
      <c r="G6" s="128">
        <v>66000</v>
      </c>
      <c r="H6" s="128">
        <v>0</v>
      </c>
    </row>
    <row r="7" spans="2:10" s="129" customFormat="1" ht="43.5" customHeight="1" thickBot="1">
      <c r="B7" s="127" t="s">
        <v>273</v>
      </c>
      <c r="C7" s="127">
        <v>801</v>
      </c>
      <c r="D7" s="127">
        <v>80120</v>
      </c>
      <c r="E7" s="128">
        <v>40000</v>
      </c>
      <c r="F7" s="128">
        <f>SUM(G7:H7)</f>
        <v>40000</v>
      </c>
      <c r="G7" s="128">
        <v>40000</v>
      </c>
      <c r="H7" s="128">
        <v>0</v>
      </c>
    </row>
    <row r="8" spans="2:10" s="129" customFormat="1" ht="43.5" customHeight="1" thickBot="1">
      <c r="B8" s="127" t="s">
        <v>274</v>
      </c>
      <c r="C8" s="127">
        <v>801</v>
      </c>
      <c r="D8" s="127">
        <v>80130</v>
      </c>
      <c r="E8" s="128">
        <v>120000</v>
      </c>
      <c r="F8" s="128">
        <f t="shared" ref="F8:F14" si="0">SUM(G8:H8)</f>
        <v>120000</v>
      </c>
      <c r="G8" s="128">
        <v>120000</v>
      </c>
      <c r="H8" s="128">
        <v>0</v>
      </c>
    </row>
    <row r="9" spans="2:10" s="129" customFormat="1" ht="43.5" customHeight="1" thickBot="1">
      <c r="B9" s="127" t="s">
        <v>275</v>
      </c>
      <c r="C9" s="127">
        <v>801</v>
      </c>
      <c r="D9" s="127">
        <v>80130</v>
      </c>
      <c r="E9" s="128">
        <v>158100</v>
      </c>
      <c r="F9" s="128">
        <f t="shared" si="0"/>
        <v>158100</v>
      </c>
      <c r="G9" s="128">
        <v>158100</v>
      </c>
      <c r="H9" s="128">
        <v>0</v>
      </c>
    </row>
    <row r="10" spans="2:10" s="129" customFormat="1" ht="43.5" customHeight="1" thickBot="1">
      <c r="B10" s="127" t="s">
        <v>276</v>
      </c>
      <c r="C10" s="127">
        <v>854</v>
      </c>
      <c r="D10" s="127">
        <v>85403</v>
      </c>
      <c r="E10" s="128">
        <v>143424</v>
      </c>
      <c r="F10" s="128">
        <f t="shared" si="0"/>
        <v>143424</v>
      </c>
      <c r="G10" s="128">
        <v>143424</v>
      </c>
      <c r="H10" s="128">
        <v>0</v>
      </c>
    </row>
    <row r="11" spans="2:10" s="129" customFormat="1" ht="56.25" customHeight="1" thickBot="1">
      <c r="B11" s="127" t="s">
        <v>277</v>
      </c>
      <c r="C11" s="127">
        <v>854</v>
      </c>
      <c r="D11" s="127">
        <v>85403</v>
      </c>
      <c r="E11" s="128">
        <v>192550</v>
      </c>
      <c r="F11" s="128">
        <f t="shared" si="0"/>
        <v>192550</v>
      </c>
      <c r="G11" s="128">
        <v>192550</v>
      </c>
      <c r="H11" s="128">
        <v>0</v>
      </c>
    </row>
    <row r="12" spans="2:10" s="237" customFormat="1" ht="43.5" customHeight="1" thickBot="1">
      <c r="B12" s="235" t="s">
        <v>278</v>
      </c>
      <c r="C12" s="235">
        <v>854</v>
      </c>
      <c r="D12" s="235">
        <v>85407</v>
      </c>
      <c r="E12" s="236">
        <v>374200</v>
      </c>
      <c r="F12" s="236">
        <f t="shared" si="0"/>
        <v>374200</v>
      </c>
      <c r="G12" s="236">
        <v>358200</v>
      </c>
      <c r="H12" s="236">
        <v>16000</v>
      </c>
    </row>
    <row r="13" spans="2:10" s="129" customFormat="1" ht="43.5" customHeight="1" thickBot="1">
      <c r="B13" s="127" t="s">
        <v>279</v>
      </c>
      <c r="C13" s="127">
        <v>854</v>
      </c>
      <c r="D13" s="127">
        <v>85420</v>
      </c>
      <c r="E13" s="128">
        <v>170000</v>
      </c>
      <c r="F13" s="128">
        <f t="shared" si="0"/>
        <v>170000</v>
      </c>
      <c r="G13" s="128">
        <v>170000</v>
      </c>
      <c r="H13" s="128">
        <v>0</v>
      </c>
    </row>
    <row r="14" spans="2:10" s="129" customFormat="1" ht="43.5" customHeight="1" thickBot="1">
      <c r="B14" s="127" t="s">
        <v>280</v>
      </c>
      <c r="C14" s="127">
        <v>854</v>
      </c>
      <c r="D14" s="127">
        <v>85421</v>
      </c>
      <c r="E14" s="128">
        <v>342800</v>
      </c>
      <c r="F14" s="128">
        <f t="shared" si="0"/>
        <v>342800</v>
      </c>
      <c r="G14" s="128">
        <v>342800</v>
      </c>
      <c r="H14" s="128">
        <v>0</v>
      </c>
    </row>
    <row r="15" spans="2:10" s="131" customFormat="1" ht="28.5" customHeight="1" thickBot="1">
      <c r="B15" s="363" t="s">
        <v>55</v>
      </c>
      <c r="C15" s="364"/>
      <c r="D15" s="365"/>
      <c r="E15" s="130">
        <f>SUM(E6:E14)</f>
        <v>1607074</v>
      </c>
      <c r="F15" s="130">
        <f>SUM(F6:F14)</f>
        <v>1607074</v>
      </c>
      <c r="G15" s="130">
        <f>SUM(G6:G14)</f>
        <v>1591074</v>
      </c>
      <c r="H15" s="130">
        <f>SUM(H6:H14)</f>
        <v>16000</v>
      </c>
    </row>
    <row r="18" spans="2:2" s="132" customFormat="1">
      <c r="B18" s="132" t="s">
        <v>236</v>
      </c>
    </row>
    <row r="19" spans="2:2" s="132" customFormat="1">
      <c r="B19" s="132" t="s">
        <v>237</v>
      </c>
    </row>
  </sheetData>
  <sheetProtection algorithmName="SHA-512" hashValue="mUBuD7LNr9IeZURbb7J979V/mBEyDZtGH0iFV3ueOjFqrF47f7sjkRSctE7fcibDAqyxJWl4zDTPbpZmIBcB9g==" saltValue="bs5hiSE0sNyME14+hi5aOw==" spinCount="100000" sheet="1" objects="1" scenarios="1" formatColumns="0" formatRows="0"/>
  <mergeCells count="7">
    <mergeCell ref="B15:D15"/>
    <mergeCell ref="B2:H2"/>
    <mergeCell ref="B4:B5"/>
    <mergeCell ref="C4:C5"/>
    <mergeCell ref="D4:D5"/>
    <mergeCell ref="E4:E5"/>
    <mergeCell ref="F4:H4"/>
  </mergeCells>
  <pageMargins left="0.39370078740157483" right="0.23622047244094491" top="1.2598425196850394" bottom="0.31496062992125984" header="0.59055118110236227" footer="0.15748031496062992"/>
  <pageSetup paperSize="9" scale="90" orientation="portrait" horizontalDpi="4294967295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5</vt:i4>
      </vt:variant>
    </vt:vector>
  </HeadingPairs>
  <TitlesOfParts>
    <vt:vector size="12" baseType="lpstr">
      <vt:lpstr>Tab.2a</vt:lpstr>
      <vt:lpstr>Tab.3</vt:lpstr>
      <vt:lpstr>Tab.4</vt:lpstr>
      <vt:lpstr>Tab.5</vt:lpstr>
      <vt:lpstr>Tab.7</vt:lpstr>
      <vt:lpstr>Zał.1</vt:lpstr>
      <vt:lpstr>Zał.2</vt:lpstr>
      <vt:lpstr>Tab.2a!__xlnm.Print_Area_1</vt:lpstr>
      <vt:lpstr>Tab.2a!Obszar_wydruku</vt:lpstr>
      <vt:lpstr>Tab.5!Obszar_wydruku</vt:lpstr>
      <vt:lpstr>Zał.1!Obszar_wydruku</vt:lpstr>
      <vt:lpstr>Zał.2!Obszar_wydruku</vt:lpstr>
    </vt:vector>
  </TitlesOfParts>
  <Company>Starostwo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Jolanta Wyszomirska</cp:lastModifiedBy>
  <cp:lastPrinted>2015-10-16T11:06:20Z</cp:lastPrinted>
  <dcterms:created xsi:type="dcterms:W3CDTF">2011-01-27T10:19:23Z</dcterms:created>
  <dcterms:modified xsi:type="dcterms:W3CDTF">2015-10-22T06:24:08Z</dcterms:modified>
</cp:coreProperties>
</file>