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lanta Wyszomirska\Desktop\sesja VIII\"/>
    </mc:Choice>
  </mc:AlternateContent>
  <bookViews>
    <workbookView xWindow="0" yWindow="0" windowWidth="28800" windowHeight="12435" tabRatio="714" activeTab="5"/>
  </bookViews>
  <sheets>
    <sheet name="Tab.2a" sheetId="33" r:id="rId1"/>
    <sheet name="Tab.3" sheetId="24" r:id="rId2"/>
    <sheet name="Tab.5" sheetId="26" r:id="rId3"/>
    <sheet name="Tab.7" sheetId="34" r:id="rId4"/>
    <sheet name="Tab.8" sheetId="38" r:id="rId5"/>
    <sheet name="Zał.2" sheetId="37" r:id="rId6"/>
    <sheet name="Arkusz1" sheetId="39" r:id="rId7"/>
  </sheets>
  <definedNames>
    <definedName name="__xlnm.Print_Area_1" localSheetId="0">Tab.2a!$A$2:$M$80</definedName>
    <definedName name="__xlnm.Print_Area_1" localSheetId="1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2" hidden="1">Tab.5!$C$1:$C$153</definedName>
    <definedName name="_xlnm._FilterDatabase" localSheetId="3" hidden="1">Tab.7!$C$2:$C$40</definedName>
    <definedName name="_xlnm.Print_Area" localSheetId="0">Tab.2a!$A$1:$K$77</definedName>
    <definedName name="_xlnm.Print_Area" localSheetId="2">Tab.5!$A$1:$F$158</definedName>
    <definedName name="_xlnm.Print_Area" localSheetId="5">Zał.2!$A$1:$H$21</definedName>
    <definedName name="t" localSheetId="0">#REF!</definedName>
    <definedName name="t" localSheetId="1">#REF!</definedName>
    <definedName name="t" localSheetId="3">#REF!</definedName>
    <definedName name="t" localSheetId="4">#REF!</definedName>
    <definedName name="t" localSheetId="5">#REF!</definedName>
    <definedName name="t">#REF!</definedName>
  </definedNames>
  <calcPr calcId="152511"/>
</workbook>
</file>

<file path=xl/calcChain.xml><?xml version="1.0" encoding="utf-8"?>
<calcChain xmlns="http://schemas.openxmlformats.org/spreadsheetml/2006/main">
  <c r="F115" i="26" l="1"/>
  <c r="E115" i="26"/>
  <c r="E111" i="26" s="1"/>
  <c r="F112" i="26"/>
  <c r="F111" i="26" s="1"/>
  <c r="E112" i="26"/>
  <c r="H38" i="33"/>
  <c r="G10" i="38"/>
  <c r="G9" i="38" s="1"/>
  <c r="G13" i="38" s="1"/>
  <c r="F7" i="38"/>
  <c r="F6" i="38" s="1"/>
  <c r="F13" i="38" s="1"/>
  <c r="H70" i="33" l="1"/>
  <c r="I70" i="33"/>
  <c r="J70" i="33"/>
  <c r="G40" i="33"/>
  <c r="F39" i="33"/>
  <c r="F40" i="33" s="1"/>
  <c r="H15" i="37"/>
  <c r="G15" i="37"/>
  <c r="E15" i="37"/>
  <c r="F14" i="37"/>
  <c r="F13" i="37"/>
  <c r="F12" i="37"/>
  <c r="F11" i="37"/>
  <c r="F10" i="37"/>
  <c r="F9" i="37"/>
  <c r="F8" i="37"/>
  <c r="F7" i="37"/>
  <c r="F6" i="37"/>
  <c r="F15" i="37" l="1"/>
  <c r="E38" i="34"/>
  <c r="E37" i="34" s="1"/>
  <c r="F35" i="34"/>
  <c r="F34" i="34" s="1"/>
  <c r="F31" i="34"/>
  <c r="E31" i="34"/>
  <c r="F30" i="34"/>
  <c r="E30" i="34"/>
  <c r="F27" i="34"/>
  <c r="E27" i="34"/>
  <c r="F23" i="34"/>
  <c r="E23" i="34"/>
  <c r="E20" i="34"/>
  <c r="E19" i="34" s="1"/>
  <c r="F17" i="34"/>
  <c r="F14" i="34" s="1"/>
  <c r="E15" i="34"/>
  <c r="E14" i="34" s="1"/>
  <c r="E11" i="34"/>
  <c r="E8" i="34" s="1"/>
  <c r="F9" i="34"/>
  <c r="F8" i="34" s="1"/>
  <c r="F6" i="34"/>
  <c r="F5" i="34" s="1"/>
  <c r="F22" i="34" l="1"/>
  <c r="E22" i="34"/>
  <c r="F40" i="34"/>
  <c r="E40" i="34"/>
  <c r="G59" i="33"/>
  <c r="F58" i="33"/>
  <c r="F59" i="33" s="1"/>
  <c r="G61" i="33"/>
  <c r="F60" i="33"/>
  <c r="F61" i="33" s="1"/>
  <c r="G53" i="33"/>
  <c r="F52" i="33"/>
  <c r="F53" i="33" s="1"/>
  <c r="G55" i="33"/>
  <c r="F54" i="33"/>
  <c r="F55" i="33" s="1"/>
  <c r="F64" i="26"/>
  <c r="F35" i="26"/>
  <c r="G51" i="33" l="1"/>
  <c r="F50" i="33"/>
  <c r="F51" i="33" s="1"/>
  <c r="F107" i="26"/>
  <c r="G69" i="33"/>
  <c r="F67" i="33"/>
  <c r="F63" i="33"/>
  <c r="F68" i="33"/>
  <c r="F64" i="33"/>
  <c r="F65" i="33"/>
  <c r="G66" i="33"/>
  <c r="F62" i="33"/>
  <c r="G57" i="33"/>
  <c r="F56" i="33"/>
  <c r="G49" i="33"/>
  <c r="F48" i="33"/>
  <c r="F49" i="33" s="1"/>
  <c r="G47" i="33"/>
  <c r="F46" i="33"/>
  <c r="F45" i="33"/>
  <c r="G44" i="33"/>
  <c r="F43" i="33"/>
  <c r="F44" i="33" s="1"/>
  <c r="G42" i="33"/>
  <c r="F41" i="33"/>
  <c r="F42" i="33" s="1"/>
  <c r="G38" i="33"/>
  <c r="F37" i="33"/>
  <c r="F33" i="33"/>
  <c r="F31" i="33"/>
  <c r="F27" i="33"/>
  <c r="F26" i="33"/>
  <c r="F25" i="33"/>
  <c r="F23" i="33"/>
  <c r="F21" i="33"/>
  <c r="F20" i="33"/>
  <c r="F19" i="33"/>
  <c r="F18" i="33"/>
  <c r="F17" i="33"/>
  <c r="F16" i="33"/>
  <c r="F15" i="33"/>
  <c r="F12" i="33"/>
  <c r="F11" i="33"/>
  <c r="F10" i="33"/>
  <c r="G8" i="33"/>
  <c r="F7" i="33"/>
  <c r="F8" i="33" s="1"/>
  <c r="F73" i="26"/>
  <c r="E73" i="26"/>
  <c r="E72" i="26" s="1"/>
  <c r="F72" i="26"/>
  <c r="G70" i="33" l="1"/>
  <c r="F66" i="33"/>
  <c r="F69" i="33"/>
  <c r="F47" i="33"/>
  <c r="F38" i="33"/>
  <c r="F57" i="33"/>
  <c r="F70" i="33" l="1"/>
  <c r="F144" i="26"/>
  <c r="F143" i="26" s="1"/>
  <c r="E144" i="26"/>
  <c r="E143" i="26" s="1"/>
  <c r="F123" i="26"/>
  <c r="F122" i="26" s="1"/>
  <c r="E123" i="26"/>
  <c r="E122" i="26" s="1"/>
  <c r="F119" i="26"/>
  <c r="E119" i="26"/>
  <c r="E118" i="26" s="1"/>
  <c r="F118" i="26"/>
  <c r="E107" i="26"/>
  <c r="F78" i="26"/>
  <c r="F77" i="26" s="1"/>
  <c r="E78" i="26"/>
  <c r="E64" i="26"/>
  <c r="F58" i="26"/>
  <c r="E58" i="26"/>
  <c r="E57" i="26" s="1"/>
  <c r="F57" i="26"/>
  <c r="E35" i="26"/>
  <c r="F32" i="26"/>
  <c r="E32" i="26"/>
  <c r="F29" i="26"/>
  <c r="F28" i="26" s="1"/>
  <c r="E29" i="26"/>
  <c r="E28" i="26"/>
  <c r="F10" i="26"/>
  <c r="F9" i="26" s="1"/>
  <c r="E10" i="26"/>
  <c r="E9" i="26" s="1"/>
  <c r="F6" i="26"/>
  <c r="E6" i="26"/>
  <c r="F5" i="26"/>
  <c r="E5" i="26"/>
  <c r="D25" i="24"/>
  <c r="D15" i="24"/>
  <c r="D10" i="24"/>
  <c r="D7" i="24"/>
  <c r="E77" i="26" l="1"/>
  <c r="E153" i="26" s="1"/>
  <c r="F153" i="26"/>
  <c r="D14" i="24"/>
</calcChain>
</file>

<file path=xl/sharedStrings.xml><?xml version="1.0" encoding="utf-8"?>
<sst xmlns="http://schemas.openxmlformats.org/spreadsheetml/2006/main" count="474" uniqueCount="305">
  <si>
    <t>Dział</t>
  </si>
  <si>
    <t>Rozdział</t>
  </si>
  <si>
    <t>§</t>
  </si>
  <si>
    <t>Plan</t>
  </si>
  <si>
    <t>z tego:</t>
  </si>
  <si>
    <t>010</t>
  </si>
  <si>
    <t>Rolnictwo i łowiectwo</t>
  </si>
  <si>
    <t>01005</t>
  </si>
  <si>
    <t>Prace geodezyjno-urządzeniowe na potrzeby rolnictwa</t>
  </si>
  <si>
    <t>Zakup usług pozostałych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</si>
  <si>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</si>
  <si>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</si>
  <si>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</si>
  <si>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</si>
  <si>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</si>
  <si>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</si>
  <si>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</si>
  <si>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</si>
  <si>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</si>
  <si>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</si>
  <si>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</si>
  <si>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</si>
  <si>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</si>
  <si>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</si>
  <si>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</si>
  <si>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</si>
  <si>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</si>
  <si>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</si>
  <si>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</si>
  <si>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</si>
  <si>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Prace geodezyjne i kartograficzne (nieinwestycyjne)</t>
  </si>
  <si>
    <t>Opracowania geodezyjne i kartograficzne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</si>
  <si>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</si>
  <si>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</si>
  <si>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</si>
  <si>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</si>
  <si>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</si>
  <si>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</si>
  <si>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</si>
  <si>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</si>
  <si>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</si>
  <si>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</si>
  <si>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Równoważniki pieniężne i ekwiwalenty dla żołnierzy i funkcjonariuszy</t>
  </si>
  <si>
    <t>Zakup środków żywności</t>
  </si>
  <si>
    <t>Zakup leków, wyrobów medycznych i produktów biobójczych</t>
  </si>
  <si>
    <t>Zakup sprzętu i uzbrojenia</t>
  </si>
  <si>
    <t>Obrona cywilna</t>
  </si>
  <si>
    <t>Zakup usług obejmujących wykonanie ekspertyz, analiz i opinii</t>
  </si>
  <si>
    <t>Ochrona zdrowia</t>
  </si>
  <si>
    <t>Składki na ubezpieczenie zdrowotne oraz świadczenia dla osób nie objętych obowiązkiem ubezpieczenia zdrowotnego</t>
  </si>
  <si>
    <t>Składki na ubezpieczenie zdrowotne</t>
  </si>
  <si>
    <t>Pomoc społeczna</t>
  </si>
  <si>
    <t>Ośrodki wsparcia</t>
  </si>
  <si>
    <t>Pozostałe zadania w zakresie polityki społecznej</t>
  </si>
  <si>
    <t>Zespoły do spraw orzekania o niepełnosprawności</t>
  </si>
  <si>
    <t>Ogółem</t>
  </si>
  <si>
    <t>Lp.</t>
  </si>
  <si>
    <t>Treść</t>
  </si>
  <si>
    <t>1.</t>
  </si>
  <si>
    <t>Dochody</t>
  </si>
  <si>
    <t>2.</t>
  </si>
  <si>
    <t>Wydatki</t>
  </si>
  <si>
    <t>3.</t>
  </si>
  <si>
    <t>Przychody ogółem:</t>
  </si>
  <si>
    <t>Kredyty</t>
  </si>
  <si>
    <t>§ 952</t>
  </si>
  <si>
    <t>Pożyczki</t>
  </si>
  <si>
    <t>Pożyczki na finansowanie zadań realizowanych z udziałem środków pochodzących z budżetu UE</t>
  </si>
  <si>
    <t>§ 903</t>
  </si>
  <si>
    <t>4.</t>
  </si>
  <si>
    <t>§ 951</t>
  </si>
  <si>
    <t>5.</t>
  </si>
  <si>
    <t>§ 944</t>
  </si>
  <si>
    <t>6.</t>
  </si>
  <si>
    <t>Nadwyżki z lat ubiegłych</t>
  </si>
  <si>
    <t>§ 957</t>
  </si>
  <si>
    <t>7.</t>
  </si>
  <si>
    <t>§ 931</t>
  </si>
  <si>
    <t>8.</t>
  </si>
  <si>
    <t>Wolne środki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</si>
  <si>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</si>
  <si>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</si>
  <si>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</si>
  <si>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</si>
  <si>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</si>
  <si>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</si>
  <si>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</si>
  <si>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 i kredyty</t>
  </si>
  <si>
    <t>§ 991</t>
  </si>
  <si>
    <t>Przelewy na rachunki lokat</t>
  </si>
  <si>
    <t>§ 994</t>
  </si>
  <si>
    <t xml:space="preserve">Wykup innych papierów wartościowych </t>
  </si>
  <si>
    <t>§ 982</t>
  </si>
  <si>
    <t>Rozchody z tytułu innych rozliczeń krajowych</t>
  </si>
  <si>
    <t>§ 995</t>
  </si>
  <si>
    <t xml:space="preserve"> </t>
  </si>
  <si>
    <t>Rozdz.</t>
  </si>
  <si>
    <t>Nazwa zadania</t>
  </si>
  <si>
    <t>dochody własne</t>
  </si>
  <si>
    <t>środki o których mowa w art. 5 ust. 1 pkt 2 i 3 uofp</t>
  </si>
  <si>
    <t>Dotacja dla Województwa Mazowieckiego na program pt. "Przyspieszenie wzrostu konkurencyjności województwa mazowieckiego przez budowanie społeczeństwa informacyjnego i gospodarki opartej na wiedzy poprzez stworzenie zintegrowanych baz wiedzy o Mazowszu"</t>
  </si>
  <si>
    <t>Razem Rozdział 15011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</si>
  <si>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</si>
  <si>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</si>
  <si>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</si>
  <si>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</si>
  <si>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</si>
  <si>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</si>
  <si>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</si>
  <si>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</si>
  <si>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</si>
  <si>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</si>
  <si>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  Razem Rozdział 75020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</si>
  <si>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</si>
  <si>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</si>
  <si>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</si>
  <si>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Paragraf</t>
  </si>
  <si>
    <t>Wyszczególnienie</t>
  </si>
  <si>
    <t>Razem</t>
  </si>
  <si>
    <t>Dotacje celowe otrzymane z budżetu państwa na zadania bieżące z zakresu administracji rządowej oraz inne zadania zlecone ustawami realizowane przez powiat</t>
  </si>
  <si>
    <t>Szkolenia pracowników niebędących członkami korpusu służby cywilnej</t>
  </si>
  <si>
    <t>§ 955</t>
  </si>
  <si>
    <t xml:space="preserve">kredyty, pożyczki, </t>
  </si>
  <si>
    <t>Przebudowa i rozbudowa budynku w Otwocku przy ul. Komunardów wraz z towarzyszącą infrastrukturą na potrzeby siedziby Starostwa i jednostek organizacyjnych powiatu</t>
  </si>
  <si>
    <t>dochody bieżące</t>
  </si>
  <si>
    <t>dochody majątkowe</t>
  </si>
  <si>
    <t>wydatki majątkowe</t>
  </si>
  <si>
    <t>Dochody ogółem:</t>
  </si>
  <si>
    <t>Wydatki ogółem:</t>
  </si>
  <si>
    <t>Przychody ze spłat pożyczek i kredytów udzielonych ze środków publicznych</t>
  </si>
  <si>
    <t>Pozostałe przychody z prywatyzacji</t>
  </si>
  <si>
    <t>Przychody ze sprzedaży innych papierów wartościowych</t>
  </si>
  <si>
    <t>Przychody z tytułu innych rozliczeń krajowych</t>
  </si>
  <si>
    <t xml:space="preserve">Kwota </t>
  </si>
  <si>
    <t xml:space="preserve">Dotacja dla Województwa Mazowieckiego na program pt. "Rozwój elektronicznej administracji w samorządach województwa mazowieckiego wspomagającej niwelowanie dwudzielności potencjału województwa" </t>
  </si>
  <si>
    <t>20.</t>
  </si>
  <si>
    <t>Uposażenia żołnierzy zawodowych oraz funkcjonariuszy</t>
  </si>
  <si>
    <t>Razem Rozdział 60014</t>
  </si>
  <si>
    <t>Razem Rozdział 75095</t>
  </si>
  <si>
    <t>19.</t>
  </si>
  <si>
    <t>21.</t>
  </si>
  <si>
    <t>22.</t>
  </si>
  <si>
    <t>23.</t>
  </si>
  <si>
    <t>24.</t>
  </si>
  <si>
    <t>wydatki bieżące, w tym:</t>
  </si>
  <si>
    <t>wydatki bieżące na spłatę przejętych zobowiązań ZPZOZ</t>
  </si>
  <si>
    <t>B. 50 000</t>
  </si>
  <si>
    <t>Pozostałe należności żołnierzy zawodowych oraz funkcjonariuszy</t>
  </si>
  <si>
    <t>Przebudowa drogi powiatowej Nr 2766W - ul. 3 Maja w Józefowie</t>
  </si>
  <si>
    <t>Przebudowa drogi powiatowej Nr 2724W Karczew - Janów - Brzezinka - Łukówiec - Całowanie w Brzezince</t>
  </si>
  <si>
    <t>Razem Rozdział 75011</t>
  </si>
  <si>
    <t xml:space="preserve">Wynik budżetu </t>
  </si>
  <si>
    <t>Klasyfikacja</t>
  </si>
  <si>
    <t>Przebudowa i rozbudowa ciągu dróg powiatowych Nr 2715W, 2722W, 2713W w m. Otwock, Pogorzel, Stara Wieś (Etap III: Przebudowa dróg powiatowych Nr 2715W i Nr 2722W w m. Pogorzel, gm. Celestynów)</t>
  </si>
  <si>
    <t>Przebudowa drogi powiatowej Nr 2765W - ul. Piłsudskiego w Józefowie</t>
  </si>
  <si>
    <t>Przebudowa drogi powiatowej Nr 2769W - ul. Sikorskiego w Józefowie</t>
  </si>
  <si>
    <t>Przebudowa drogi powiatowej Nr 2759W - ul. Narutowicza w Otwocku</t>
  </si>
  <si>
    <t>Przebudowa drogi powiatowej Nr 2715W - ul. Wawerskiej w Otwocku (Etap I)</t>
  </si>
  <si>
    <t>Przebudowa drogi powiatowej Nr 2724W Karczew - Janów - Brzezinka - Łukówiec - Całowanie w Janowie</t>
  </si>
  <si>
    <t>Przebudowa drogi powiatowej Nr 2728W Wygoda-Ostrówiec - do dr. woj. nr 801 w Ostrówcu</t>
  </si>
  <si>
    <t>Przebudowa drogi powiatowej Nr 2739W Gadka-Sufczyn-Radachówka w Sufczynie</t>
  </si>
  <si>
    <t>Przebudowa drogi powiatowej Nr 2741W Kołbiel-Sufczyn w Kołbieli</t>
  </si>
  <si>
    <t>Przebudowa drogi powiatowej Nr 2743W Człekówka-Kąty-Antoninek w Człekówce</t>
  </si>
  <si>
    <t>Przebudowa mostu na przepust w ciągu drogi powiatowej Nr 2747W Osieck-Natolin-Stara Huta w Natolinie</t>
  </si>
  <si>
    <t>Przebudowa drogi powiatowej Nr 2747W Osieck-Natolin-Stara Huta w Czarnowcu</t>
  </si>
  <si>
    <t>Przebudowa drogi powiatowej Nr 2753W Radwanków Królewski-Sobienie Kiełczewskie w Radwankowie Szlacheckim</t>
  </si>
  <si>
    <t>Przebudowa drogi powiatowej Nr 2752W Władysławów-Zambrzyków Stary-Sobienie Kiełczewskie</t>
  </si>
  <si>
    <t>Przebudowa mostu na przepust w ciągu drogi powiatowej Nr 2705W - ul. Kościelnej w Wiązownie</t>
  </si>
  <si>
    <t>Przebudowa drogi powiatowej Nr 2709W Żanęcin-Malcanów-Glinianka-Bolesławów-Grębiszew w Czarnówce (budowa chodnika)</t>
  </si>
  <si>
    <t>Opracowanie dokumentacji projektowo-kosztorysowej remontu przepustu drogowego w ciągu drogi powiatowej Nr 2709W w miejsc. Bolesławów</t>
  </si>
  <si>
    <t>Przebudowa drogi powiatowej Nr 2772W - ul. Świderskiej w Karczewie</t>
  </si>
  <si>
    <t>Przebudowa drogi powiatowej Nr 2734W Karczew-Nadbrzeż w Nadbrzeżu</t>
  </si>
  <si>
    <t>25.</t>
  </si>
  <si>
    <t>Razem Rozdział 85202</t>
  </si>
  <si>
    <t>Termomodernizacja budynku mieszkalnego w Domu Pomocy Społecznej w Otwocku przy ul. Konopnickiej 17 - docieplenie ścian i stropu dachu wraz z częściową wymianą stolarki drzwiowej</t>
  </si>
  <si>
    <t>Razem Rozdział 71012</t>
  </si>
  <si>
    <t>Obrona narodowa</t>
  </si>
  <si>
    <t>Pozostałe wydatki obronne</t>
  </si>
  <si>
    <t>752</t>
  </si>
  <si>
    <t>75212</t>
  </si>
  <si>
    <t xml:space="preserve">Zakupy inwestycyjne - Zarząd Dróg Powiatowych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</si>
  <si>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Opłaty z tytułu zakupu usług telekomunikacyjnych </t>
  </si>
  <si>
    <t>Razem Rozdział 85403</t>
  </si>
  <si>
    <t>Razem Rozdział 85406</t>
  </si>
  <si>
    <t>Budowa placu zabaw w Specjalnym Ośrodku Szkolno-Wychowawczym Nr 2 w Otwocku</t>
  </si>
  <si>
    <t>Budowa parkingu w Specjalnym Ośrodku Szkolno-Wychowawczym Nr 2 w Otwocku</t>
  </si>
  <si>
    <t>Zakup podnośnika dla osób niepełnosprawnych poruszającego się po istniejącym torze krętym w Specjalnym Ośrodku Szkolno-Wychowawczym Nr 1 w Otwocku</t>
  </si>
  <si>
    <t>Montaż platformy dla osób niepełnosprawnych w Powiatowej Poradni Psychologiczno-Pedagogicznej w Otwocku</t>
  </si>
  <si>
    <t xml:space="preserve">Budowa zjazdu z drogi powiatowej na teren Powiatowej Poradni Psychologiczno-Pedagogicznej w Otwocku 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</si>
  <si>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</si>
  <si>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</si>
  <si>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</si>
  <si>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</si>
  <si>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</si>
  <si>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</si>
  <si>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</si>
  <si>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</si>
  <si>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</si>
  <si>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</si>
  <si>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</si>
  <si>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</si>
  <si>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Zakupy inwestycyjne - Specjalny Ośrodek Szkolno-Wychowawczy Nr 2 w Otwocku:                                                                                                                                            1. Piec konwekcyjno-parowy do kuchni                                                                                              2. Piec centralnego ogrzewania                                                                                                                3. Wyciąg do pracowni gastronomicznej</t>
  </si>
  <si>
    <t>38.</t>
  </si>
  <si>
    <t>Dotacja dla Komendy Powiatowej Policji w Otwocku na zakup samochodu</t>
  </si>
  <si>
    <t>Razem Rozdział 75404</t>
  </si>
  <si>
    <t>Przebudowa drogi powiatowej Nr 2711W Czarnówka-Rzakta w Gliniance i Rzakcie</t>
  </si>
  <si>
    <t>Wydatki osobowe niezaliczone do wynagrodzeń</t>
  </si>
  <si>
    <t>Plan wydatków majątkowych na 2015 rok - po zmianach</t>
  </si>
  <si>
    <t>Przychody i rozchody budżetu w 2015 roku - po zmianach</t>
  </si>
  <si>
    <t>Dochody i wydatki związane z realizacją zadań z zakresu administracji rządowej i innych zadań zleconych jednostce samorządu terytorialnego odrębnymi ustawami na 2015 rok - po zmianach</t>
  </si>
  <si>
    <t>Budowa chodnika przy drodze powiatowej Nr 2709W w Czarnówce od skrzyżowania w Gliniance</t>
  </si>
  <si>
    <t>Modernizacja drogi powiatowej Nr 2711W w Gliniance i Rzakcie</t>
  </si>
  <si>
    <t>B. 100 000</t>
  </si>
  <si>
    <t>Budowa chodnika przy drodze powiatowej Nr 2711W ul. Wrzosowa w Gliniance</t>
  </si>
  <si>
    <t>B. 130 000</t>
  </si>
  <si>
    <t>39.</t>
  </si>
  <si>
    <t>40.</t>
  </si>
  <si>
    <t>41.</t>
  </si>
  <si>
    <t>Uposażenia i świadczenia pieniężne wypłacane przez okres roku żołnierzom i funkcjonariuszom zwolnionym ze służby</t>
  </si>
  <si>
    <t>Razem Rozdział 85201</t>
  </si>
  <si>
    <t>42.</t>
  </si>
  <si>
    <t>43.</t>
  </si>
  <si>
    <t>Razem Rozdział 85111</t>
  </si>
  <si>
    <t>Wniesienie wkładu pieniężnego do spółki Powiatowe Centrum Zdrowia Sp. z o.o.</t>
  </si>
  <si>
    <t>Wykonanie studni głębinowej w celu doprowadzenia wody do budynku AGATKA w Ognisku Wychowawczym "Świder" w Otwocku</t>
  </si>
  <si>
    <t>44.</t>
  </si>
  <si>
    <t>Razem Rozdział 85311</t>
  </si>
  <si>
    <t>Uwagi</t>
  </si>
  <si>
    <t>45.</t>
  </si>
  <si>
    <t>Modernizacja nawierzchni asfaltowej na drodze powiatowej Nr 2707W na odc. dł. 1440 m - od drogi wojew. Nr 721 w m. Duchnów do placu wiertni "Pęclin-OU" w m. Kąck</t>
  </si>
  <si>
    <t>C. 480 000</t>
  </si>
  <si>
    <t>Prace przygotowawcze w celu utworzenia Zakładu Aktywności Zawodowej</t>
  </si>
  <si>
    <t>46.</t>
  </si>
  <si>
    <t>Razem Rozdział 85218</t>
  </si>
  <si>
    <t>Zakup serwera dla Powiatowego Centrum Pomocy Rodzinie w Otwocku</t>
  </si>
  <si>
    <t>środki pochodzące                  z innych źródeł                     (w tym dotacje)</t>
  </si>
  <si>
    <t>Skarbnik Powiatu</t>
  </si>
  <si>
    <t>Wiesław Miłkowski</t>
  </si>
  <si>
    <t xml:space="preserve">Zakupy inwestycyjne - Powiatowy Ośrodek Dokumentacji Geodezyjnej i Kartograficznej                                                                                                                                                     </t>
  </si>
  <si>
    <t xml:space="preserve">Zakupy inwestycyjne w Starostwie Powiatowym w Otwocku przy ul. Komunardów 10                                                                                                                                  </t>
  </si>
  <si>
    <t xml:space="preserve">Zakupy inwestycyjne w Starostwie Powiatowym w Otwocku przy ul. Górnej 13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</si>
  <si>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Dochody i wydatki związane z realizacją zadań realizowanych w drodze umów lub porozumień między jednostkami samorządu terytorialnego na 2015 rok - po zmianach</t>
  </si>
  <si>
    <t>Przetwórstwo przemysłowe</t>
  </si>
  <si>
    <t>Rozwój przedsiębiorczości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</si>
  <si>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</si>
  <si>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</si>
  <si>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</si>
  <si>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</si>
  <si>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</si>
  <si>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</si>
  <si>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Dotacje celowe otrzymane z samorządu województwa na inwestycje i zakupy inwestycyjne realizowane na podstawie porozumień (umów) między jednostkami samorządu terytorialnego</t>
  </si>
  <si>
    <t>Starostwa powiatowe</t>
  </si>
  <si>
    <t>Dotacja celowa otrzymana z tytułu pomocy finansowej udzielanej między jednostkami samorządu terytorialnego na dofinansowanie własnych zadań bieżących</t>
  </si>
  <si>
    <t>Pozostała działalność</t>
  </si>
  <si>
    <t>Przeciwdziałanie alkoholizmowi</t>
  </si>
  <si>
    <t>Placówki opiekuńczo - wychowawcze</t>
  </si>
  <si>
    <t>Dotacje celowe otrzymane z powiatu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</si>
  <si>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</si>
  <si>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</si>
  <si>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Rodziny zastępcze</t>
  </si>
  <si>
    <t>Rehabilitacja zawodowa i społeczna osób niepełnosprawnych</t>
  </si>
  <si>
    <t>Gospodarka komunalna i ochrona środowiska</t>
  </si>
  <si>
    <t>Dotacja celowa na pomoc finansową udzielaną między jednostkami samorządu terytorialnego na dofinansowanie własnych zadań bieżących</t>
  </si>
  <si>
    <t>Kultura i ochrona dziedzictwa narodowego</t>
  </si>
  <si>
    <t>Biblioteki</t>
  </si>
  <si>
    <t>Przebudowa drogi powiatowej Nr 2245W w miejsc. Dobrzyniec, gmina Kołbiel</t>
  </si>
  <si>
    <t>47.</t>
  </si>
  <si>
    <t>Modernizacja drogi powiatowej Nr 2737W Anielinek-Sępochów-Rudno w Sępochowie</t>
  </si>
  <si>
    <t>B. 200 000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</si>
  <si>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</si>
  <si>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</si>
  <si>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</si>
  <si>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</si>
  <si>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</si>
  <si>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Zespół Szkół Ogólnokształcących  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</si>
  <si>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</si>
  <si>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</si>
  <si>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</si>
  <si>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dla Dzieci Niesłyszących i Słabosłyszących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</si>
  <si>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</si>
  <si>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Wychowawczy Nr 5                                    ul. Ks. Malinowskiego 7, 05-410 Józefów</t>
  </si>
  <si>
    <t>Młodzieżowy Ośrodek Socjoterapii "Jędruś"                         ul. Główna 10, 05-410 Józefów</t>
  </si>
  <si>
    <t>Plan dochodów rachunku dochodów jednostek oświatowych                                                                        oraz wydatków nimi finansowanych w 2015 roku - po zmianach</t>
  </si>
  <si>
    <t>Razem Rozdział 70005</t>
  </si>
  <si>
    <t>48.</t>
  </si>
  <si>
    <r>
      <t>Zakup prawa własności niezabudowanej nieruchomości stanowiącej działkę ew. nr 451/3 o pow. 608 m</t>
    </r>
    <r>
      <rPr>
        <b/>
        <i/>
        <vertAlign val="superscript"/>
        <sz val="10"/>
        <color theme="1"/>
        <rFont val="Czcionka tekstu podstawowego"/>
        <charset val="238"/>
      </rPr>
      <t>2</t>
    </r>
    <r>
      <rPr>
        <b/>
        <i/>
        <sz val="10"/>
        <color theme="1"/>
        <rFont val="Czcionka tekstu podstawowego"/>
        <family val="2"/>
        <charset val="238"/>
      </rPr>
      <t xml:space="preserve"> z obr. Radachówka, gm. Kołbiel</t>
    </r>
  </si>
  <si>
    <t>B. 752 500</t>
  </si>
  <si>
    <t>Wpływy i wydatki związane z gromadzeniem środków z opłat i kar za korzystanie ze środowiska</t>
  </si>
  <si>
    <t>0690</t>
  </si>
  <si>
    <t>Wpływy z różnych opłat</t>
  </si>
  <si>
    <t>600</t>
  </si>
  <si>
    <t>60014</t>
  </si>
  <si>
    <t>6050</t>
  </si>
  <si>
    <t>Wzmocnienie, oczyszczenie brzegów i udrożnienie nurtu wodnego rzeki Mienia w ramach inwestycji:                                 "Przebudowa mostu na przepust w ciągu drogi powiatowej Nr 2705W - ul. Kościelnej w Wiązownie"</t>
  </si>
  <si>
    <t>Wzmocnienie, oczyszczenie brzegów i udrożnienie nurtu wodnego rzeki Kamionka w ramach inwestycji:                                                 "Przebudowa mostu na przepust w ciągu drogi powiatowej Nr 2747W Osieck-Natolin-Stara Huta w Natolinie"</t>
  </si>
  <si>
    <t>Dochody z opłat i kar pieniężnych za korzystanie ze środowiska oraz wydatki na finansowanie                       zadań Powiatu Otwockiego w zakresie ochrony środowiska na 2015 rok  - po zmianach</t>
  </si>
  <si>
    <t>801</t>
  </si>
  <si>
    <t>Oświata i wychowanie</t>
  </si>
  <si>
    <t>80102</t>
  </si>
  <si>
    <t>Szkoły podstawowe specjalne</t>
  </si>
  <si>
    <t>80111</t>
  </si>
  <si>
    <t>Gimnazja specjalne</t>
  </si>
  <si>
    <t>Zakup pomocy naukowych, dydaktycznych i książek</t>
  </si>
  <si>
    <t>A. 179 512</t>
  </si>
  <si>
    <t>A. 84 566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</si>
</sst>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_ ;\-#,##0\ "/>
    <numFmt numFmtId="165" formatCode="[$-415]d\ mmmm\ yyyy"/>
    <numFmt numFmtId="166" formatCode="\ #,##0.00&quot; zł &quot;;\-#,##0.00&quot; zł &quot;;&quot; -&quot;#&quot; zł &quot;;@\ "/>
  </numFmts>
  <fonts count="37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sz val="8"/>
      <color indexed="8"/>
      <name val="Arial"/>
      <charset val="204"/>
    </font>
    <font>
      <i/>
      <sz val="12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Czcionka tekstu podstawowego"/>
      <family val="2"/>
      <charset val="238"/>
    </font>
    <font>
      <b/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Czcionka tekstu podstawowego"/>
      <charset val="238"/>
    </font>
    <font>
      <b/>
      <i/>
      <sz val="9"/>
      <color theme="1"/>
      <name val="Czcionka tekstu podstawowego"/>
      <family val="2"/>
      <charset val="238"/>
    </font>
    <font>
      <b/>
      <i/>
      <sz val="10"/>
      <name val="Czcionka tekstu podstawowego"/>
      <family val="2"/>
      <charset val="238"/>
    </font>
    <font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rgb="FFFFFFB7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 applyNumberFormat="0" applyFill="0" applyBorder="0" applyAlignment="0" applyProtection="0">
      <alignment vertical="top"/>
    </xf>
    <xf numFmtId="0" fontId="5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15" fillId="0" borderId="0"/>
    <xf numFmtId="0" fontId="15" fillId="0" borderId="0"/>
    <xf numFmtId="0" fontId="1" fillId="0" borderId="0" applyNumberForma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4" fillId="0" borderId="0" applyNumberForma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5" fillId="0" borderId="0"/>
    <xf numFmtId="164" fontId="5" fillId="0" borderId="0"/>
    <xf numFmtId="166" fontId="5" fillId="0" borderId="0"/>
    <xf numFmtId="44" fontId="6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</cellStyleXfs>
  <cellXfs count="236">
    <xf numFmtId="0" fontId="0" fillId="0" borderId="0" xfId="0" applyAlignment="1"/>
    <xf numFmtId="0" fontId="4" fillId="0" borderId="0" xfId="5" applyFont="1"/>
    <xf numFmtId="0" fontId="9" fillId="0" borderId="4" xfId="4" applyFont="1" applyFill="1" applyBorder="1" applyAlignment="1">
      <alignment horizontal="center" vertical="center"/>
    </xf>
    <xf numFmtId="0" fontId="9" fillId="0" borderId="0" xfId="4" applyFont="1" applyFill="1"/>
    <xf numFmtId="0" fontId="6" fillId="0" borderId="7" xfId="4" applyFont="1" applyBorder="1" applyAlignment="1">
      <alignment vertical="center" wrapText="1"/>
    </xf>
    <xf numFmtId="3" fontId="3" fillId="6" borderId="4" xfId="4" applyNumberFormat="1" applyFont="1" applyFill="1" applyBorder="1" applyAlignment="1">
      <alignment horizontal="right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3" fontId="6" fillId="0" borderId="7" xfId="4" applyNumberFormat="1" applyFont="1" applyBorder="1" applyAlignment="1">
      <alignment vertical="center" wrapText="1"/>
    </xf>
    <xf numFmtId="3" fontId="6" fillId="0" borderId="7" xfId="4" applyNumberFormat="1" applyFont="1" applyBorder="1" applyAlignment="1">
      <alignment vertical="center"/>
    </xf>
    <xf numFmtId="0" fontId="6" fillId="0" borderId="7" xfId="4" applyFont="1" applyBorder="1" applyAlignment="1">
      <alignment horizontal="right" vertical="center" wrapText="1"/>
    </xf>
    <xf numFmtId="0" fontId="18" fillId="0" borderId="7" xfId="4" applyFont="1" applyBorder="1" applyAlignment="1">
      <alignment horizontal="left" vertical="center" wrapText="1"/>
    </xf>
    <xf numFmtId="3" fontId="6" fillId="0" borderId="7" xfId="4" applyNumberFormat="1" applyFon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center" wrapText="1"/>
    </xf>
    <xf numFmtId="3" fontId="7" fillId="6" borderId="7" xfId="4" applyNumberFormat="1" applyFont="1" applyFill="1" applyBorder="1" applyAlignment="1">
      <alignment vertical="center" wrapText="1"/>
    </xf>
    <xf numFmtId="0" fontId="6" fillId="6" borderId="7" xfId="4" applyFont="1" applyFill="1" applyBorder="1" applyAlignment="1">
      <alignment vertical="center" wrapText="1"/>
    </xf>
    <xf numFmtId="0" fontId="18" fillId="0" borderId="7" xfId="4" applyFont="1" applyBorder="1" applyAlignment="1">
      <alignment horizontal="center" vertical="center" wrapText="1"/>
    </xf>
    <xf numFmtId="3" fontId="7" fillId="7" borderId="8" xfId="4" applyNumberFormat="1" applyFont="1" applyFill="1" applyBorder="1" applyAlignment="1">
      <alignment vertical="center" wrapText="1"/>
    </xf>
    <xf numFmtId="0" fontId="6" fillId="7" borderId="8" xfId="4" applyFont="1" applyFill="1" applyBorder="1" applyAlignment="1">
      <alignment vertical="center" wrapText="1"/>
    </xf>
    <xf numFmtId="0" fontId="18" fillId="0" borderId="7" xfId="4" applyFont="1" applyBorder="1" applyAlignment="1">
      <alignment vertical="center" wrapText="1"/>
    </xf>
    <xf numFmtId="3" fontId="19" fillId="0" borderId="3" xfId="4" applyNumberFormat="1" applyFont="1" applyBorder="1" applyAlignment="1">
      <alignment vertical="center" wrapText="1"/>
    </xf>
    <xf numFmtId="0" fontId="10" fillId="0" borderId="0" xfId="4" applyFont="1"/>
    <xf numFmtId="0" fontId="9" fillId="0" borderId="0" xfId="4" applyFont="1"/>
    <xf numFmtId="49" fontId="17" fillId="0" borderId="0" xfId="11" applyNumberFormat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0" fontId="17" fillId="0" borderId="0" xfId="11" applyFont="1" applyAlignment="1">
      <alignment vertical="center" wrapText="1"/>
    </xf>
    <xf numFmtId="3" fontId="17" fillId="0" borderId="0" xfId="11" applyNumberFormat="1" applyFont="1" applyAlignment="1">
      <alignment vertical="center"/>
    </xf>
    <xf numFmtId="0" fontId="17" fillId="0" borderId="0" xfId="11" applyFont="1"/>
    <xf numFmtId="49" fontId="16" fillId="3" borderId="5" xfId="11" applyNumberFormat="1" applyFont="1" applyFill="1" applyBorder="1" applyAlignment="1">
      <alignment horizontal="center" vertical="center"/>
    </xf>
    <xf numFmtId="0" fontId="16" fillId="3" borderId="5" xfId="11" applyFont="1" applyFill="1" applyBorder="1" applyAlignment="1">
      <alignment horizontal="center" vertical="center"/>
    </xf>
    <xf numFmtId="0" fontId="16" fillId="3" borderId="5" xfId="11" applyFont="1" applyFill="1" applyBorder="1" applyAlignment="1">
      <alignment horizontal="center" vertical="center" wrapText="1"/>
    </xf>
    <xf numFmtId="3" fontId="16" fillId="3" borderId="5" xfId="11" applyNumberFormat="1" applyFont="1" applyFill="1" applyBorder="1" applyAlignment="1">
      <alignment horizontal="center" vertical="center"/>
    </xf>
    <xf numFmtId="49" fontId="16" fillId="4" borderId="5" xfId="11" applyNumberFormat="1" applyFont="1" applyFill="1" applyBorder="1" applyAlignment="1">
      <alignment horizontal="center" vertical="center"/>
    </xf>
    <xf numFmtId="0" fontId="16" fillId="4" borderId="5" xfId="11" applyFont="1" applyFill="1" applyBorder="1" applyAlignment="1">
      <alignment horizontal="center" vertical="center"/>
    </xf>
    <xf numFmtId="0" fontId="16" fillId="4" borderId="5" xfId="11" applyFont="1" applyFill="1" applyBorder="1" applyAlignment="1">
      <alignment vertical="center" wrapText="1"/>
    </xf>
    <xf numFmtId="3" fontId="16" fillId="4" borderId="5" xfId="11" applyNumberFormat="1" applyFont="1" applyFill="1" applyBorder="1" applyAlignment="1">
      <alignment vertical="center"/>
    </xf>
    <xf numFmtId="0" fontId="17" fillId="0" borderId="0" xfId="11" applyFont="1" applyAlignment="1">
      <alignment vertical="center"/>
    </xf>
    <xf numFmtId="49" fontId="17" fillId="5" borderId="5" xfId="11" applyNumberFormat="1" applyFont="1" applyFill="1" applyBorder="1" applyAlignment="1">
      <alignment horizontal="center" vertical="center"/>
    </xf>
    <xf numFmtId="0" fontId="17" fillId="5" borderId="5" xfId="11" applyFont="1" applyFill="1" applyBorder="1" applyAlignment="1">
      <alignment horizontal="center" vertical="center"/>
    </xf>
    <xf numFmtId="0" fontId="17" fillId="5" borderId="5" xfId="11" applyFont="1" applyFill="1" applyBorder="1" applyAlignment="1">
      <alignment vertical="center" wrapText="1"/>
    </xf>
    <xf numFmtId="3" fontId="17" fillId="5" borderId="5" xfId="11" applyNumberFormat="1" applyFont="1" applyFill="1" applyBorder="1" applyAlignment="1">
      <alignment vertical="center"/>
    </xf>
    <xf numFmtId="49" fontId="17" fillId="0" borderId="5" xfId="11" applyNumberFormat="1" applyFont="1" applyBorder="1" applyAlignment="1">
      <alignment horizontal="center" vertical="center"/>
    </xf>
    <xf numFmtId="0" fontId="17" fillId="0" borderId="5" xfId="11" applyFont="1" applyBorder="1" applyAlignment="1">
      <alignment horizontal="center" vertical="center"/>
    </xf>
    <xf numFmtId="0" fontId="17" fillId="0" borderId="5" xfId="11" applyFont="1" applyBorder="1" applyAlignment="1">
      <alignment vertical="center" wrapText="1"/>
    </xf>
    <xf numFmtId="3" fontId="17" fillId="0" borderId="5" xfId="11" applyNumberFormat="1" applyFont="1" applyBorder="1" applyAlignment="1">
      <alignment vertical="center"/>
    </xf>
    <xf numFmtId="3" fontId="6" fillId="0" borderId="5" xfId="5" applyNumberFormat="1" applyFont="1" applyBorder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top"/>
    </xf>
    <xf numFmtId="0" fontId="6" fillId="0" borderId="5" xfId="5" applyFont="1" applyBorder="1" applyAlignment="1">
      <alignment horizontal="center" vertical="center"/>
    </xf>
    <xf numFmtId="3" fontId="7" fillId="0" borderId="5" xfId="5" applyNumberFormat="1" applyFont="1" applyBorder="1" applyAlignment="1">
      <alignment horizontal="right"/>
    </xf>
    <xf numFmtId="3" fontId="7" fillId="0" borderId="5" xfId="5" applyNumberFormat="1" applyFont="1" applyBorder="1" applyAlignment="1"/>
    <xf numFmtId="0" fontId="6" fillId="0" borderId="5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1" xfId="5" applyFont="1" applyBorder="1" applyAlignment="1">
      <alignment horizontal="center" vertical="center"/>
    </xf>
    <xf numFmtId="3" fontId="6" fillId="0" borderId="11" xfId="5" applyNumberFormat="1" applyFont="1" applyBorder="1" applyAlignment="1"/>
    <xf numFmtId="0" fontId="6" fillId="0" borderId="11" xfId="5" applyFont="1" applyBorder="1" applyAlignment="1">
      <alignment vertical="center" wrapText="1"/>
    </xf>
    <xf numFmtId="0" fontId="6" fillId="0" borderId="5" xfId="5" applyFont="1" applyBorder="1" applyAlignment="1">
      <alignment vertical="center" wrapText="1"/>
    </xf>
    <xf numFmtId="3" fontId="6" fillId="0" borderId="9" xfId="5" applyNumberFormat="1" applyFont="1" applyBorder="1" applyAlignment="1"/>
    <xf numFmtId="0" fontId="6" fillId="0" borderId="9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9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13" fillId="0" borderId="5" xfId="5" applyFont="1" applyBorder="1" applyAlignment="1">
      <alignment horizontal="center" vertical="center"/>
    </xf>
    <xf numFmtId="0" fontId="13" fillId="0" borderId="5" xfId="5" applyFont="1" applyBorder="1" applyAlignment="1">
      <alignment horizontal="left" vertical="center"/>
    </xf>
    <xf numFmtId="0" fontId="13" fillId="0" borderId="0" xfId="5" applyFont="1" applyAlignment="1">
      <alignment vertical="center"/>
    </xf>
    <xf numFmtId="0" fontId="7" fillId="0" borderId="5" xfId="5" applyFont="1" applyBorder="1" applyAlignment="1">
      <alignment horizontal="center" vertical="center"/>
    </xf>
    <xf numFmtId="0" fontId="7" fillId="0" borderId="5" xfId="5" applyFont="1" applyBorder="1" applyAlignment="1">
      <alignment horizontal="left" vertical="center"/>
    </xf>
    <xf numFmtId="0" fontId="7" fillId="0" borderId="0" xfId="5" applyFont="1" applyAlignment="1">
      <alignment vertical="center"/>
    </xf>
    <xf numFmtId="0" fontId="7" fillId="0" borderId="5" xfId="5" applyFont="1" applyBorder="1" applyAlignment="1">
      <alignment vertical="center"/>
    </xf>
    <xf numFmtId="3" fontId="13" fillId="0" borderId="5" xfId="5" applyNumberFormat="1" applyFont="1" applyBorder="1" applyAlignment="1">
      <alignment horizontal="right"/>
    </xf>
    <xf numFmtId="3" fontId="13" fillId="0" borderId="5" xfId="5" applyNumberFormat="1" applyFont="1" applyBorder="1" applyAlignment="1"/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3" fontId="6" fillId="0" borderId="0" xfId="5" applyNumberFormat="1" applyFont="1" applyBorder="1" applyAlignment="1"/>
    <xf numFmtId="0" fontId="11" fillId="0" borderId="0" xfId="5" applyFont="1" applyAlignment="1">
      <alignment vertical="center"/>
    </xf>
    <xf numFmtId="0" fontId="6" fillId="8" borderId="5" xfId="5" applyFont="1" applyFill="1" applyBorder="1" applyAlignment="1">
      <alignment vertical="center"/>
    </xf>
    <xf numFmtId="3" fontId="7" fillId="8" borderId="5" xfId="5" applyNumberFormat="1" applyFont="1" applyFill="1" applyBorder="1" applyAlignment="1"/>
    <xf numFmtId="0" fontId="6" fillId="8" borderId="5" xfId="5" applyFont="1" applyFill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3" fontId="7" fillId="9" borderId="7" xfId="4" applyNumberFormat="1" applyFont="1" applyFill="1" applyBorder="1" applyAlignment="1">
      <alignment vertical="center" wrapText="1"/>
    </xf>
    <xf numFmtId="0" fontId="6" fillId="0" borderId="0" xfId="4" applyFont="1"/>
    <xf numFmtId="0" fontId="6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3" fontId="6" fillId="0" borderId="0" xfId="4" applyNumberFormat="1" applyFont="1"/>
    <xf numFmtId="0" fontId="6" fillId="0" borderId="7" xfId="4" applyFont="1" applyBorder="1" applyAlignment="1">
      <alignment horizontal="center" vertical="center"/>
    </xf>
    <xf numFmtId="0" fontId="18" fillId="0" borderId="3" xfId="4" applyFont="1" applyBorder="1" applyAlignment="1">
      <alignment horizontal="left" vertical="center" wrapText="1"/>
    </xf>
    <xf numFmtId="0" fontId="23" fillId="0" borderId="7" xfId="4" applyFont="1" applyBorder="1" applyAlignment="1">
      <alignment vertical="center" wrapText="1"/>
    </xf>
    <xf numFmtId="0" fontId="7" fillId="8" borderId="5" xfId="5" applyFont="1" applyFill="1" applyBorder="1" applyAlignment="1">
      <alignment horizontal="center" vertical="center"/>
    </xf>
    <xf numFmtId="0" fontId="7" fillId="8" borderId="10" xfId="5" applyFont="1" applyFill="1" applyBorder="1" applyAlignment="1">
      <alignment horizontal="center" vertical="center" wrapText="1"/>
    </xf>
    <xf numFmtId="0" fontId="25" fillId="0" borderId="0" xfId="5" applyFont="1" applyAlignment="1">
      <alignment vertical="center"/>
    </xf>
    <xf numFmtId="3" fontId="13" fillId="0" borderId="5" xfId="5" applyNumberFormat="1" applyFont="1" applyFill="1" applyBorder="1" applyAlignment="1"/>
    <xf numFmtId="3" fontId="13" fillId="0" borderId="5" xfId="5" applyNumberFormat="1" applyFont="1" applyFill="1" applyBorder="1" applyAlignment="1">
      <alignment horizontal="right"/>
    </xf>
    <xf numFmtId="0" fontId="7" fillId="9" borderId="4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vertical="center" wrapText="1"/>
    </xf>
    <xf numFmtId="49" fontId="17" fillId="0" borderId="5" xfId="11" applyNumberFormat="1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7" fillId="9" borderId="4" xfId="4" applyFont="1" applyFill="1" applyBorder="1" applyAlignment="1">
      <alignment horizontal="center" vertical="center" wrapText="1"/>
    </xf>
    <xf numFmtId="0" fontId="9" fillId="0" borderId="7" xfId="4" applyFont="1" applyBorder="1" applyAlignment="1">
      <alignment vertical="center" wrapText="1"/>
    </xf>
    <xf numFmtId="0" fontId="13" fillId="0" borderId="0" xfId="4" applyFont="1"/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 wrapText="1"/>
    </xf>
    <xf numFmtId="3" fontId="17" fillId="0" borderId="0" xfId="10" applyNumberFormat="1" applyFont="1" applyAlignment="1">
      <alignment vertical="center"/>
    </xf>
    <xf numFmtId="0" fontId="17" fillId="0" borderId="0" xfId="10" applyFont="1"/>
    <xf numFmtId="0" fontId="20" fillId="0" borderId="0" xfId="10" applyFont="1" applyAlignment="1">
      <alignment horizontal="center" vertical="center" wrapText="1"/>
    </xf>
    <xf numFmtId="0" fontId="16" fillId="3" borderId="5" xfId="10" applyFont="1" applyFill="1" applyBorder="1" applyAlignment="1">
      <alignment horizontal="center" vertical="center"/>
    </xf>
    <xf numFmtId="0" fontId="16" fillId="3" borderId="5" xfId="10" applyFont="1" applyFill="1" applyBorder="1" applyAlignment="1">
      <alignment horizontal="center" vertical="center" wrapText="1"/>
    </xf>
    <xf numFmtId="3" fontId="16" fillId="3" borderId="5" xfId="10" applyNumberFormat="1" applyFont="1" applyFill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16" fillId="4" borderId="5" xfId="10" applyFont="1" applyFill="1" applyBorder="1" applyAlignment="1">
      <alignment horizontal="center" vertical="center"/>
    </xf>
    <xf numFmtId="0" fontId="16" fillId="4" borderId="5" xfId="10" applyFont="1" applyFill="1" applyBorder="1" applyAlignment="1">
      <alignment vertical="center" wrapText="1"/>
    </xf>
    <xf numFmtId="3" fontId="16" fillId="4" borderId="5" xfId="10" applyNumberFormat="1" applyFont="1" applyFill="1" applyBorder="1" applyAlignment="1">
      <alignment vertical="center"/>
    </xf>
    <xf numFmtId="0" fontId="17" fillId="5" borderId="5" xfId="10" applyFont="1" applyFill="1" applyBorder="1" applyAlignment="1">
      <alignment horizontal="center" vertical="center"/>
    </xf>
    <xf numFmtId="0" fontId="17" fillId="5" borderId="5" xfId="10" applyFont="1" applyFill="1" applyBorder="1" applyAlignment="1">
      <alignment vertical="center" wrapText="1"/>
    </xf>
    <xf numFmtId="3" fontId="17" fillId="5" borderId="5" xfId="10" applyNumberFormat="1" applyFont="1" applyFill="1" applyBorder="1" applyAlignment="1">
      <alignment vertical="center"/>
    </xf>
    <xf numFmtId="0" fontId="17" fillId="0" borderId="0" xfId="10" applyFont="1" applyAlignment="1">
      <alignment vertical="center"/>
    </xf>
    <xf numFmtId="0" fontId="17" fillId="0" borderId="5" xfId="10" applyFont="1" applyBorder="1" applyAlignment="1">
      <alignment horizontal="center" vertical="center"/>
    </xf>
    <xf numFmtId="0" fontId="17" fillId="0" borderId="5" xfId="10" applyFont="1" applyBorder="1" applyAlignment="1">
      <alignment vertical="center" wrapText="1"/>
    </xf>
    <xf numFmtId="3" fontId="17" fillId="0" borderId="5" xfId="10" applyNumberFormat="1" applyFont="1" applyBorder="1" applyAlignment="1">
      <alignment vertical="center"/>
    </xf>
    <xf numFmtId="0" fontId="10" fillId="0" borderId="5" xfId="10" applyFont="1" applyBorder="1" applyAlignment="1">
      <alignment vertical="center" wrapText="1"/>
    </xf>
    <xf numFmtId="0" fontId="28" fillId="0" borderId="5" xfId="10" applyFont="1" applyBorder="1" applyAlignment="1">
      <alignment horizontal="center" vertical="center"/>
    </xf>
    <xf numFmtId="0" fontId="28" fillId="0" borderId="5" xfId="10" applyFont="1" applyBorder="1" applyAlignment="1">
      <alignment vertical="center" wrapText="1"/>
    </xf>
    <xf numFmtId="3" fontId="28" fillId="0" borderId="5" xfId="10" applyNumberFormat="1" applyFont="1" applyBorder="1" applyAlignment="1">
      <alignment vertical="center"/>
    </xf>
    <xf numFmtId="0" fontId="28" fillId="0" borderId="0" xfId="10" applyFont="1" applyAlignment="1">
      <alignment vertical="center"/>
    </xf>
    <xf numFmtId="0" fontId="6" fillId="2" borderId="4" xfId="4" applyFont="1" applyFill="1" applyBorder="1" applyAlignment="1">
      <alignment horizontal="center" vertical="center"/>
    </xf>
    <xf numFmtId="0" fontId="18" fillId="2" borderId="4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vertical="center" wrapText="1"/>
    </xf>
    <xf numFmtId="3" fontId="18" fillId="2" borderId="4" xfId="4" applyNumberFormat="1" applyFont="1" applyFill="1" applyBorder="1" applyAlignment="1">
      <alignment horizontal="right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19" fillId="0" borderId="3" xfId="4" applyFont="1" applyBorder="1" applyAlignment="1">
      <alignment horizontal="left" vertical="center" wrapText="1"/>
    </xf>
    <xf numFmtId="0" fontId="6" fillId="0" borderId="0" xfId="3"/>
    <xf numFmtId="0" fontId="6" fillId="0" borderId="0" xfId="3" applyAlignment="1"/>
    <xf numFmtId="0" fontId="27" fillId="10" borderId="26" xfId="3" applyFont="1" applyFill="1" applyBorder="1" applyAlignment="1">
      <alignment horizontal="center" vertical="center" wrapText="1"/>
    </xf>
    <xf numFmtId="0" fontId="27" fillId="10" borderId="27" xfId="3" applyFont="1" applyFill="1" applyBorder="1" applyAlignment="1">
      <alignment horizontal="center" vertical="center" wrapText="1"/>
    </xf>
    <xf numFmtId="0" fontId="27" fillId="10" borderId="28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right" vertical="center" wrapText="1"/>
    </xf>
    <xf numFmtId="0" fontId="6" fillId="0" borderId="0" xfId="3" applyFont="1"/>
    <xf numFmtId="3" fontId="27" fillId="10" borderId="16" xfId="3" applyNumberFormat="1" applyFont="1" applyFill="1" applyBorder="1" applyAlignment="1">
      <alignment horizontal="right" vertical="center" wrapText="1"/>
    </xf>
    <xf numFmtId="0" fontId="7" fillId="0" borderId="0" xfId="3" applyFont="1"/>
    <xf numFmtId="0" fontId="29" fillId="0" borderId="16" xfId="3" applyFont="1" applyBorder="1" applyAlignment="1">
      <alignment horizontal="center" vertical="center" wrapText="1"/>
    </xf>
    <xf numFmtId="3" fontId="29" fillId="0" borderId="16" xfId="3" applyNumberFormat="1" applyFont="1" applyBorder="1" applyAlignment="1">
      <alignment horizontal="right" vertical="center" wrapText="1"/>
    </xf>
    <xf numFmtId="0" fontId="30" fillId="0" borderId="0" xfId="3" applyFont="1"/>
    <xf numFmtId="0" fontId="30" fillId="0" borderId="7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 wrapText="1"/>
    </xf>
    <xf numFmtId="0" fontId="31" fillId="0" borderId="7" xfId="4" applyFont="1" applyBorder="1" applyAlignment="1">
      <alignment vertical="center" wrapText="1"/>
    </xf>
    <xf numFmtId="3" fontId="32" fillId="0" borderId="3" xfId="4" applyNumberFormat="1" applyFont="1" applyBorder="1" applyAlignment="1">
      <alignment vertical="center" wrapText="1"/>
    </xf>
    <xf numFmtId="3" fontId="30" fillId="0" borderId="7" xfId="4" applyNumberFormat="1" applyFont="1" applyBorder="1" applyAlignment="1">
      <alignment vertical="center" wrapText="1"/>
    </xf>
    <xf numFmtId="0" fontId="30" fillId="0" borderId="7" xfId="4" applyFont="1" applyBorder="1" applyAlignment="1">
      <alignment vertical="center" wrapText="1"/>
    </xf>
    <xf numFmtId="0" fontId="30" fillId="0" borderId="0" xfId="4" applyFont="1" applyAlignment="1">
      <alignment vertical="center"/>
    </xf>
    <xf numFmtId="0" fontId="30" fillId="0" borderId="7" xfId="4" applyFont="1" applyBorder="1" applyAlignment="1">
      <alignment horizontal="center" vertical="center" wrapText="1"/>
    </xf>
    <xf numFmtId="3" fontId="30" fillId="0" borderId="7" xfId="4" applyNumberFormat="1" applyFont="1" applyBorder="1" applyAlignment="1">
      <alignment vertical="center"/>
    </xf>
    <xf numFmtId="0" fontId="30" fillId="0" borderId="7" xfId="4" applyFont="1" applyBorder="1" applyAlignment="1">
      <alignment horizontal="right" vertical="center" wrapText="1"/>
    </xf>
    <xf numFmtId="0" fontId="30" fillId="0" borderId="3" xfId="4" applyFont="1" applyBorder="1" applyAlignment="1">
      <alignment horizontal="center" vertical="center" wrapText="1"/>
    </xf>
    <xf numFmtId="0" fontId="31" fillId="0" borderId="3" xfId="4" applyFont="1" applyBorder="1" applyAlignment="1">
      <alignment horizontal="left" vertical="center" wrapText="1"/>
    </xf>
    <xf numFmtId="0" fontId="17" fillId="0" borderId="0" xfId="9" applyFont="1"/>
    <xf numFmtId="0" fontId="17" fillId="0" borderId="0" xfId="9" applyFont="1" applyAlignment="1">
      <alignment horizontal="center"/>
    </xf>
    <xf numFmtId="0" fontId="16" fillId="11" borderId="5" xfId="9" applyFont="1" applyFill="1" applyBorder="1" applyAlignment="1">
      <alignment horizontal="center" vertical="center"/>
    </xf>
    <xf numFmtId="0" fontId="17" fillId="0" borderId="0" xfId="9" applyFont="1" applyAlignment="1">
      <alignment vertical="center"/>
    </xf>
    <xf numFmtId="0" fontId="16" fillId="12" borderId="5" xfId="9" applyFont="1" applyFill="1" applyBorder="1" applyAlignment="1">
      <alignment horizontal="center" vertical="center"/>
    </xf>
    <xf numFmtId="0" fontId="16" fillId="12" borderId="5" xfId="9" applyFont="1" applyFill="1" applyBorder="1" applyAlignment="1">
      <alignment vertical="center" wrapText="1"/>
    </xf>
    <xf numFmtId="3" fontId="16" fillId="12" borderId="5" xfId="9" applyNumberFormat="1" applyFont="1" applyFill="1" applyBorder="1" applyAlignment="1">
      <alignment vertical="center"/>
    </xf>
    <xf numFmtId="0" fontId="16" fillId="0" borderId="0" xfId="9" applyFont="1" applyAlignment="1">
      <alignment vertical="center"/>
    </xf>
    <xf numFmtId="0" fontId="17" fillId="13" borderId="5" xfId="9" applyFont="1" applyFill="1" applyBorder="1" applyAlignment="1">
      <alignment horizontal="center" vertical="center"/>
    </xf>
    <xf numFmtId="0" fontId="17" fillId="13" borderId="5" xfId="9" applyFont="1" applyFill="1" applyBorder="1" applyAlignment="1">
      <alignment vertical="center" wrapText="1"/>
    </xf>
    <xf numFmtId="3" fontId="17" fillId="13" borderId="5" xfId="9" applyNumberFormat="1" applyFont="1" applyFill="1" applyBorder="1" applyAlignment="1">
      <alignment vertical="center"/>
    </xf>
    <xf numFmtId="0" fontId="17" fillId="0" borderId="5" xfId="9" applyFont="1" applyBorder="1" applyAlignment="1">
      <alignment horizontal="center" vertical="center"/>
    </xf>
    <xf numFmtId="49" fontId="17" fillId="0" borderId="5" xfId="9" applyNumberFormat="1" applyFont="1" applyBorder="1" applyAlignment="1">
      <alignment horizontal="center" vertical="center"/>
    </xf>
    <xf numFmtId="0" fontId="17" fillId="0" borderId="5" xfId="9" applyFont="1" applyBorder="1" applyAlignment="1">
      <alignment vertical="center" wrapText="1"/>
    </xf>
    <xf numFmtId="3" fontId="17" fillId="0" borderId="5" xfId="9" applyNumberFormat="1" applyFont="1" applyBorder="1" applyAlignment="1">
      <alignment vertical="center"/>
    </xf>
    <xf numFmtId="49" fontId="16" fillId="12" borderId="5" xfId="9" applyNumberFormat="1" applyFont="1" applyFill="1" applyBorder="1" applyAlignment="1">
      <alignment horizontal="center" vertical="center"/>
    </xf>
    <xf numFmtId="49" fontId="17" fillId="13" borderId="5" xfId="9" applyNumberFormat="1" applyFont="1" applyFill="1" applyBorder="1" applyAlignment="1">
      <alignment horizontal="center" vertical="center"/>
    </xf>
    <xf numFmtId="49" fontId="17" fillId="13" borderId="10" xfId="9" applyNumberFormat="1" applyFont="1" applyFill="1" applyBorder="1" applyAlignment="1">
      <alignment horizontal="center" vertical="center"/>
    </xf>
    <xf numFmtId="0" fontId="17" fillId="13" borderId="10" xfId="10" applyFont="1" applyFill="1" applyBorder="1" applyAlignment="1">
      <alignment vertical="center" wrapText="1"/>
    </xf>
    <xf numFmtId="3" fontId="17" fillId="13" borderId="29" xfId="9" applyNumberFormat="1" applyFont="1" applyFill="1" applyBorder="1" applyAlignment="1">
      <alignment vertical="center"/>
    </xf>
    <xf numFmtId="3" fontId="16" fillId="12" borderId="9" xfId="9" applyNumberFormat="1" applyFont="1" applyFill="1" applyBorder="1" applyAlignment="1">
      <alignment vertical="center"/>
    </xf>
    <xf numFmtId="0" fontId="28" fillId="0" borderId="5" xfId="9" applyFont="1" applyBorder="1" applyAlignment="1">
      <alignment horizontal="center" vertical="center"/>
    </xf>
    <xf numFmtId="49" fontId="28" fillId="0" borderId="5" xfId="9" applyNumberFormat="1" applyFont="1" applyBorder="1" applyAlignment="1">
      <alignment horizontal="center" vertical="center"/>
    </xf>
    <xf numFmtId="0" fontId="34" fillId="0" borderId="5" xfId="4" applyFont="1" applyBorder="1" applyAlignment="1">
      <alignment horizontal="left" vertical="center" wrapText="1"/>
    </xf>
    <xf numFmtId="3" fontId="28" fillId="0" borderId="5" xfId="9" applyNumberFormat="1" applyFont="1" applyBorder="1" applyAlignment="1">
      <alignment vertical="center"/>
    </xf>
    <xf numFmtId="0" fontId="28" fillId="0" borderId="0" xfId="9" applyFont="1" applyAlignment="1">
      <alignment vertical="center"/>
    </xf>
    <xf numFmtId="0" fontId="31" fillId="0" borderId="1" xfId="4" applyFont="1" applyBorder="1" applyAlignment="1">
      <alignment horizontal="left" vertical="center" wrapText="1"/>
    </xf>
    <xf numFmtId="3" fontId="30" fillId="0" borderId="8" xfId="4" applyNumberFormat="1" applyFont="1" applyBorder="1" applyAlignment="1">
      <alignment vertical="center" wrapText="1"/>
    </xf>
    <xf numFmtId="0" fontId="30" fillId="0" borderId="8" xfId="4" applyFont="1" applyBorder="1" applyAlignment="1">
      <alignment vertical="center" wrapText="1"/>
    </xf>
    <xf numFmtId="0" fontId="31" fillId="0" borderId="7" xfId="4" applyFont="1" applyBorder="1" applyAlignment="1">
      <alignment horizontal="left" vertical="center" wrapText="1"/>
    </xf>
    <xf numFmtId="0" fontId="30" fillId="0" borderId="7" xfId="4" applyFont="1" applyFill="1" applyBorder="1" applyAlignment="1">
      <alignment vertical="center" wrapText="1"/>
    </xf>
    <xf numFmtId="0" fontId="35" fillId="0" borderId="7" xfId="4" applyFont="1" applyBorder="1" applyAlignment="1">
      <alignment vertical="center" wrapText="1"/>
    </xf>
    <xf numFmtId="0" fontId="36" fillId="0" borderId="0" xfId="9" applyFont="1"/>
    <xf numFmtId="0" fontId="13" fillId="0" borderId="0" xfId="3" applyFont="1"/>
    <xf numFmtId="0" fontId="7" fillId="9" borderId="1" xfId="4" applyFont="1" applyFill="1" applyBorder="1" applyAlignment="1">
      <alignment horizontal="center" vertical="center" wrapText="1"/>
    </xf>
    <xf numFmtId="0" fontId="7" fillId="9" borderId="2" xfId="4" applyFont="1" applyFill="1" applyBorder="1" applyAlignment="1">
      <alignment horizontal="center" vertical="center" wrapText="1"/>
    </xf>
    <xf numFmtId="0" fontId="7" fillId="9" borderId="13" xfId="4" applyFont="1" applyFill="1" applyBorder="1" applyAlignment="1">
      <alignment horizontal="center" vertical="center" wrapText="1"/>
    </xf>
    <xf numFmtId="0" fontId="7" fillId="9" borderId="4" xfId="4" applyFont="1" applyFill="1" applyBorder="1" applyAlignment="1">
      <alignment horizontal="center" vertical="center" wrapText="1"/>
    </xf>
    <xf numFmtId="0" fontId="7" fillId="9" borderId="7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/>
    </xf>
    <xf numFmtId="166" fontId="7" fillId="9" borderId="1" xfId="16" applyNumberFormat="1" applyFont="1" applyFill="1" applyBorder="1" applyAlignment="1" applyProtection="1">
      <alignment horizontal="center" vertical="center" wrapText="1"/>
    </xf>
    <xf numFmtId="166" fontId="7" fillId="9" borderId="2" xfId="16" applyNumberFormat="1" applyFont="1" applyFill="1" applyBorder="1" applyAlignment="1" applyProtection="1">
      <alignment horizontal="center" vertical="center" wrapText="1"/>
    </xf>
    <xf numFmtId="166" fontId="7" fillId="9" borderId="3" xfId="16" applyNumberFormat="1" applyFont="1" applyFill="1" applyBorder="1" applyAlignment="1" applyProtection="1">
      <alignment horizontal="center" vertical="center" wrapText="1"/>
    </xf>
    <xf numFmtId="0" fontId="7" fillId="6" borderId="1" xfId="4" applyFont="1" applyFill="1" applyBorder="1" applyAlignment="1">
      <alignment horizontal="center" vertical="center"/>
    </xf>
    <xf numFmtId="0" fontId="7" fillId="6" borderId="2" xfId="4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/>
    </xf>
    <xf numFmtId="0" fontId="7" fillId="6" borderId="7" xfId="4" applyFont="1" applyFill="1" applyBorder="1" applyAlignment="1">
      <alignment horizontal="center" vertical="center" wrapText="1"/>
    </xf>
    <xf numFmtId="0" fontId="7" fillId="7" borderId="7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9" borderId="7" xfId="4" applyFont="1" applyFill="1" applyBorder="1" applyAlignment="1">
      <alignment horizontal="center" vertical="center"/>
    </xf>
    <xf numFmtId="0" fontId="7" fillId="8" borderId="12" xfId="5" applyFont="1" applyFill="1" applyBorder="1" applyAlignment="1">
      <alignment horizontal="center" vertical="center"/>
    </xf>
    <xf numFmtId="0" fontId="7" fillId="8" borderId="6" xfId="5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49" fontId="20" fillId="0" borderId="0" xfId="11" applyNumberFormat="1" applyFont="1" applyAlignment="1">
      <alignment horizontal="center" vertical="center" wrapText="1"/>
    </xf>
    <xf numFmtId="0" fontId="16" fillId="4" borderId="12" xfId="11" applyFont="1" applyFill="1" applyBorder="1" applyAlignment="1">
      <alignment horizontal="center" vertical="center" wrapText="1"/>
    </xf>
    <xf numFmtId="0" fontId="16" fillId="4" borderId="15" xfId="11" applyFont="1" applyFill="1" applyBorder="1" applyAlignment="1">
      <alignment horizontal="center" vertical="center" wrapText="1"/>
    </xf>
    <xf numFmtId="0" fontId="16" fillId="4" borderId="6" xfId="11" applyFont="1" applyFill="1" applyBorder="1" applyAlignment="1">
      <alignment horizontal="center" vertical="center" wrapText="1"/>
    </xf>
    <xf numFmtId="0" fontId="20" fillId="0" borderId="0" xfId="10" applyFont="1" applyAlignment="1">
      <alignment horizontal="center" vertical="center" wrapText="1"/>
    </xf>
    <xf numFmtId="0" fontId="16" fillId="4" borderId="12" xfId="10" applyFont="1" applyFill="1" applyBorder="1" applyAlignment="1">
      <alignment horizontal="center" vertical="center" wrapText="1"/>
    </xf>
    <xf numFmtId="0" fontId="16" fillId="4" borderId="15" xfId="10" applyFont="1" applyFill="1" applyBorder="1" applyAlignment="1">
      <alignment horizontal="center" vertical="center" wrapText="1"/>
    </xf>
    <xf numFmtId="0" fontId="16" fillId="4" borderId="6" xfId="10" applyFont="1" applyFill="1" applyBorder="1" applyAlignment="1">
      <alignment horizontal="center" vertical="center" wrapText="1"/>
    </xf>
    <xf numFmtId="0" fontId="20" fillId="0" borderId="0" xfId="9" applyFont="1" applyAlignment="1">
      <alignment horizontal="center" vertical="center" wrapText="1"/>
    </xf>
    <xf numFmtId="0" fontId="16" fillId="12" borderId="12" xfId="9" applyFont="1" applyFill="1" applyBorder="1" applyAlignment="1">
      <alignment horizontal="center" vertical="center" wrapText="1"/>
    </xf>
    <xf numFmtId="0" fontId="16" fillId="12" borderId="15" xfId="9" applyFont="1" applyFill="1" applyBorder="1" applyAlignment="1">
      <alignment horizontal="center" vertical="center" wrapText="1"/>
    </xf>
    <xf numFmtId="0" fontId="16" fillId="12" borderId="30" xfId="9" applyFont="1" applyFill="1" applyBorder="1" applyAlignment="1">
      <alignment horizontal="center" vertical="center" wrapText="1"/>
    </xf>
    <xf numFmtId="0" fontId="16" fillId="12" borderId="31" xfId="9" applyFont="1" applyFill="1" applyBorder="1" applyAlignment="1">
      <alignment horizontal="center" vertical="center" wrapText="1"/>
    </xf>
    <xf numFmtId="0" fontId="36" fillId="0" borderId="0" xfId="9" applyFont="1" applyAlignment="1">
      <alignment horizontal="left"/>
    </xf>
    <xf numFmtId="0" fontId="27" fillId="10" borderId="18" xfId="3" applyFont="1" applyFill="1" applyBorder="1" applyAlignment="1">
      <alignment horizontal="center" vertical="center" wrapText="1"/>
    </xf>
    <xf numFmtId="0" fontId="27" fillId="10" borderId="23" xfId="3" applyFont="1" applyFill="1" applyBorder="1" applyAlignment="1">
      <alignment horizontal="center" vertical="center" wrapText="1"/>
    </xf>
    <xf numFmtId="0" fontId="27" fillId="10" borderId="19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27" fillId="10" borderId="20" xfId="3" applyFont="1" applyFill="1" applyBorder="1" applyAlignment="1">
      <alignment horizontal="center" vertical="center" wrapText="1"/>
    </xf>
    <xf numFmtId="0" fontId="27" fillId="10" borderId="24" xfId="3" applyFont="1" applyFill="1" applyBorder="1" applyAlignment="1">
      <alignment horizontal="center" vertical="center" wrapText="1"/>
    </xf>
    <xf numFmtId="0" fontId="27" fillId="10" borderId="25" xfId="3" applyFont="1" applyFill="1" applyBorder="1" applyAlignment="1">
      <alignment horizontal="center" vertical="center" wrapText="1"/>
    </xf>
    <xf numFmtId="0" fontId="27" fillId="10" borderId="0" xfId="3" applyFont="1" applyFill="1" applyBorder="1" applyAlignment="1">
      <alignment horizontal="center" vertical="center" wrapText="1"/>
    </xf>
    <xf numFmtId="0" fontId="27" fillId="10" borderId="22" xfId="3" applyFont="1" applyFill="1" applyBorder="1" applyAlignment="1">
      <alignment horizontal="center" vertical="center" wrapText="1"/>
    </xf>
    <xf numFmtId="0" fontId="27" fillId="10" borderId="17" xfId="3" applyFont="1" applyFill="1" applyBorder="1" applyAlignment="1">
      <alignment horizontal="center" vertical="center" wrapText="1"/>
    </xf>
    <xf numFmtId="0" fontId="27" fillId="10" borderId="21" xfId="3" applyFont="1" applyFill="1" applyBorder="1" applyAlignment="1">
      <alignment horizontal="center" vertical="center" wrapText="1"/>
    </xf>
  </cellXfs>
  <cellStyles count="24">
    <cellStyle name="Excel Built-in Normal" xfId="1"/>
    <cellStyle name="Normalny" xfId="0" builtinId="0"/>
    <cellStyle name="Normalny 10" xfId="23"/>
    <cellStyle name="Normalny 2" xfId="2"/>
    <cellStyle name="Normalny 2 2" xfId="3"/>
    <cellStyle name="Normalny 2 2 2" xfId="4"/>
    <cellStyle name="Normalny 2 3" xfId="5"/>
    <cellStyle name="Normalny 3" xfId="6"/>
    <cellStyle name="Normalny 4" xfId="7"/>
    <cellStyle name="Normalny 5" xfId="8"/>
    <cellStyle name="Normalny 6" xfId="9"/>
    <cellStyle name="Normalny 6 2" xfId="10"/>
    <cellStyle name="Normalny 6 3" xfId="11"/>
    <cellStyle name="Normalny 7" xfId="12"/>
    <cellStyle name="Normalny 7 2" xfId="20"/>
    <cellStyle name="Normalny 8" xfId="19"/>
    <cellStyle name="Normalny 8 2" xfId="22"/>
    <cellStyle name="Normalny 9" xfId="21"/>
    <cellStyle name="Walutowy 2" xfId="13"/>
    <cellStyle name="Walutowy 3" xfId="14"/>
    <cellStyle name="Walutowy 3 2" xfId="15"/>
    <cellStyle name="Walutowy 3 2 2" xfId="16"/>
    <cellStyle name="Walutowy 3 2 2 2" xfId="17"/>
    <cellStyle name="Walutowy 3 3" xfId="18"/>
  </cellStyles>
  <dxfs count="0"/>
  <tableStyles count="0" defaultTableStyle="TableStyleMedium9" defaultPivotStyle="PivotStyleLight16"/>
  <colors>
    <mruColors>
      <color rgb="FFFF0066"/>
      <color rgb="FFFF5757"/>
      <color rgb="FFFF9981"/>
      <color rgb="FFFF6699"/>
      <color rgb="FFD0E0F4"/>
      <color rgb="FFB2CCEC"/>
      <color rgb="FFA5C4E9"/>
      <color rgb="FFC9DBA5"/>
      <color rgb="FFD9B3FF"/>
      <color rgb="FFD3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ySplit="5" topLeftCell="A6" activePane="bottomLeft" state="frozen"/>
      <selection activeCell="F21" sqref="F21"/>
      <selection pane="bottomLeft" activeCell="A2" sqref="A2:K2"/>
    </sheetView>
  </sheetViews>
  <sheetFormatPr defaultColWidth="11.6640625" defaultRowHeight="12.75" customHeight="1"/>
  <cols>
    <col min="1" max="1" width="4.83203125" style="84" customWidth="1"/>
    <col min="2" max="2" width="7.1640625" style="84" customWidth="1"/>
    <col min="3" max="3" width="8.83203125" style="84" customWidth="1"/>
    <col min="4" max="4" width="7" style="84" customWidth="1"/>
    <col min="5" max="5" width="88.1640625" style="84" customWidth="1"/>
    <col min="6" max="6" width="17.33203125" style="84" customWidth="1"/>
    <col min="7" max="9" width="16.83203125" style="84" customWidth="1"/>
    <col min="10" max="10" width="17.33203125" style="84" customWidth="1"/>
    <col min="11" max="11" width="16.6640625" style="84" customWidth="1"/>
    <col min="12" max="16384" width="11.6640625" style="84"/>
  </cols>
  <sheetData>
    <row r="1" spans="1:11" ht="12" customHeight="1"/>
    <row r="2" spans="1:11" ht="15.75" customHeight="1">
      <c r="A2" s="197" t="s">
        <v>207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15" customHeight="1" thickBot="1"/>
    <row r="4" spans="1:11" ht="16.5" customHeight="1" thickBot="1">
      <c r="A4" s="207" t="s">
        <v>56</v>
      </c>
      <c r="B4" s="196" t="s">
        <v>0</v>
      </c>
      <c r="C4" s="196" t="s">
        <v>96</v>
      </c>
      <c r="D4" s="194" t="s">
        <v>2</v>
      </c>
      <c r="E4" s="196" t="s">
        <v>97</v>
      </c>
      <c r="F4" s="196" t="s">
        <v>3</v>
      </c>
      <c r="G4" s="192" t="s">
        <v>4</v>
      </c>
      <c r="H4" s="193"/>
      <c r="I4" s="193"/>
      <c r="J4" s="193"/>
      <c r="K4" s="194" t="s">
        <v>227</v>
      </c>
    </row>
    <row r="5" spans="1:11" ht="82.5" customHeight="1" thickBot="1">
      <c r="A5" s="207"/>
      <c r="B5" s="196"/>
      <c r="C5" s="196"/>
      <c r="D5" s="195"/>
      <c r="E5" s="196"/>
      <c r="F5" s="196"/>
      <c r="G5" s="96" t="s">
        <v>98</v>
      </c>
      <c r="H5" s="96" t="s">
        <v>122</v>
      </c>
      <c r="I5" s="96" t="s">
        <v>99</v>
      </c>
      <c r="J5" s="100" t="s">
        <v>235</v>
      </c>
      <c r="K5" s="195"/>
    </row>
    <row r="6" spans="1:11" s="3" customFormat="1" ht="15" customHeight="1" thickBot="1">
      <c r="A6" s="2" t="s">
        <v>58</v>
      </c>
      <c r="B6" s="2" t="s">
        <v>60</v>
      </c>
      <c r="C6" s="2" t="s">
        <v>62</v>
      </c>
      <c r="D6" s="2" t="s">
        <v>69</v>
      </c>
      <c r="E6" s="2" t="s">
        <v>71</v>
      </c>
      <c r="F6" s="2" t="s">
        <v>73</v>
      </c>
      <c r="G6" s="2" t="s">
        <v>76</v>
      </c>
      <c r="H6" s="2" t="s">
        <v>78</v>
      </c>
      <c r="I6" s="2" t="s">
        <v>102</v>
      </c>
      <c r="J6" s="2" t="s">
        <v>103</v>
      </c>
      <c r="K6" s="2" t="s">
        <v>104</v>
      </c>
    </row>
    <row r="7" spans="1:11" s="85" customFormat="1" ht="66.75" customHeight="1" thickBot="1">
      <c r="A7" s="127" t="s">
        <v>58</v>
      </c>
      <c r="B7" s="128">
        <v>150</v>
      </c>
      <c r="C7" s="128">
        <v>15011</v>
      </c>
      <c r="D7" s="128">
        <v>6639</v>
      </c>
      <c r="E7" s="129" t="s">
        <v>100</v>
      </c>
      <c r="F7" s="130">
        <f>SUM(G7:H7)</f>
        <v>101009</v>
      </c>
      <c r="G7" s="130">
        <v>101009</v>
      </c>
      <c r="H7" s="130"/>
      <c r="I7" s="131"/>
      <c r="J7" s="131"/>
      <c r="K7" s="131"/>
    </row>
    <row r="8" spans="1:11" s="86" customFormat="1" ht="22.5" customHeight="1" thickBot="1">
      <c r="A8" s="201" t="s">
        <v>101</v>
      </c>
      <c r="B8" s="202"/>
      <c r="C8" s="202"/>
      <c r="D8" s="202"/>
      <c r="E8" s="203"/>
      <c r="F8" s="5">
        <f>F7</f>
        <v>101009</v>
      </c>
      <c r="G8" s="5">
        <f>G7</f>
        <v>101009</v>
      </c>
      <c r="H8" s="5"/>
      <c r="I8" s="6"/>
      <c r="J8" s="6"/>
      <c r="K8" s="6"/>
    </row>
    <row r="9" spans="1:11" s="152" customFormat="1" ht="52.5" customHeight="1" thickBot="1">
      <c r="A9" s="146" t="s">
        <v>60</v>
      </c>
      <c r="B9" s="153">
        <v>600</v>
      </c>
      <c r="C9" s="153">
        <v>60014</v>
      </c>
      <c r="D9" s="153">
        <v>6050</v>
      </c>
      <c r="E9" s="151" t="s">
        <v>153</v>
      </c>
      <c r="F9" s="150">
        <v>1505000</v>
      </c>
      <c r="G9" s="154"/>
      <c r="H9" s="154">
        <v>752500</v>
      </c>
      <c r="I9" s="151"/>
      <c r="J9" s="155" t="s">
        <v>286</v>
      </c>
      <c r="K9" s="151"/>
    </row>
    <row r="10" spans="1:11" s="85" customFormat="1" ht="22.5" customHeight="1" thickBot="1">
      <c r="A10" s="88" t="s">
        <v>62</v>
      </c>
      <c r="B10" s="7">
        <v>600</v>
      </c>
      <c r="C10" s="7">
        <v>60014</v>
      </c>
      <c r="D10" s="7">
        <v>6050</v>
      </c>
      <c r="E10" s="4" t="s">
        <v>154</v>
      </c>
      <c r="F10" s="8">
        <f t="shared" ref="F10:F37" si="0">SUM(G10:H10)</f>
        <v>50500</v>
      </c>
      <c r="G10" s="9"/>
      <c r="H10" s="9">
        <v>50500</v>
      </c>
      <c r="I10" s="4"/>
      <c r="J10" s="10"/>
      <c r="K10" s="4"/>
    </row>
    <row r="11" spans="1:11" s="85" customFormat="1" ht="22.5" customHeight="1" thickBot="1">
      <c r="A11" s="88" t="s">
        <v>69</v>
      </c>
      <c r="B11" s="7">
        <v>600</v>
      </c>
      <c r="C11" s="7">
        <v>60014</v>
      </c>
      <c r="D11" s="7">
        <v>6050</v>
      </c>
      <c r="E11" s="4" t="s">
        <v>155</v>
      </c>
      <c r="F11" s="8">
        <f t="shared" si="0"/>
        <v>100000</v>
      </c>
      <c r="G11" s="9"/>
      <c r="H11" s="9">
        <v>100000</v>
      </c>
      <c r="I11" s="8"/>
      <c r="J11" s="4"/>
      <c r="K11" s="4"/>
    </row>
    <row r="12" spans="1:11" s="85" customFormat="1" ht="22.5" customHeight="1" thickBot="1">
      <c r="A12" s="88" t="s">
        <v>71</v>
      </c>
      <c r="B12" s="7">
        <v>600</v>
      </c>
      <c r="C12" s="7">
        <v>60014</v>
      </c>
      <c r="D12" s="7">
        <v>6050</v>
      </c>
      <c r="E12" s="4" t="s">
        <v>148</v>
      </c>
      <c r="F12" s="8">
        <f t="shared" si="0"/>
        <v>70000</v>
      </c>
      <c r="G12" s="9"/>
      <c r="H12" s="9">
        <v>70000</v>
      </c>
      <c r="I12" s="4"/>
      <c r="J12" s="12"/>
      <c r="K12" s="4"/>
    </row>
    <row r="13" spans="1:11" s="85" customFormat="1" ht="22.5" customHeight="1" thickBot="1">
      <c r="A13" s="88" t="s">
        <v>73</v>
      </c>
      <c r="B13" s="7">
        <v>600</v>
      </c>
      <c r="C13" s="7">
        <v>60014</v>
      </c>
      <c r="D13" s="7">
        <v>6050</v>
      </c>
      <c r="E13" s="11" t="s">
        <v>156</v>
      </c>
      <c r="F13" s="8">
        <v>800000</v>
      </c>
      <c r="G13" s="9"/>
      <c r="H13" s="9">
        <v>600000</v>
      </c>
      <c r="I13" s="4"/>
      <c r="J13" s="10" t="s">
        <v>268</v>
      </c>
      <c r="K13" s="4"/>
    </row>
    <row r="14" spans="1:11" s="85" customFormat="1" ht="22.5" customHeight="1" thickBot="1">
      <c r="A14" s="88" t="s">
        <v>76</v>
      </c>
      <c r="B14" s="7">
        <v>600</v>
      </c>
      <c r="C14" s="7">
        <v>60014</v>
      </c>
      <c r="D14" s="7">
        <v>6050</v>
      </c>
      <c r="E14" s="11" t="s">
        <v>157</v>
      </c>
      <c r="F14" s="8">
        <v>0</v>
      </c>
      <c r="G14" s="9">
        <v>0</v>
      </c>
      <c r="H14" s="8"/>
      <c r="I14" s="4"/>
      <c r="J14" s="10"/>
      <c r="K14" s="4"/>
    </row>
    <row r="15" spans="1:11" s="85" customFormat="1" ht="36.75" customHeight="1" thickBot="1">
      <c r="A15" s="88" t="s">
        <v>78</v>
      </c>
      <c r="B15" s="7">
        <v>600</v>
      </c>
      <c r="C15" s="7">
        <v>60014</v>
      </c>
      <c r="D15" s="7">
        <v>6050</v>
      </c>
      <c r="E15" s="11" t="s">
        <v>149</v>
      </c>
      <c r="F15" s="8">
        <f t="shared" si="0"/>
        <v>110000</v>
      </c>
      <c r="G15" s="9">
        <v>110000</v>
      </c>
      <c r="H15" s="8"/>
      <c r="I15" s="4"/>
      <c r="J15" s="4"/>
      <c r="K15" s="4"/>
    </row>
    <row r="16" spans="1:11" s="85" customFormat="1" ht="36.75" customHeight="1" thickBot="1">
      <c r="A16" s="88" t="s">
        <v>102</v>
      </c>
      <c r="B16" s="7">
        <v>600</v>
      </c>
      <c r="C16" s="7">
        <v>60014</v>
      </c>
      <c r="D16" s="7">
        <v>6050</v>
      </c>
      <c r="E16" s="11" t="s">
        <v>158</v>
      </c>
      <c r="F16" s="8">
        <f t="shared" si="0"/>
        <v>160000</v>
      </c>
      <c r="G16" s="9">
        <v>160000</v>
      </c>
      <c r="H16" s="8"/>
      <c r="I16" s="4"/>
      <c r="J16" s="4"/>
      <c r="K16" s="4"/>
    </row>
    <row r="17" spans="1:11" s="85" customFormat="1" ht="38.25" customHeight="1" thickBot="1">
      <c r="A17" s="88" t="s">
        <v>103</v>
      </c>
      <c r="B17" s="7">
        <v>600</v>
      </c>
      <c r="C17" s="7">
        <v>60014</v>
      </c>
      <c r="D17" s="7">
        <v>6050</v>
      </c>
      <c r="E17" s="11" t="s">
        <v>159</v>
      </c>
      <c r="F17" s="8">
        <f t="shared" si="0"/>
        <v>100000</v>
      </c>
      <c r="G17" s="9">
        <v>100000</v>
      </c>
      <c r="H17" s="8"/>
      <c r="I17" s="4"/>
      <c r="J17" s="10"/>
      <c r="K17" s="4"/>
    </row>
    <row r="18" spans="1:11" s="85" customFormat="1" ht="22.5" customHeight="1" thickBot="1">
      <c r="A18" s="88" t="s">
        <v>104</v>
      </c>
      <c r="B18" s="7">
        <v>600</v>
      </c>
      <c r="C18" s="7">
        <v>60014</v>
      </c>
      <c r="D18" s="7">
        <v>6050</v>
      </c>
      <c r="E18" s="11" t="s">
        <v>170</v>
      </c>
      <c r="F18" s="8">
        <f t="shared" si="0"/>
        <v>205000</v>
      </c>
      <c r="G18" s="9">
        <v>205000</v>
      </c>
      <c r="H18" s="8"/>
      <c r="I18" s="4"/>
      <c r="J18" s="10"/>
      <c r="K18" s="4"/>
    </row>
    <row r="19" spans="1:11" s="85" customFormat="1" ht="22.5" customHeight="1" thickBot="1">
      <c r="A19" s="88" t="s">
        <v>105</v>
      </c>
      <c r="B19" s="7">
        <v>600</v>
      </c>
      <c r="C19" s="7">
        <v>60014</v>
      </c>
      <c r="D19" s="7">
        <v>6050</v>
      </c>
      <c r="E19" s="89" t="s">
        <v>171</v>
      </c>
      <c r="F19" s="8">
        <f t="shared" si="0"/>
        <v>100000</v>
      </c>
      <c r="G19" s="9">
        <v>100000</v>
      </c>
      <c r="H19" s="8"/>
      <c r="I19" s="4"/>
      <c r="J19" s="10"/>
      <c r="K19" s="4"/>
    </row>
    <row r="20" spans="1:11" s="85" customFormat="1" ht="22.5" customHeight="1" thickBot="1">
      <c r="A20" s="88" t="s">
        <v>106</v>
      </c>
      <c r="B20" s="7">
        <v>600</v>
      </c>
      <c r="C20" s="7">
        <v>60014</v>
      </c>
      <c r="D20" s="7">
        <v>6050</v>
      </c>
      <c r="E20" s="13" t="s">
        <v>160</v>
      </c>
      <c r="F20" s="8">
        <f t="shared" si="0"/>
        <v>100000</v>
      </c>
      <c r="G20" s="9">
        <v>100000</v>
      </c>
      <c r="H20" s="8"/>
      <c r="I20" s="4"/>
      <c r="J20" s="10"/>
      <c r="K20" s="4"/>
    </row>
    <row r="21" spans="1:11" s="85" customFormat="1" ht="22.5" customHeight="1" thickBot="1">
      <c r="A21" s="88" t="s">
        <v>107</v>
      </c>
      <c r="B21" s="7">
        <v>600</v>
      </c>
      <c r="C21" s="7">
        <v>60014</v>
      </c>
      <c r="D21" s="7">
        <v>6050</v>
      </c>
      <c r="E21" s="13" t="s">
        <v>161</v>
      </c>
      <c r="F21" s="8">
        <f t="shared" si="0"/>
        <v>100000</v>
      </c>
      <c r="G21" s="9">
        <v>51461</v>
      </c>
      <c r="H21" s="8">
        <v>48539</v>
      </c>
      <c r="I21" s="4"/>
      <c r="J21" s="10"/>
      <c r="K21" s="4"/>
    </row>
    <row r="22" spans="1:11" s="85" customFormat="1" ht="22.5" customHeight="1" thickBot="1">
      <c r="A22" s="88" t="s">
        <v>108</v>
      </c>
      <c r="B22" s="7">
        <v>600</v>
      </c>
      <c r="C22" s="7">
        <v>60014</v>
      </c>
      <c r="D22" s="82">
        <v>6050</v>
      </c>
      <c r="E22" s="89" t="s">
        <v>265</v>
      </c>
      <c r="F22" s="8">
        <v>200000</v>
      </c>
      <c r="G22" s="9">
        <v>150000</v>
      </c>
      <c r="H22" s="8"/>
      <c r="I22" s="4"/>
      <c r="J22" s="10" t="s">
        <v>146</v>
      </c>
      <c r="K22" s="4"/>
    </row>
    <row r="23" spans="1:11" s="85" customFormat="1" ht="22.5" customHeight="1" thickBot="1">
      <c r="A23" s="88" t="s">
        <v>109</v>
      </c>
      <c r="B23" s="7">
        <v>600</v>
      </c>
      <c r="C23" s="7">
        <v>60014</v>
      </c>
      <c r="D23" s="82">
        <v>6050</v>
      </c>
      <c r="E23" s="89" t="s">
        <v>162</v>
      </c>
      <c r="F23" s="8">
        <f t="shared" si="0"/>
        <v>120000</v>
      </c>
      <c r="G23" s="9">
        <v>120000</v>
      </c>
      <c r="H23" s="8"/>
      <c r="I23" s="4"/>
      <c r="J23" s="10"/>
      <c r="K23" s="4"/>
    </row>
    <row r="24" spans="1:11" s="152" customFormat="1" ht="39" customHeight="1" thickBot="1">
      <c r="A24" s="146" t="s">
        <v>110</v>
      </c>
      <c r="B24" s="153">
        <v>600</v>
      </c>
      <c r="C24" s="153">
        <v>60014</v>
      </c>
      <c r="D24" s="156">
        <v>6050</v>
      </c>
      <c r="E24" s="157" t="s">
        <v>163</v>
      </c>
      <c r="F24" s="150">
        <v>405053</v>
      </c>
      <c r="G24" s="154">
        <v>320487</v>
      </c>
      <c r="H24" s="150"/>
      <c r="I24" s="151"/>
      <c r="J24" s="155" t="s">
        <v>304</v>
      </c>
      <c r="K24" s="151"/>
    </row>
    <row r="25" spans="1:11" s="85" customFormat="1" ht="22.5" customHeight="1" thickBot="1">
      <c r="A25" s="88" t="s">
        <v>111</v>
      </c>
      <c r="B25" s="7">
        <v>600</v>
      </c>
      <c r="C25" s="7">
        <v>60014</v>
      </c>
      <c r="D25" s="82">
        <v>6050</v>
      </c>
      <c r="E25" s="89" t="s">
        <v>164</v>
      </c>
      <c r="F25" s="8">
        <f t="shared" si="0"/>
        <v>200000</v>
      </c>
      <c r="G25" s="9">
        <v>200000</v>
      </c>
      <c r="H25" s="8"/>
      <c r="I25" s="4"/>
      <c r="J25" s="10"/>
      <c r="K25" s="4"/>
    </row>
    <row r="26" spans="1:11" s="85" customFormat="1" ht="34.5" customHeight="1" thickBot="1">
      <c r="A26" s="88" t="s">
        <v>139</v>
      </c>
      <c r="B26" s="7">
        <v>600</v>
      </c>
      <c r="C26" s="7">
        <v>60014</v>
      </c>
      <c r="D26" s="82">
        <v>6050</v>
      </c>
      <c r="E26" s="89" t="s">
        <v>165</v>
      </c>
      <c r="F26" s="8">
        <f t="shared" si="0"/>
        <v>100000</v>
      </c>
      <c r="G26" s="9">
        <v>100000</v>
      </c>
      <c r="H26" s="8"/>
      <c r="I26" s="4"/>
      <c r="J26" s="10"/>
      <c r="K26" s="4"/>
    </row>
    <row r="27" spans="1:11" s="85" customFormat="1" ht="36.75" customHeight="1" thickBot="1">
      <c r="A27" s="88" t="s">
        <v>135</v>
      </c>
      <c r="B27" s="7">
        <v>600</v>
      </c>
      <c r="C27" s="7">
        <v>60014</v>
      </c>
      <c r="D27" s="82">
        <v>6050</v>
      </c>
      <c r="E27" s="89" t="s">
        <v>166</v>
      </c>
      <c r="F27" s="8">
        <f t="shared" si="0"/>
        <v>100000</v>
      </c>
      <c r="G27" s="9">
        <v>100000</v>
      </c>
      <c r="H27" s="8"/>
      <c r="I27" s="4"/>
      <c r="J27" s="10"/>
      <c r="K27" s="4"/>
    </row>
    <row r="28" spans="1:11" s="152" customFormat="1" ht="36.75" customHeight="1" thickBot="1">
      <c r="A28" s="146" t="s">
        <v>140</v>
      </c>
      <c r="B28" s="153">
        <v>600</v>
      </c>
      <c r="C28" s="153">
        <v>60014</v>
      </c>
      <c r="D28" s="156">
        <v>6050</v>
      </c>
      <c r="E28" s="157" t="s">
        <v>167</v>
      </c>
      <c r="F28" s="150">
        <v>359025</v>
      </c>
      <c r="G28" s="154">
        <v>179513</v>
      </c>
      <c r="H28" s="150"/>
      <c r="I28" s="151"/>
      <c r="J28" s="155" t="s">
        <v>303</v>
      </c>
      <c r="K28" s="151"/>
    </row>
    <row r="29" spans="1:11" s="85" customFormat="1" ht="35.25" customHeight="1" thickBot="1">
      <c r="A29" s="88" t="s">
        <v>141</v>
      </c>
      <c r="B29" s="7">
        <v>600</v>
      </c>
      <c r="C29" s="7">
        <v>60014</v>
      </c>
      <c r="D29" s="82">
        <v>6050</v>
      </c>
      <c r="E29" s="89" t="s">
        <v>168</v>
      </c>
      <c r="F29" s="8">
        <v>0</v>
      </c>
      <c r="G29" s="9">
        <v>0</v>
      </c>
      <c r="H29" s="8"/>
      <c r="I29" s="4"/>
      <c r="J29" s="10"/>
      <c r="K29" s="4"/>
    </row>
    <row r="30" spans="1:11" s="85" customFormat="1" ht="35.25" customHeight="1" thickBot="1">
      <c r="A30" s="88" t="s">
        <v>142</v>
      </c>
      <c r="B30" s="7">
        <v>600</v>
      </c>
      <c r="C30" s="7">
        <v>60014</v>
      </c>
      <c r="D30" s="82">
        <v>6050</v>
      </c>
      <c r="E30" s="89" t="s">
        <v>210</v>
      </c>
      <c r="F30" s="8">
        <v>250000</v>
      </c>
      <c r="G30" s="9">
        <v>200000</v>
      </c>
      <c r="H30" s="8"/>
      <c r="I30" s="4"/>
      <c r="J30" s="10" t="s">
        <v>146</v>
      </c>
      <c r="K30" s="4"/>
    </row>
    <row r="31" spans="1:11" s="85" customFormat="1" ht="35.25" customHeight="1" thickBot="1">
      <c r="A31" s="88" t="s">
        <v>143</v>
      </c>
      <c r="B31" s="7">
        <v>600</v>
      </c>
      <c r="C31" s="7">
        <v>60014</v>
      </c>
      <c r="D31" s="82">
        <v>6050</v>
      </c>
      <c r="E31" s="89" t="s">
        <v>169</v>
      </c>
      <c r="F31" s="8">
        <f>SUM(G31:H31)</f>
        <v>35000</v>
      </c>
      <c r="G31" s="9">
        <v>35000</v>
      </c>
      <c r="H31" s="8"/>
      <c r="I31" s="4"/>
      <c r="J31" s="10"/>
      <c r="K31" s="4"/>
    </row>
    <row r="32" spans="1:11" s="85" customFormat="1" ht="22.5" customHeight="1" thickBot="1">
      <c r="A32" s="88" t="s">
        <v>172</v>
      </c>
      <c r="B32" s="7">
        <v>600</v>
      </c>
      <c r="C32" s="7">
        <v>60014</v>
      </c>
      <c r="D32" s="82">
        <v>6050</v>
      </c>
      <c r="E32" s="89" t="s">
        <v>213</v>
      </c>
      <c r="F32" s="8">
        <v>130000</v>
      </c>
      <c r="G32" s="9"/>
      <c r="H32" s="8"/>
      <c r="I32" s="4"/>
      <c r="J32" s="10" t="s">
        <v>214</v>
      </c>
      <c r="K32" s="4"/>
    </row>
    <row r="33" spans="1:11" s="85" customFormat="1" ht="22.5" customHeight="1" thickBot="1">
      <c r="A33" s="88" t="s">
        <v>189</v>
      </c>
      <c r="B33" s="7">
        <v>600</v>
      </c>
      <c r="C33" s="7">
        <v>60014</v>
      </c>
      <c r="D33" s="82">
        <v>6050</v>
      </c>
      <c r="E33" s="89" t="s">
        <v>205</v>
      </c>
      <c r="F33" s="8">
        <f>SUM(G33:H33)</f>
        <v>0</v>
      </c>
      <c r="G33" s="9">
        <v>0</v>
      </c>
      <c r="H33" s="8"/>
      <c r="I33" s="4"/>
      <c r="J33" s="10"/>
      <c r="K33" s="4"/>
    </row>
    <row r="34" spans="1:11" s="85" customFormat="1" ht="22.5" customHeight="1" thickBot="1">
      <c r="A34" s="88" t="s">
        <v>190</v>
      </c>
      <c r="B34" s="7">
        <v>600</v>
      </c>
      <c r="C34" s="7">
        <v>60014</v>
      </c>
      <c r="D34" s="82">
        <v>6050</v>
      </c>
      <c r="E34" s="89" t="s">
        <v>211</v>
      </c>
      <c r="F34" s="8">
        <v>300000</v>
      </c>
      <c r="G34" s="9"/>
      <c r="H34" s="9">
        <v>200000</v>
      </c>
      <c r="I34" s="4"/>
      <c r="J34" s="10" t="s">
        <v>212</v>
      </c>
      <c r="K34" s="4"/>
    </row>
    <row r="35" spans="1:11" s="85" customFormat="1" ht="39" customHeight="1" thickBot="1">
      <c r="A35" s="88" t="s">
        <v>191</v>
      </c>
      <c r="B35" s="7">
        <v>600</v>
      </c>
      <c r="C35" s="7">
        <v>60014</v>
      </c>
      <c r="D35" s="82">
        <v>6050</v>
      </c>
      <c r="E35" s="89" t="s">
        <v>229</v>
      </c>
      <c r="F35" s="8">
        <v>480000</v>
      </c>
      <c r="G35" s="9"/>
      <c r="H35" s="8"/>
      <c r="I35" s="4"/>
      <c r="J35" s="10" t="s">
        <v>230</v>
      </c>
      <c r="K35" s="4"/>
    </row>
    <row r="36" spans="1:11" s="85" customFormat="1" ht="22.5" customHeight="1" thickBot="1">
      <c r="A36" s="88" t="s">
        <v>192</v>
      </c>
      <c r="B36" s="7">
        <v>600</v>
      </c>
      <c r="C36" s="7">
        <v>60014</v>
      </c>
      <c r="D36" s="82">
        <v>6050</v>
      </c>
      <c r="E36" s="89" t="s">
        <v>267</v>
      </c>
      <c r="F36" s="8">
        <v>50000</v>
      </c>
      <c r="G36" s="9"/>
      <c r="H36" s="8"/>
      <c r="I36" s="4"/>
      <c r="J36" s="10" t="s">
        <v>146</v>
      </c>
      <c r="K36" s="4"/>
    </row>
    <row r="37" spans="1:11" s="85" customFormat="1" ht="22.5" customHeight="1" thickBot="1">
      <c r="A37" s="88" t="s">
        <v>193</v>
      </c>
      <c r="B37" s="7">
        <v>600</v>
      </c>
      <c r="C37" s="7">
        <v>60014</v>
      </c>
      <c r="D37" s="82">
        <v>6060</v>
      </c>
      <c r="E37" s="132" t="s">
        <v>180</v>
      </c>
      <c r="F37" s="8">
        <f t="shared" si="0"/>
        <v>30000</v>
      </c>
      <c r="G37" s="8">
        <v>30000</v>
      </c>
      <c r="H37" s="8"/>
      <c r="I37" s="4"/>
      <c r="J37" s="4"/>
      <c r="K37" s="4"/>
    </row>
    <row r="38" spans="1:11" s="86" customFormat="1" ht="22.5" customHeight="1" thickBot="1">
      <c r="A38" s="204" t="s">
        <v>137</v>
      </c>
      <c r="B38" s="204"/>
      <c r="C38" s="204"/>
      <c r="D38" s="204"/>
      <c r="E38" s="204"/>
      <c r="F38" s="14">
        <f>SUM(F9:F37)</f>
        <v>6159578</v>
      </c>
      <c r="G38" s="14">
        <f>SUM(G9:G37)</f>
        <v>2261461</v>
      </c>
      <c r="H38" s="14">
        <f>SUM(H9:H37)</f>
        <v>1821539</v>
      </c>
      <c r="I38" s="14"/>
      <c r="J38" s="14">
        <v>2076578</v>
      </c>
      <c r="K38" s="15"/>
    </row>
    <row r="39" spans="1:11" s="152" customFormat="1" ht="37.5" customHeight="1" thickBot="1">
      <c r="A39" s="146" t="s">
        <v>194</v>
      </c>
      <c r="B39" s="147">
        <v>700</v>
      </c>
      <c r="C39" s="147">
        <v>70005</v>
      </c>
      <c r="D39" s="147">
        <v>6060</v>
      </c>
      <c r="E39" s="148" t="s">
        <v>285</v>
      </c>
      <c r="F39" s="149">
        <f>SUM(G39:H39)</f>
        <v>20064</v>
      </c>
      <c r="G39" s="150">
        <v>20064</v>
      </c>
      <c r="H39" s="150"/>
      <c r="I39" s="151"/>
      <c r="J39" s="151"/>
      <c r="K39" s="151"/>
    </row>
    <row r="40" spans="1:11" s="86" customFormat="1" ht="22.5" customHeight="1" thickBot="1">
      <c r="A40" s="204" t="s">
        <v>283</v>
      </c>
      <c r="B40" s="204"/>
      <c r="C40" s="204"/>
      <c r="D40" s="204"/>
      <c r="E40" s="204"/>
      <c r="F40" s="14">
        <f>SUM(F39)</f>
        <v>20064</v>
      </c>
      <c r="G40" s="14">
        <f>SUM(G39)</f>
        <v>20064</v>
      </c>
      <c r="H40" s="14"/>
      <c r="I40" s="15"/>
      <c r="J40" s="15"/>
      <c r="K40" s="15"/>
    </row>
    <row r="41" spans="1:11" s="85" customFormat="1" ht="22.5" customHeight="1" thickBot="1">
      <c r="A41" s="88" t="s">
        <v>195</v>
      </c>
      <c r="B41" s="16">
        <v>710</v>
      </c>
      <c r="C41" s="16">
        <v>71012</v>
      </c>
      <c r="D41" s="16">
        <v>6060</v>
      </c>
      <c r="E41" s="19" t="s">
        <v>238</v>
      </c>
      <c r="F41" s="20">
        <f>SUM(G41:H41)</f>
        <v>16400</v>
      </c>
      <c r="G41" s="8">
        <v>16400</v>
      </c>
      <c r="H41" s="8"/>
      <c r="I41" s="4"/>
      <c r="J41" s="4"/>
      <c r="K41" s="4"/>
    </row>
    <row r="42" spans="1:11" s="86" customFormat="1" ht="22.5" customHeight="1" thickBot="1">
      <c r="A42" s="204" t="s">
        <v>175</v>
      </c>
      <c r="B42" s="204"/>
      <c r="C42" s="204"/>
      <c r="D42" s="204"/>
      <c r="E42" s="204"/>
      <c r="F42" s="14">
        <f>SUM(F41)</f>
        <v>16400</v>
      </c>
      <c r="G42" s="14">
        <f>SUM(G41)</f>
        <v>16400</v>
      </c>
      <c r="H42" s="14"/>
      <c r="I42" s="15"/>
      <c r="J42" s="15"/>
      <c r="K42" s="15"/>
    </row>
    <row r="43" spans="1:11" s="152" customFormat="1" ht="36" customHeight="1" thickBot="1">
      <c r="A43" s="146" t="s">
        <v>196</v>
      </c>
      <c r="B43" s="147">
        <v>750</v>
      </c>
      <c r="C43" s="153">
        <v>75011</v>
      </c>
      <c r="D43" s="153">
        <v>6060</v>
      </c>
      <c r="E43" s="187" t="s">
        <v>239</v>
      </c>
      <c r="F43" s="150">
        <f>SUM(G43:H43)</f>
        <v>20000</v>
      </c>
      <c r="G43" s="150">
        <v>20000</v>
      </c>
      <c r="H43" s="150"/>
      <c r="I43" s="151"/>
      <c r="J43" s="151"/>
      <c r="K43" s="188"/>
    </row>
    <row r="44" spans="1:11" s="86" customFormat="1" ht="22.5" customHeight="1" thickBot="1">
      <c r="A44" s="204" t="s">
        <v>150</v>
      </c>
      <c r="B44" s="204"/>
      <c r="C44" s="204"/>
      <c r="D44" s="204"/>
      <c r="E44" s="204"/>
      <c r="F44" s="14">
        <f>SUM(F43:F43)</f>
        <v>20000</v>
      </c>
      <c r="G44" s="14">
        <f>SUM(G43:G43)</f>
        <v>20000</v>
      </c>
      <c r="H44" s="14"/>
      <c r="I44" s="15"/>
      <c r="J44" s="15"/>
      <c r="K44" s="15"/>
    </row>
    <row r="45" spans="1:11" s="85" customFormat="1" ht="22.5" customHeight="1" thickBot="1">
      <c r="A45" s="88" t="s">
        <v>197</v>
      </c>
      <c r="B45" s="16">
        <v>750</v>
      </c>
      <c r="C45" s="7">
        <v>75020</v>
      </c>
      <c r="D45" s="7">
        <v>6060</v>
      </c>
      <c r="E45" s="11" t="s">
        <v>240</v>
      </c>
      <c r="F45" s="8">
        <f>SUM(G45:H45)</f>
        <v>32600</v>
      </c>
      <c r="G45" s="8">
        <v>32600</v>
      </c>
      <c r="H45" s="8" t="s">
        <v>95</v>
      </c>
      <c r="I45" s="4"/>
      <c r="J45" s="4"/>
      <c r="K45" s="97"/>
    </row>
    <row r="46" spans="1:11" s="152" customFormat="1" ht="50.25" customHeight="1" thickBot="1">
      <c r="A46" s="146" t="s">
        <v>198</v>
      </c>
      <c r="B46" s="147">
        <v>750</v>
      </c>
      <c r="C46" s="153">
        <v>75020</v>
      </c>
      <c r="D46" s="153">
        <v>6050</v>
      </c>
      <c r="E46" s="184" t="s">
        <v>123</v>
      </c>
      <c r="F46" s="185">
        <f>SUM(G46:H46)</f>
        <v>100000</v>
      </c>
      <c r="G46" s="185">
        <v>100000</v>
      </c>
      <c r="H46" s="185"/>
      <c r="I46" s="186"/>
      <c r="J46" s="186"/>
      <c r="K46" s="151"/>
    </row>
    <row r="47" spans="1:11" s="86" customFormat="1" ht="22.5" customHeight="1" thickBot="1">
      <c r="A47" s="205" t="s">
        <v>112</v>
      </c>
      <c r="B47" s="205"/>
      <c r="C47" s="205"/>
      <c r="D47" s="206"/>
      <c r="E47" s="206"/>
      <c r="F47" s="17">
        <f>SUM(F45:F46)</f>
        <v>132600</v>
      </c>
      <c r="G47" s="17">
        <f>SUM(G45:G46)</f>
        <v>132600</v>
      </c>
      <c r="H47" s="17"/>
      <c r="I47" s="18"/>
      <c r="J47" s="18"/>
      <c r="K47" s="15"/>
    </row>
    <row r="48" spans="1:11" s="85" customFormat="1" ht="49.5" customHeight="1" thickBot="1">
      <c r="A48" s="88" t="s">
        <v>199</v>
      </c>
      <c r="B48" s="16">
        <v>750</v>
      </c>
      <c r="C48" s="16">
        <v>75095</v>
      </c>
      <c r="D48" s="16">
        <v>6639</v>
      </c>
      <c r="E48" s="19" t="s">
        <v>134</v>
      </c>
      <c r="F48" s="20">
        <f>SUM(G48:H48)</f>
        <v>23966</v>
      </c>
      <c r="G48" s="8">
        <v>23966</v>
      </c>
      <c r="H48" s="8"/>
      <c r="I48" s="4"/>
      <c r="J48" s="4"/>
      <c r="K48" s="4"/>
    </row>
    <row r="49" spans="1:11" s="86" customFormat="1" ht="22.5" customHeight="1" thickBot="1">
      <c r="A49" s="204" t="s">
        <v>138</v>
      </c>
      <c r="B49" s="204"/>
      <c r="C49" s="204"/>
      <c r="D49" s="204"/>
      <c r="E49" s="204"/>
      <c r="F49" s="14">
        <f>SUM(F48)</f>
        <v>23966</v>
      </c>
      <c r="G49" s="14">
        <f>SUM(G48)</f>
        <v>23966</v>
      </c>
      <c r="H49" s="14"/>
      <c r="I49" s="15"/>
      <c r="J49" s="15"/>
      <c r="K49" s="15"/>
    </row>
    <row r="50" spans="1:11" s="85" customFormat="1" ht="22.5" customHeight="1" thickBot="1">
      <c r="A50" s="88" t="s">
        <v>200</v>
      </c>
      <c r="B50" s="16">
        <v>754</v>
      </c>
      <c r="C50" s="16">
        <v>75404</v>
      </c>
      <c r="D50" s="16">
        <v>6170</v>
      </c>
      <c r="E50" s="19" t="s">
        <v>203</v>
      </c>
      <c r="F50" s="20">
        <f>SUM(G50:H50)</f>
        <v>36000</v>
      </c>
      <c r="G50" s="8">
        <v>36000</v>
      </c>
      <c r="H50" s="8"/>
      <c r="I50" s="4"/>
      <c r="J50" s="4"/>
      <c r="K50" s="4"/>
    </row>
    <row r="51" spans="1:11" s="86" customFormat="1" ht="22.5" customHeight="1" thickBot="1">
      <c r="A51" s="204" t="s">
        <v>204</v>
      </c>
      <c r="B51" s="204"/>
      <c r="C51" s="204"/>
      <c r="D51" s="204"/>
      <c r="E51" s="204"/>
      <c r="F51" s="14">
        <f>SUM(F50)</f>
        <v>36000</v>
      </c>
      <c r="G51" s="14">
        <f>SUM(G50)</f>
        <v>36000</v>
      </c>
      <c r="H51" s="14"/>
      <c r="I51" s="15"/>
      <c r="J51" s="15"/>
      <c r="K51" s="15"/>
    </row>
    <row r="52" spans="1:11" s="85" customFormat="1" ht="22.5" customHeight="1" thickBot="1">
      <c r="A52" s="88" t="s">
        <v>202</v>
      </c>
      <c r="B52" s="16">
        <v>851</v>
      </c>
      <c r="C52" s="16">
        <v>85111</v>
      </c>
      <c r="D52" s="16">
        <v>6010</v>
      </c>
      <c r="E52" s="90" t="s">
        <v>223</v>
      </c>
      <c r="F52" s="20">
        <f>SUM(G52:H52)</f>
        <v>21670</v>
      </c>
      <c r="G52" s="8">
        <v>21670</v>
      </c>
      <c r="H52" s="8"/>
      <c r="I52" s="4"/>
      <c r="J52" s="4"/>
      <c r="K52" s="4"/>
    </row>
    <row r="53" spans="1:11" s="86" customFormat="1" ht="22.5" customHeight="1" thickBot="1">
      <c r="A53" s="204" t="s">
        <v>222</v>
      </c>
      <c r="B53" s="204"/>
      <c r="C53" s="204"/>
      <c r="D53" s="204"/>
      <c r="E53" s="204"/>
      <c r="F53" s="14">
        <f>SUM(F52:F52)</f>
        <v>21670</v>
      </c>
      <c r="G53" s="14">
        <f>SUM(G52:G52)</f>
        <v>21670</v>
      </c>
      <c r="H53" s="14"/>
      <c r="I53" s="15"/>
      <c r="J53" s="15"/>
      <c r="K53" s="15"/>
    </row>
    <row r="54" spans="1:11" s="85" customFormat="1" ht="37.5" customHeight="1" thickBot="1">
      <c r="A54" s="88" t="s">
        <v>215</v>
      </c>
      <c r="B54" s="16">
        <v>852</v>
      </c>
      <c r="C54" s="16">
        <v>85201</v>
      </c>
      <c r="D54" s="16">
        <v>6050</v>
      </c>
      <c r="E54" s="90" t="s">
        <v>224</v>
      </c>
      <c r="F54" s="20">
        <f>SUM(G54:H54)</f>
        <v>5000</v>
      </c>
      <c r="G54" s="8">
        <v>5000</v>
      </c>
      <c r="H54" s="8"/>
      <c r="I54" s="4"/>
      <c r="J54" s="4"/>
      <c r="K54" s="4"/>
    </row>
    <row r="55" spans="1:11" s="86" customFormat="1" ht="22.5" customHeight="1" thickBot="1">
      <c r="A55" s="204" t="s">
        <v>219</v>
      </c>
      <c r="B55" s="204"/>
      <c r="C55" s="204"/>
      <c r="D55" s="204"/>
      <c r="E55" s="204"/>
      <c r="F55" s="14">
        <f>SUM(F54:F54)</f>
        <v>5000</v>
      </c>
      <c r="G55" s="14">
        <f>SUM(G54:G54)</f>
        <v>5000</v>
      </c>
      <c r="H55" s="14"/>
      <c r="I55" s="15"/>
      <c r="J55" s="15"/>
      <c r="K55" s="15"/>
    </row>
    <row r="56" spans="1:11" s="152" customFormat="1" ht="48.75" customHeight="1" thickBot="1">
      <c r="A56" s="146" t="s">
        <v>216</v>
      </c>
      <c r="B56" s="147">
        <v>852</v>
      </c>
      <c r="C56" s="147">
        <v>85202</v>
      </c>
      <c r="D56" s="147">
        <v>6050</v>
      </c>
      <c r="E56" s="189" t="s">
        <v>174</v>
      </c>
      <c r="F56" s="149">
        <f>SUM(G56:H56)</f>
        <v>3000</v>
      </c>
      <c r="G56" s="150">
        <v>3000</v>
      </c>
      <c r="H56" s="150"/>
      <c r="I56" s="151"/>
      <c r="J56" s="151"/>
      <c r="K56" s="151"/>
    </row>
    <row r="57" spans="1:11" s="86" customFormat="1" ht="22.5" customHeight="1" thickBot="1">
      <c r="A57" s="204" t="s">
        <v>173</v>
      </c>
      <c r="B57" s="204"/>
      <c r="C57" s="204"/>
      <c r="D57" s="204"/>
      <c r="E57" s="204"/>
      <c r="F57" s="14">
        <f>SUM(F56:F56)</f>
        <v>3000</v>
      </c>
      <c r="G57" s="14">
        <f>SUM(G56:G56)</f>
        <v>3000</v>
      </c>
      <c r="H57" s="14"/>
      <c r="I57" s="15"/>
      <c r="J57" s="15"/>
      <c r="K57" s="15"/>
    </row>
    <row r="58" spans="1:11" s="85" customFormat="1" ht="22.5" customHeight="1" thickBot="1">
      <c r="A58" s="88" t="s">
        <v>217</v>
      </c>
      <c r="B58" s="16">
        <v>852</v>
      </c>
      <c r="C58" s="16">
        <v>85218</v>
      </c>
      <c r="D58" s="16">
        <v>6060</v>
      </c>
      <c r="E58" s="90" t="s">
        <v>234</v>
      </c>
      <c r="F58" s="20">
        <f>SUM(G58:H58)</f>
        <v>6000</v>
      </c>
      <c r="G58" s="8">
        <v>6000</v>
      </c>
      <c r="H58" s="8"/>
      <c r="I58" s="4"/>
      <c r="J58" s="4"/>
      <c r="K58" s="4"/>
    </row>
    <row r="59" spans="1:11" s="86" customFormat="1" ht="22.5" customHeight="1" thickBot="1">
      <c r="A59" s="204" t="s">
        <v>233</v>
      </c>
      <c r="B59" s="204"/>
      <c r="C59" s="204"/>
      <c r="D59" s="204"/>
      <c r="E59" s="204"/>
      <c r="F59" s="14">
        <f>SUM(F58:F58)</f>
        <v>6000</v>
      </c>
      <c r="G59" s="14">
        <f>SUM(G58:G58)</f>
        <v>6000</v>
      </c>
      <c r="H59" s="14"/>
      <c r="I59" s="15"/>
      <c r="J59" s="15"/>
      <c r="K59" s="15"/>
    </row>
    <row r="60" spans="1:11" s="85" customFormat="1" ht="22.5" customHeight="1" thickBot="1">
      <c r="A60" s="88" t="s">
        <v>220</v>
      </c>
      <c r="B60" s="16">
        <v>853</v>
      </c>
      <c r="C60" s="16">
        <v>85311</v>
      </c>
      <c r="D60" s="16">
        <v>6050</v>
      </c>
      <c r="E60" s="90" t="s">
        <v>231</v>
      </c>
      <c r="F60" s="20">
        <f>SUM(G60:H60)</f>
        <v>50000</v>
      </c>
      <c r="G60" s="8">
        <v>50000</v>
      </c>
      <c r="H60" s="8"/>
      <c r="I60" s="4"/>
      <c r="J60" s="4"/>
      <c r="K60" s="101"/>
    </row>
    <row r="61" spans="1:11" s="86" customFormat="1" ht="22.5" customHeight="1" thickBot="1">
      <c r="A61" s="204" t="s">
        <v>226</v>
      </c>
      <c r="B61" s="204"/>
      <c r="C61" s="204"/>
      <c r="D61" s="204"/>
      <c r="E61" s="204"/>
      <c r="F61" s="14">
        <f>SUM(F60:F60)</f>
        <v>50000</v>
      </c>
      <c r="G61" s="14">
        <f>SUM(G60:G60)</f>
        <v>50000</v>
      </c>
      <c r="H61" s="14"/>
      <c r="I61" s="15"/>
      <c r="J61" s="15"/>
      <c r="K61" s="15"/>
    </row>
    <row r="62" spans="1:11" s="86" customFormat="1" ht="30.75" customHeight="1" thickBot="1">
      <c r="A62" s="88" t="s">
        <v>221</v>
      </c>
      <c r="B62" s="16">
        <v>854</v>
      </c>
      <c r="C62" s="16">
        <v>85403</v>
      </c>
      <c r="D62" s="16">
        <v>6050</v>
      </c>
      <c r="E62" s="90" t="s">
        <v>184</v>
      </c>
      <c r="F62" s="20">
        <f>SUM(G62:H62)</f>
        <v>45000</v>
      </c>
      <c r="G62" s="8">
        <v>45000</v>
      </c>
      <c r="H62" s="8"/>
      <c r="I62" s="4"/>
      <c r="J62" s="4"/>
      <c r="K62" s="4"/>
    </row>
    <row r="63" spans="1:11" s="86" customFormat="1" ht="22.5" customHeight="1" thickBot="1">
      <c r="A63" s="88" t="s">
        <v>225</v>
      </c>
      <c r="B63" s="16">
        <v>854</v>
      </c>
      <c r="C63" s="16">
        <v>85403</v>
      </c>
      <c r="D63" s="16">
        <v>6050</v>
      </c>
      <c r="E63" s="90" t="s">
        <v>185</v>
      </c>
      <c r="F63" s="20">
        <f>SUM(G63:H63)</f>
        <v>15000</v>
      </c>
      <c r="G63" s="8">
        <v>15000</v>
      </c>
      <c r="H63" s="8"/>
      <c r="I63" s="4"/>
      <c r="J63" s="4"/>
      <c r="K63" s="4"/>
    </row>
    <row r="64" spans="1:11" s="86" customFormat="1" ht="61.5" customHeight="1" thickBot="1">
      <c r="A64" s="88" t="s">
        <v>228</v>
      </c>
      <c r="B64" s="16">
        <v>854</v>
      </c>
      <c r="C64" s="16">
        <v>85403</v>
      </c>
      <c r="D64" s="16">
        <v>6060</v>
      </c>
      <c r="E64" s="90" t="s">
        <v>201</v>
      </c>
      <c r="F64" s="20">
        <f t="shared" ref="F64:F65" si="1">SUM(G64:H64)</f>
        <v>57000</v>
      </c>
      <c r="G64" s="8">
        <v>57000</v>
      </c>
      <c r="H64" s="8"/>
      <c r="I64" s="4"/>
      <c r="J64" s="4"/>
      <c r="K64" s="4"/>
    </row>
    <row r="65" spans="1:11" s="85" customFormat="1" ht="39" customHeight="1" thickBot="1">
      <c r="A65" s="88" t="s">
        <v>232</v>
      </c>
      <c r="B65" s="16">
        <v>854</v>
      </c>
      <c r="C65" s="16">
        <v>85403</v>
      </c>
      <c r="D65" s="16">
        <v>6060</v>
      </c>
      <c r="E65" s="90" t="s">
        <v>186</v>
      </c>
      <c r="F65" s="20">
        <f t="shared" si="1"/>
        <v>65000</v>
      </c>
      <c r="G65" s="8">
        <v>65000</v>
      </c>
      <c r="H65" s="8"/>
      <c r="I65" s="4"/>
      <c r="J65" s="4"/>
      <c r="K65" s="4"/>
    </row>
    <row r="66" spans="1:11" s="86" customFormat="1" ht="22.5" customHeight="1" thickBot="1">
      <c r="A66" s="204" t="s">
        <v>182</v>
      </c>
      <c r="B66" s="204"/>
      <c r="C66" s="204"/>
      <c r="D66" s="204"/>
      <c r="E66" s="204"/>
      <c r="F66" s="14">
        <f>SUM(F62:F65)</f>
        <v>182000</v>
      </c>
      <c r="G66" s="14">
        <f>SUM(G62:G65)</f>
        <v>182000</v>
      </c>
      <c r="H66" s="14"/>
      <c r="I66" s="15"/>
      <c r="J66" s="15"/>
      <c r="K66" s="15"/>
    </row>
    <row r="67" spans="1:11" s="86" customFormat="1" ht="37.5" customHeight="1" thickBot="1">
      <c r="A67" s="88" t="s">
        <v>266</v>
      </c>
      <c r="B67" s="16">
        <v>854</v>
      </c>
      <c r="C67" s="16">
        <v>85406</v>
      </c>
      <c r="D67" s="16">
        <v>6050</v>
      </c>
      <c r="E67" s="90" t="s">
        <v>187</v>
      </c>
      <c r="F67" s="20">
        <f>SUM(G67:H67)</f>
        <v>51230</v>
      </c>
      <c r="G67" s="8">
        <v>51230</v>
      </c>
      <c r="H67" s="8"/>
      <c r="I67" s="4"/>
      <c r="J67" s="4"/>
      <c r="K67" s="4"/>
    </row>
    <row r="68" spans="1:11" s="85" customFormat="1" ht="36" customHeight="1" thickBot="1">
      <c r="A68" s="88" t="s">
        <v>284</v>
      </c>
      <c r="B68" s="16">
        <v>854</v>
      </c>
      <c r="C68" s="16">
        <v>85406</v>
      </c>
      <c r="D68" s="16">
        <v>6050</v>
      </c>
      <c r="E68" s="90" t="s">
        <v>188</v>
      </c>
      <c r="F68" s="20">
        <f>SUM(G68:H68)</f>
        <v>18770</v>
      </c>
      <c r="G68" s="8">
        <v>18770</v>
      </c>
      <c r="H68" s="8"/>
      <c r="I68" s="4"/>
      <c r="J68" s="4"/>
      <c r="K68" s="4"/>
    </row>
    <row r="69" spans="1:11" s="86" customFormat="1" ht="22.5" customHeight="1" thickBot="1">
      <c r="A69" s="204" t="s">
        <v>183</v>
      </c>
      <c r="B69" s="204"/>
      <c r="C69" s="204"/>
      <c r="D69" s="204"/>
      <c r="E69" s="204"/>
      <c r="F69" s="14">
        <f>SUM(F67:F68)</f>
        <v>70000</v>
      </c>
      <c r="G69" s="14">
        <f>SUM(G67:G68)</f>
        <v>70000</v>
      </c>
      <c r="H69" s="14"/>
      <c r="I69" s="15"/>
      <c r="J69" s="15"/>
      <c r="K69" s="15"/>
    </row>
    <row r="70" spans="1:11" s="85" customFormat="1" ht="24.75" customHeight="1" thickBot="1">
      <c r="A70" s="198" t="s">
        <v>55</v>
      </c>
      <c r="B70" s="199"/>
      <c r="C70" s="199"/>
      <c r="D70" s="199"/>
      <c r="E70" s="200"/>
      <c r="F70" s="83">
        <f>SUM(F8,F38,F40,F42,F44,F47,F49,F51,F53,F55,F57,F59,F61,F66,F69)</f>
        <v>6847287</v>
      </c>
      <c r="G70" s="83">
        <f t="shared" ref="G70:J70" si="2">SUM(G8,G38,G40,G42,G44,G47,G49,G51,G53,G55,G57,G59,G61,G66,G69)</f>
        <v>2949170</v>
      </c>
      <c r="H70" s="83">
        <f t="shared" si="2"/>
        <v>1821539</v>
      </c>
      <c r="I70" s="83">
        <f t="shared" si="2"/>
        <v>0</v>
      </c>
      <c r="J70" s="83">
        <f t="shared" si="2"/>
        <v>2076578</v>
      </c>
      <c r="K70" s="83"/>
    </row>
    <row r="71" spans="1:11" ht="12.75" customHeight="1">
      <c r="F71" s="87" t="s">
        <v>95</v>
      </c>
    </row>
    <row r="72" spans="1:11" s="22" customFormat="1" ht="12.75" customHeight="1">
      <c r="A72" s="1" t="s">
        <v>113</v>
      </c>
    </row>
    <row r="73" spans="1:11" s="22" customFormat="1" ht="12.75" customHeight="1">
      <c r="A73" s="1" t="s">
        <v>114</v>
      </c>
    </row>
    <row r="74" spans="1:11" s="22" customFormat="1" ht="12.75" customHeight="1">
      <c r="A74" s="1" t="s">
        <v>115</v>
      </c>
      <c r="F74" s="22" t="s">
        <v>95</v>
      </c>
    </row>
    <row r="76" spans="1:11" s="102" customFormat="1" ht="14.25" customHeight="1">
      <c r="A76" s="102" t="s">
        <v>236</v>
      </c>
    </row>
    <row r="77" spans="1:11" s="102" customFormat="1" ht="14.25" customHeight="1">
      <c r="A77" s="102" t="s">
        <v>237</v>
      </c>
    </row>
  </sheetData>
  <sheetProtection password="CCFE" sheet="1" objects="1" scenarios="1" formatColumns="0" formatRows="0"/>
  <mergeCells count="25">
    <mergeCell ref="A53:E53"/>
    <mergeCell ref="A61:E61"/>
    <mergeCell ref="A4:A5"/>
    <mergeCell ref="B4:B5"/>
    <mergeCell ref="C4:C5"/>
    <mergeCell ref="D4:D5"/>
    <mergeCell ref="E4:E5"/>
    <mergeCell ref="A59:E59"/>
    <mergeCell ref="A40:E40"/>
    <mergeCell ref="G4:J4"/>
    <mergeCell ref="K4:K5"/>
    <mergeCell ref="F4:F5"/>
    <mergeCell ref="A2:K2"/>
    <mergeCell ref="A70:E70"/>
    <mergeCell ref="A8:E8"/>
    <mergeCell ref="A38:E38"/>
    <mergeCell ref="A42:E42"/>
    <mergeCell ref="A44:E44"/>
    <mergeCell ref="A47:E47"/>
    <mergeCell ref="A49:E49"/>
    <mergeCell ref="A57:E57"/>
    <mergeCell ref="A66:E66"/>
    <mergeCell ref="A69:E69"/>
    <mergeCell ref="A51:E51"/>
    <mergeCell ref="A55:E55"/>
  </mergeCells>
  <pageMargins left="0.27559055118110237" right="0.23622047244094491" top="1.1299999999999999" bottom="0.94488188976377963" header="0.49" footer="0.39370078740157483"/>
  <pageSetup paperSize="9" scale="80" firstPageNumber="0" fitToWidth="0" fitToHeight="2" orientation="landscape" r:id="rId1"/>
  <headerFooter differentOddEven="1" differentFirst="1" scaleWithDoc="0" alignWithMargins="0">
    <oddFooter>&amp;C&amp;P</oddFooter>
    <evenHeader>&amp;C&amp;P</evenHeader>
    <firstHeader>&amp;R&amp;9Tabela Nr 2a
do uchwały Nr ..................
Rady Powiatu w Otwocku
z dnia 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E51"/>
  <sheetViews>
    <sheetView showGridLines="0" workbookViewId="0">
      <selection activeCell="H16" sqref="H16"/>
    </sheetView>
  </sheetViews>
  <sheetFormatPr defaultRowHeight="12.75"/>
  <cols>
    <col min="1" max="1" width="6.33203125" style="46" customWidth="1"/>
    <col min="2" max="2" width="58.5" style="46" customWidth="1"/>
    <col min="3" max="3" width="15.33203125" style="46" customWidth="1"/>
    <col min="4" max="4" width="20.33203125" style="46" customWidth="1"/>
    <col min="5" max="16384" width="9.33203125" style="46"/>
  </cols>
  <sheetData>
    <row r="3" spans="1:5" s="62" customFormat="1" ht="15" customHeight="1">
      <c r="A3" s="210" t="s">
        <v>208</v>
      </c>
      <c r="B3" s="210"/>
      <c r="C3" s="210"/>
      <c r="D3" s="210"/>
    </row>
    <row r="4" spans="1:5">
      <c r="D4" s="47"/>
    </row>
    <row r="5" spans="1:5" ht="29.25" customHeight="1">
      <c r="A5" s="91" t="s">
        <v>56</v>
      </c>
      <c r="B5" s="91" t="s">
        <v>57</v>
      </c>
      <c r="C5" s="92" t="s">
        <v>152</v>
      </c>
      <c r="D5" s="92" t="s">
        <v>133</v>
      </c>
    </row>
    <row r="6" spans="1:5" s="65" customFormat="1" ht="12.75" customHeight="1">
      <c r="A6" s="63">
        <v>1</v>
      </c>
      <c r="B6" s="63">
        <v>2</v>
      </c>
      <c r="C6" s="63">
        <v>3</v>
      </c>
      <c r="D6" s="64">
        <v>4</v>
      </c>
    </row>
    <row r="7" spans="1:5" s="71" customFormat="1" ht="19.5" customHeight="1">
      <c r="A7" s="69" t="s">
        <v>58</v>
      </c>
      <c r="B7" s="70" t="s">
        <v>127</v>
      </c>
      <c r="C7" s="69"/>
      <c r="D7" s="49">
        <f>SUM(D8:D9)</f>
        <v>112396613</v>
      </c>
    </row>
    <row r="8" spans="1:5" s="68" customFormat="1" ht="19.5" customHeight="1">
      <c r="A8" s="66"/>
      <c r="B8" s="67" t="s">
        <v>124</v>
      </c>
      <c r="C8" s="66"/>
      <c r="D8" s="95">
        <v>109104009</v>
      </c>
    </row>
    <row r="9" spans="1:5" s="68" customFormat="1" ht="19.5" customHeight="1">
      <c r="A9" s="66"/>
      <c r="B9" s="67" t="s">
        <v>125</v>
      </c>
      <c r="C9" s="66"/>
      <c r="D9" s="73">
        <v>3292604</v>
      </c>
    </row>
    <row r="10" spans="1:5" s="71" customFormat="1" ht="19.5" customHeight="1">
      <c r="A10" s="69" t="s">
        <v>60</v>
      </c>
      <c r="B10" s="70" t="s">
        <v>128</v>
      </c>
      <c r="C10" s="69"/>
      <c r="D10" s="50">
        <f>SUM(D11,D13)</f>
        <v>114218152</v>
      </c>
    </row>
    <row r="11" spans="1:5" s="68" customFormat="1" ht="19.5" customHeight="1">
      <c r="A11" s="66"/>
      <c r="B11" s="67" t="s">
        <v>144</v>
      </c>
      <c r="C11" s="66"/>
      <c r="D11" s="94">
        <v>107370865</v>
      </c>
      <c r="E11" s="93"/>
    </row>
    <row r="12" spans="1:5" s="68" customFormat="1" ht="19.5" customHeight="1">
      <c r="A12" s="66"/>
      <c r="B12" s="67" t="s">
        <v>145</v>
      </c>
      <c r="C12" s="66"/>
      <c r="D12" s="74">
        <v>2233505</v>
      </c>
    </row>
    <row r="13" spans="1:5" s="68" customFormat="1" ht="19.5" customHeight="1">
      <c r="A13" s="66"/>
      <c r="B13" s="67" t="s">
        <v>126</v>
      </c>
      <c r="C13" s="66"/>
      <c r="D13" s="74">
        <v>6847287</v>
      </c>
    </row>
    <row r="14" spans="1:5" s="71" customFormat="1" ht="19.5" customHeight="1">
      <c r="A14" s="69" t="s">
        <v>62</v>
      </c>
      <c r="B14" s="70" t="s">
        <v>151</v>
      </c>
      <c r="C14" s="72"/>
      <c r="D14" s="50">
        <f>SUM(D7-D10)</f>
        <v>-1821539</v>
      </c>
    </row>
    <row r="15" spans="1:5" ht="19.5" customHeight="1">
      <c r="A15" s="208" t="s">
        <v>63</v>
      </c>
      <c r="B15" s="209"/>
      <c r="C15" s="79"/>
      <c r="D15" s="80">
        <f>SUM(D16:D23)</f>
        <v>9078720</v>
      </c>
    </row>
    <row r="16" spans="1:5" ht="19.5" customHeight="1">
      <c r="A16" s="48" t="s">
        <v>58</v>
      </c>
      <c r="B16" s="52" t="s">
        <v>64</v>
      </c>
      <c r="C16" s="48" t="s">
        <v>65</v>
      </c>
      <c r="D16" s="45">
        <v>6000000</v>
      </c>
    </row>
    <row r="17" spans="1:4" ht="19.5" customHeight="1">
      <c r="A17" s="53" t="s">
        <v>60</v>
      </c>
      <c r="B17" s="51" t="s">
        <v>66</v>
      </c>
      <c r="C17" s="48" t="s">
        <v>65</v>
      </c>
      <c r="D17" s="54">
        <v>0</v>
      </c>
    </row>
    <row r="18" spans="1:4" ht="30" customHeight="1">
      <c r="A18" s="48" t="s">
        <v>62</v>
      </c>
      <c r="B18" s="55" t="s">
        <v>67</v>
      </c>
      <c r="C18" s="48" t="s">
        <v>68</v>
      </c>
      <c r="D18" s="45">
        <v>0</v>
      </c>
    </row>
    <row r="19" spans="1:4" ht="30.75" customHeight="1">
      <c r="A19" s="53" t="s">
        <v>69</v>
      </c>
      <c r="B19" s="56" t="s">
        <v>129</v>
      </c>
      <c r="C19" s="48" t="s">
        <v>70</v>
      </c>
      <c r="D19" s="45">
        <v>0</v>
      </c>
    </row>
    <row r="20" spans="1:4" ht="19.5" customHeight="1">
      <c r="A20" s="48" t="s">
        <v>71</v>
      </c>
      <c r="B20" s="51" t="s">
        <v>130</v>
      </c>
      <c r="C20" s="48" t="s">
        <v>72</v>
      </c>
      <c r="D20" s="45">
        <v>0</v>
      </c>
    </row>
    <row r="21" spans="1:4" ht="19.5" customHeight="1">
      <c r="A21" s="53" t="s">
        <v>73</v>
      </c>
      <c r="B21" s="51" t="s">
        <v>74</v>
      </c>
      <c r="C21" s="48" t="s">
        <v>75</v>
      </c>
      <c r="D21" s="57">
        <v>0</v>
      </c>
    </row>
    <row r="22" spans="1:4" ht="19.5" customHeight="1">
      <c r="A22" s="48" t="s">
        <v>76</v>
      </c>
      <c r="B22" s="56" t="s">
        <v>131</v>
      </c>
      <c r="C22" s="48" t="s">
        <v>77</v>
      </c>
      <c r="D22" s="45">
        <v>0</v>
      </c>
    </row>
    <row r="23" spans="1:4" ht="19.5" customHeight="1">
      <c r="A23" s="48" t="s">
        <v>78</v>
      </c>
      <c r="B23" s="58" t="s">
        <v>79</v>
      </c>
      <c r="C23" s="48" t="s">
        <v>80</v>
      </c>
      <c r="D23" s="45">
        <v>3078720</v>
      </c>
    </row>
    <row r="24" spans="1:4" ht="19.5" customHeight="1">
      <c r="A24" s="48" t="s">
        <v>102</v>
      </c>
      <c r="B24" s="58" t="s">
        <v>132</v>
      </c>
      <c r="C24" s="48" t="s">
        <v>121</v>
      </c>
      <c r="D24" s="45">
        <v>0</v>
      </c>
    </row>
    <row r="25" spans="1:4" ht="19.5" customHeight="1">
      <c r="A25" s="208" t="s">
        <v>81</v>
      </c>
      <c r="B25" s="209"/>
      <c r="C25" s="81"/>
      <c r="D25" s="80">
        <f>SUM(D26:D32)</f>
        <v>7257181</v>
      </c>
    </row>
    <row r="26" spans="1:4" ht="19.5" customHeight="1">
      <c r="A26" s="48" t="s">
        <v>58</v>
      </c>
      <c r="B26" s="51" t="s">
        <v>82</v>
      </c>
      <c r="C26" s="48" t="s">
        <v>83</v>
      </c>
      <c r="D26" s="45">
        <v>7210456</v>
      </c>
    </row>
    <row r="27" spans="1:4" ht="19.5" customHeight="1">
      <c r="A27" s="53" t="s">
        <v>60</v>
      </c>
      <c r="B27" s="59" t="s">
        <v>84</v>
      </c>
      <c r="C27" s="53" t="s">
        <v>83</v>
      </c>
      <c r="D27" s="54">
        <v>46725</v>
      </c>
    </row>
    <row r="28" spans="1:4" ht="45" customHeight="1">
      <c r="A28" s="48" t="s">
        <v>62</v>
      </c>
      <c r="B28" s="56" t="s">
        <v>85</v>
      </c>
      <c r="C28" s="48" t="s">
        <v>86</v>
      </c>
      <c r="D28" s="45">
        <v>0</v>
      </c>
    </row>
    <row r="29" spans="1:4" ht="19.5" customHeight="1">
      <c r="A29" s="53" t="s">
        <v>69</v>
      </c>
      <c r="B29" s="59" t="s">
        <v>87</v>
      </c>
      <c r="C29" s="53" t="s">
        <v>88</v>
      </c>
      <c r="D29" s="54">
        <v>0</v>
      </c>
    </row>
    <row r="30" spans="1:4" ht="19.5" customHeight="1">
      <c r="A30" s="48" t="s">
        <v>71</v>
      </c>
      <c r="B30" s="51" t="s">
        <v>89</v>
      </c>
      <c r="C30" s="48" t="s">
        <v>90</v>
      </c>
      <c r="D30" s="45">
        <v>0</v>
      </c>
    </row>
    <row r="31" spans="1:4" ht="19.5" customHeight="1">
      <c r="A31" s="60" t="s">
        <v>73</v>
      </c>
      <c r="B31" s="58" t="s">
        <v>91</v>
      </c>
      <c r="C31" s="60" t="s">
        <v>92</v>
      </c>
      <c r="D31" s="57">
        <v>0</v>
      </c>
    </row>
    <row r="32" spans="1:4" ht="19.5" customHeight="1">
      <c r="A32" s="60" t="s">
        <v>76</v>
      </c>
      <c r="B32" s="58" t="s">
        <v>93</v>
      </c>
      <c r="C32" s="61" t="s">
        <v>94</v>
      </c>
      <c r="D32" s="45">
        <v>0</v>
      </c>
    </row>
    <row r="33" spans="1:4" ht="15.75" customHeight="1">
      <c r="A33" s="75"/>
      <c r="B33" s="76"/>
      <c r="C33" s="75"/>
      <c r="D33" s="77"/>
    </row>
    <row r="34" spans="1:4" s="102" customFormat="1" ht="14.25" customHeight="1">
      <c r="A34" s="102" t="s">
        <v>236</v>
      </c>
    </row>
    <row r="35" spans="1:4" s="102" customFormat="1" ht="14.25" customHeight="1">
      <c r="A35" s="102" t="s">
        <v>237</v>
      </c>
    </row>
    <row r="36" spans="1:4" s="78" customFormat="1" ht="15.75" customHeight="1"/>
    <row r="37" spans="1:4" ht="15.7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</sheetData>
  <sheetProtection password="CCFE" sheet="1" objects="1" scenarios="1" formatColumns="0" formatRows="0"/>
  <mergeCells count="3">
    <mergeCell ref="A25:B25"/>
    <mergeCell ref="A3:D3"/>
    <mergeCell ref="A15:B15"/>
  </mergeCells>
  <printOptions horizontalCentered="1"/>
  <pageMargins left="0.35433070866141736" right="0.39370078740157483" top="1.37" bottom="0.59055118110236227" header="0.66" footer="0.51181102362204722"/>
  <pageSetup paperSize="9" orientation="portrait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66"/>
  <sheetViews>
    <sheetView zoomScaleNormal="100" workbookViewId="0">
      <pane ySplit="4" topLeftCell="A138" activePane="bottomLeft" state="frozen"/>
      <selection activeCell="F21" sqref="F21"/>
      <selection pane="bottomLeft" activeCell="J130" sqref="J130"/>
    </sheetView>
  </sheetViews>
  <sheetFormatPr defaultRowHeight="12"/>
  <cols>
    <col min="1" max="1" width="6.6640625" style="23" customWidth="1"/>
    <col min="2" max="2" width="9.5" style="23" customWidth="1"/>
    <col min="3" max="3" width="10.1640625" style="24" customWidth="1"/>
    <col min="4" max="4" width="55.1640625" style="25" customWidth="1"/>
    <col min="5" max="6" width="17" style="26" customWidth="1"/>
    <col min="7" max="16384" width="9.33203125" style="27"/>
  </cols>
  <sheetData>
    <row r="1" spans="1:6" ht="12.75" customHeight="1"/>
    <row r="2" spans="1:6" ht="30.75" customHeight="1">
      <c r="A2" s="211" t="s">
        <v>209</v>
      </c>
      <c r="B2" s="211"/>
      <c r="C2" s="211"/>
      <c r="D2" s="211"/>
      <c r="E2" s="211"/>
      <c r="F2" s="211"/>
    </row>
    <row r="3" spans="1:6" ht="9.75" customHeight="1"/>
    <row r="4" spans="1:6" s="24" customFormat="1" ht="25.5" customHeight="1">
      <c r="A4" s="28" t="s">
        <v>0</v>
      </c>
      <c r="B4" s="28" t="s">
        <v>1</v>
      </c>
      <c r="C4" s="29" t="s">
        <v>116</v>
      </c>
      <c r="D4" s="30" t="s">
        <v>117</v>
      </c>
      <c r="E4" s="31" t="s">
        <v>59</v>
      </c>
      <c r="F4" s="31" t="s">
        <v>61</v>
      </c>
    </row>
    <row r="5" spans="1:6" s="36" customFormat="1" ht="17.25" customHeight="1">
      <c r="A5" s="32" t="s">
        <v>5</v>
      </c>
      <c r="B5" s="32"/>
      <c r="C5" s="33"/>
      <c r="D5" s="34" t="s">
        <v>6</v>
      </c>
      <c r="E5" s="35">
        <f>SUM(E6)</f>
        <v>10000</v>
      </c>
      <c r="F5" s="35">
        <f>SUM(F6)</f>
        <v>10000</v>
      </c>
    </row>
    <row r="6" spans="1:6" s="36" customFormat="1" ht="17.25" customHeight="1">
      <c r="A6" s="37"/>
      <c r="B6" s="37" t="s">
        <v>7</v>
      </c>
      <c r="C6" s="38"/>
      <c r="D6" s="39" t="s">
        <v>8</v>
      </c>
      <c r="E6" s="40">
        <f>SUM(E7)</f>
        <v>10000</v>
      </c>
      <c r="F6" s="40">
        <f>SUM(F8)</f>
        <v>10000</v>
      </c>
    </row>
    <row r="7" spans="1:6" s="36" customFormat="1" ht="42" customHeight="1">
      <c r="A7" s="41"/>
      <c r="B7" s="41"/>
      <c r="C7" s="42">
        <v>2110</v>
      </c>
      <c r="D7" s="43" t="s">
        <v>119</v>
      </c>
      <c r="E7" s="44">
        <v>10000</v>
      </c>
      <c r="F7" s="44"/>
    </row>
    <row r="8" spans="1:6" s="36" customFormat="1" ht="15.75" customHeight="1">
      <c r="A8" s="41"/>
      <c r="B8" s="41"/>
      <c r="C8" s="42">
        <v>4300</v>
      </c>
      <c r="D8" s="43" t="s">
        <v>9</v>
      </c>
      <c r="E8" s="44"/>
      <c r="F8" s="44">
        <v>10000</v>
      </c>
    </row>
    <row r="9" spans="1:6" s="36" customFormat="1" ht="17.25" customHeight="1">
      <c r="A9" s="32">
        <v>700</v>
      </c>
      <c r="B9" s="32"/>
      <c r="C9" s="33"/>
      <c r="D9" s="34" t="s">
        <v>24</v>
      </c>
      <c r="E9" s="35">
        <f>SUM(E10)</f>
        <v>363820</v>
      </c>
      <c r="F9" s="35">
        <f>SUM(F10)</f>
        <v>363820</v>
      </c>
    </row>
    <row r="10" spans="1:6" s="36" customFormat="1" ht="17.25" customHeight="1">
      <c r="A10" s="37"/>
      <c r="B10" s="37">
        <v>70005</v>
      </c>
      <c r="C10" s="38"/>
      <c r="D10" s="39" t="s">
        <v>25</v>
      </c>
      <c r="E10" s="40">
        <f>SUM(E11)</f>
        <v>363820</v>
      </c>
      <c r="F10" s="40">
        <f>SUM(F11:F27)</f>
        <v>363820</v>
      </c>
    </row>
    <row r="11" spans="1:6" s="36" customFormat="1" ht="42.75" customHeight="1">
      <c r="A11" s="41"/>
      <c r="B11" s="41"/>
      <c r="C11" s="42">
        <v>2110</v>
      </c>
      <c r="D11" s="43" t="s">
        <v>119</v>
      </c>
      <c r="E11" s="44">
        <v>363820</v>
      </c>
      <c r="F11" s="44"/>
    </row>
    <row r="12" spans="1:6" s="36" customFormat="1" ht="15.75" customHeight="1">
      <c r="A12" s="41"/>
      <c r="B12" s="41"/>
      <c r="C12" s="42">
        <v>4010</v>
      </c>
      <c r="D12" s="43" t="s">
        <v>10</v>
      </c>
      <c r="E12" s="44"/>
      <c r="F12" s="44">
        <v>52139</v>
      </c>
    </row>
    <row r="13" spans="1:6" s="36" customFormat="1" ht="15.75" customHeight="1">
      <c r="A13" s="41"/>
      <c r="B13" s="41"/>
      <c r="C13" s="42">
        <v>4040</v>
      </c>
      <c r="D13" s="43" t="s">
        <v>11</v>
      </c>
      <c r="E13" s="44"/>
      <c r="F13" s="44">
        <v>3827</v>
      </c>
    </row>
    <row r="14" spans="1:6" s="36" customFormat="1" ht="15.75" customHeight="1">
      <c r="A14" s="41"/>
      <c r="B14" s="41"/>
      <c r="C14" s="42">
        <v>4110</v>
      </c>
      <c r="D14" s="43" t="s">
        <v>12</v>
      </c>
      <c r="E14" s="44"/>
      <c r="F14" s="44">
        <v>9885</v>
      </c>
    </row>
    <row r="15" spans="1:6" s="36" customFormat="1" ht="15.75" customHeight="1">
      <c r="A15" s="41"/>
      <c r="B15" s="41"/>
      <c r="C15" s="42">
        <v>4120</v>
      </c>
      <c r="D15" s="43" t="s">
        <v>13</v>
      </c>
      <c r="E15" s="44"/>
      <c r="F15" s="44">
        <v>1499</v>
      </c>
    </row>
    <row r="16" spans="1:6" s="36" customFormat="1" ht="15.75" customHeight="1">
      <c r="A16" s="41"/>
      <c r="B16" s="41"/>
      <c r="C16" s="42">
        <v>4170</v>
      </c>
      <c r="D16" s="43" t="s">
        <v>14</v>
      </c>
      <c r="E16" s="44"/>
      <c r="F16" s="44">
        <v>1000</v>
      </c>
    </row>
    <row r="17" spans="1:6" s="36" customFormat="1" ht="15.75" customHeight="1">
      <c r="A17" s="41"/>
      <c r="B17" s="41"/>
      <c r="C17" s="42">
        <v>4210</v>
      </c>
      <c r="D17" s="43" t="s">
        <v>15</v>
      </c>
      <c r="E17" s="44"/>
      <c r="F17" s="44">
        <v>2435</v>
      </c>
    </row>
    <row r="18" spans="1:6" s="36" customFormat="1" ht="15.75" customHeight="1">
      <c r="A18" s="41"/>
      <c r="B18" s="41"/>
      <c r="C18" s="42">
        <v>4260</v>
      </c>
      <c r="D18" s="43" t="s">
        <v>16</v>
      </c>
      <c r="E18" s="44"/>
      <c r="F18" s="44">
        <v>10000</v>
      </c>
    </row>
    <row r="19" spans="1:6" s="36" customFormat="1" ht="15.75" customHeight="1">
      <c r="A19" s="41"/>
      <c r="B19" s="41"/>
      <c r="C19" s="42">
        <v>4270</v>
      </c>
      <c r="D19" s="43" t="s">
        <v>17</v>
      </c>
      <c r="E19" s="44"/>
      <c r="F19" s="44">
        <v>20000</v>
      </c>
    </row>
    <row r="20" spans="1:6" s="36" customFormat="1" ht="15.75" customHeight="1">
      <c r="A20" s="41"/>
      <c r="B20" s="41"/>
      <c r="C20" s="42">
        <v>4300</v>
      </c>
      <c r="D20" s="43" t="s">
        <v>9</v>
      </c>
      <c r="E20" s="44"/>
      <c r="F20" s="44">
        <v>50472</v>
      </c>
    </row>
    <row r="21" spans="1:6" s="36" customFormat="1" ht="29.25" customHeight="1">
      <c r="A21" s="41"/>
      <c r="B21" s="41"/>
      <c r="C21" s="42">
        <v>4390</v>
      </c>
      <c r="D21" s="43" t="s">
        <v>47</v>
      </c>
      <c r="E21" s="44"/>
      <c r="F21" s="44">
        <v>50000</v>
      </c>
    </row>
    <row r="22" spans="1:6" s="36" customFormat="1" ht="15.75" customHeight="1">
      <c r="A22" s="41"/>
      <c r="B22" s="41"/>
      <c r="C22" s="42">
        <v>4430</v>
      </c>
      <c r="D22" s="43" t="s">
        <v>20</v>
      </c>
      <c r="E22" s="44"/>
      <c r="F22" s="44">
        <v>615</v>
      </c>
    </row>
    <row r="23" spans="1:6" s="36" customFormat="1" ht="15.75" customHeight="1">
      <c r="A23" s="41"/>
      <c r="B23" s="41"/>
      <c r="C23" s="42">
        <v>4480</v>
      </c>
      <c r="D23" s="43" t="s">
        <v>22</v>
      </c>
      <c r="E23" s="44"/>
      <c r="F23" s="44">
        <v>30000</v>
      </c>
    </row>
    <row r="24" spans="1:6" s="36" customFormat="1" ht="30" customHeight="1">
      <c r="A24" s="41"/>
      <c r="B24" s="41"/>
      <c r="C24" s="42">
        <v>4520</v>
      </c>
      <c r="D24" s="43" t="s">
        <v>23</v>
      </c>
      <c r="E24" s="44"/>
      <c r="F24" s="44">
        <v>9613</v>
      </c>
    </row>
    <row r="25" spans="1:6" s="36" customFormat="1" ht="15.75" customHeight="1">
      <c r="A25" s="41"/>
      <c r="B25" s="41"/>
      <c r="C25" s="42">
        <v>4580</v>
      </c>
      <c r="D25" s="43" t="s">
        <v>26</v>
      </c>
      <c r="E25" s="44"/>
      <c r="F25" s="44">
        <v>3000</v>
      </c>
    </row>
    <row r="26" spans="1:6" s="36" customFormat="1" ht="15.75" customHeight="1">
      <c r="A26" s="41"/>
      <c r="B26" s="41"/>
      <c r="C26" s="42">
        <v>4590</v>
      </c>
      <c r="D26" s="43" t="s">
        <v>27</v>
      </c>
      <c r="E26" s="44"/>
      <c r="F26" s="44">
        <v>109335</v>
      </c>
    </row>
    <row r="27" spans="1:6" s="36" customFormat="1" ht="15.75" customHeight="1">
      <c r="A27" s="41"/>
      <c r="B27" s="41"/>
      <c r="C27" s="42">
        <v>4610</v>
      </c>
      <c r="D27" s="43" t="s">
        <v>28</v>
      </c>
      <c r="E27" s="44"/>
      <c r="F27" s="44">
        <v>10000</v>
      </c>
    </row>
    <row r="28" spans="1:6" s="36" customFormat="1" ht="17.25" customHeight="1">
      <c r="A28" s="32">
        <v>710</v>
      </c>
      <c r="B28" s="32"/>
      <c r="C28" s="33"/>
      <c r="D28" s="34" t="s">
        <v>29</v>
      </c>
      <c r="E28" s="35">
        <f>SUM(E29,E32,E35)</f>
        <v>745364</v>
      </c>
      <c r="F28" s="35">
        <f>SUM(F29,F32,F35,)</f>
        <v>745364</v>
      </c>
    </row>
    <row r="29" spans="1:6" s="36" customFormat="1" ht="17.25" customHeight="1">
      <c r="A29" s="37"/>
      <c r="B29" s="37">
        <v>71013</v>
      </c>
      <c r="C29" s="38"/>
      <c r="D29" s="39" t="s">
        <v>30</v>
      </c>
      <c r="E29" s="40">
        <f>SUM(E30)</f>
        <v>45000</v>
      </c>
      <c r="F29" s="40">
        <f>SUM(F31)</f>
        <v>45000</v>
      </c>
    </row>
    <row r="30" spans="1:6" s="36" customFormat="1" ht="42.75" customHeight="1">
      <c r="A30" s="41"/>
      <c r="B30" s="41"/>
      <c r="C30" s="42">
        <v>2110</v>
      </c>
      <c r="D30" s="43" t="s">
        <v>119</v>
      </c>
      <c r="E30" s="44">
        <v>45000</v>
      </c>
      <c r="F30" s="44"/>
    </row>
    <row r="31" spans="1:6" s="36" customFormat="1" ht="15.75" customHeight="1">
      <c r="A31" s="41"/>
      <c r="B31" s="41"/>
      <c r="C31" s="42">
        <v>4300</v>
      </c>
      <c r="D31" s="43" t="s">
        <v>9</v>
      </c>
      <c r="E31" s="44"/>
      <c r="F31" s="44">
        <v>45000</v>
      </c>
    </row>
    <row r="32" spans="1:6" s="36" customFormat="1" ht="17.25" customHeight="1">
      <c r="A32" s="37"/>
      <c r="B32" s="37">
        <v>71014</v>
      </c>
      <c r="C32" s="38"/>
      <c r="D32" s="39" t="s">
        <v>31</v>
      </c>
      <c r="E32" s="40">
        <f>SUM(E33)</f>
        <v>50000</v>
      </c>
      <c r="F32" s="40">
        <f>SUM(F34)</f>
        <v>50000</v>
      </c>
    </row>
    <row r="33" spans="1:6" s="36" customFormat="1" ht="42.75" customHeight="1">
      <c r="A33" s="41"/>
      <c r="B33" s="41"/>
      <c r="C33" s="42">
        <v>2110</v>
      </c>
      <c r="D33" s="43" t="s">
        <v>119</v>
      </c>
      <c r="E33" s="44">
        <v>50000</v>
      </c>
      <c r="F33" s="44"/>
    </row>
    <row r="34" spans="1:6" s="36" customFormat="1" ht="15.75" customHeight="1">
      <c r="A34" s="41"/>
      <c r="B34" s="41"/>
      <c r="C34" s="42">
        <v>4300</v>
      </c>
      <c r="D34" s="43" t="s">
        <v>9</v>
      </c>
      <c r="E34" s="44"/>
      <c r="F34" s="44">
        <v>50000</v>
      </c>
    </row>
    <row r="35" spans="1:6" s="36" customFormat="1" ht="17.25" customHeight="1">
      <c r="A35" s="37"/>
      <c r="B35" s="37">
        <v>71015</v>
      </c>
      <c r="C35" s="38"/>
      <c r="D35" s="39" t="s">
        <v>32</v>
      </c>
      <c r="E35" s="40">
        <f>SUM(E36:E36)</f>
        <v>650364</v>
      </c>
      <c r="F35" s="40">
        <f>SUM(F37:F56)</f>
        <v>650364</v>
      </c>
    </row>
    <row r="36" spans="1:6" s="36" customFormat="1" ht="42.75" customHeight="1">
      <c r="A36" s="41"/>
      <c r="B36" s="41"/>
      <c r="C36" s="42">
        <v>2110</v>
      </c>
      <c r="D36" s="43" t="s">
        <v>119</v>
      </c>
      <c r="E36" s="44">
        <v>650364</v>
      </c>
      <c r="F36" s="44"/>
    </row>
    <row r="37" spans="1:6" s="36" customFormat="1" ht="15.75" customHeight="1">
      <c r="A37" s="41"/>
      <c r="B37" s="41"/>
      <c r="C37" s="42">
        <v>3020</v>
      </c>
      <c r="D37" s="43" t="s">
        <v>206</v>
      </c>
      <c r="E37" s="44"/>
      <c r="F37" s="44">
        <v>220</v>
      </c>
    </row>
    <row r="38" spans="1:6" s="36" customFormat="1" ht="15.75" customHeight="1">
      <c r="A38" s="41"/>
      <c r="B38" s="41"/>
      <c r="C38" s="42">
        <v>4010</v>
      </c>
      <c r="D38" s="43" t="s">
        <v>10</v>
      </c>
      <c r="E38" s="44"/>
      <c r="F38" s="44">
        <v>148340</v>
      </c>
    </row>
    <row r="39" spans="1:6" s="36" customFormat="1" ht="15.75" customHeight="1">
      <c r="A39" s="41"/>
      <c r="B39" s="41"/>
      <c r="C39" s="42">
        <v>4020</v>
      </c>
      <c r="D39" s="43" t="s">
        <v>33</v>
      </c>
      <c r="E39" s="44"/>
      <c r="F39" s="44">
        <v>310309</v>
      </c>
    </row>
    <row r="40" spans="1:6" s="36" customFormat="1" ht="15.75" customHeight="1">
      <c r="A40" s="41"/>
      <c r="B40" s="41"/>
      <c r="C40" s="42">
        <v>4040</v>
      </c>
      <c r="D40" s="43" t="s">
        <v>11</v>
      </c>
      <c r="E40" s="44"/>
      <c r="F40" s="44">
        <v>30192</v>
      </c>
    </row>
    <row r="41" spans="1:6" s="36" customFormat="1" ht="15.75" customHeight="1">
      <c r="A41" s="41"/>
      <c r="B41" s="41"/>
      <c r="C41" s="42">
        <v>4110</v>
      </c>
      <c r="D41" s="43" t="s">
        <v>12</v>
      </c>
      <c r="E41" s="44"/>
      <c r="F41" s="44">
        <v>72112</v>
      </c>
    </row>
    <row r="42" spans="1:6" s="36" customFormat="1" ht="15.75" customHeight="1">
      <c r="A42" s="41"/>
      <c r="B42" s="41"/>
      <c r="C42" s="42">
        <v>4120</v>
      </c>
      <c r="D42" s="43" t="s">
        <v>13</v>
      </c>
      <c r="E42" s="44"/>
      <c r="F42" s="44">
        <v>6085</v>
      </c>
    </row>
    <row r="43" spans="1:6" s="36" customFormat="1" ht="15.75" customHeight="1">
      <c r="A43" s="41"/>
      <c r="B43" s="41"/>
      <c r="C43" s="42">
        <v>4170</v>
      </c>
      <c r="D43" s="43" t="s">
        <v>14</v>
      </c>
      <c r="E43" s="44"/>
      <c r="F43" s="44">
        <v>1098</v>
      </c>
    </row>
    <row r="44" spans="1:6" s="36" customFormat="1" ht="15.75" customHeight="1">
      <c r="A44" s="41"/>
      <c r="B44" s="41"/>
      <c r="C44" s="42">
        <v>4210</v>
      </c>
      <c r="D44" s="43" t="s">
        <v>15</v>
      </c>
      <c r="E44" s="44"/>
      <c r="F44" s="44">
        <v>6257</v>
      </c>
    </row>
    <row r="45" spans="1:6" s="36" customFormat="1" ht="15.75" customHeight="1">
      <c r="A45" s="41"/>
      <c r="B45" s="41"/>
      <c r="C45" s="42">
        <v>4260</v>
      </c>
      <c r="D45" s="43" t="s">
        <v>16</v>
      </c>
      <c r="E45" s="44"/>
      <c r="F45" s="44">
        <v>14991</v>
      </c>
    </row>
    <row r="46" spans="1:6" s="36" customFormat="1" ht="15.75" customHeight="1">
      <c r="A46" s="41"/>
      <c r="B46" s="41"/>
      <c r="C46" s="42">
        <v>4270</v>
      </c>
      <c r="D46" s="43" t="s">
        <v>17</v>
      </c>
      <c r="E46" s="44"/>
      <c r="F46" s="44">
        <v>980</v>
      </c>
    </row>
    <row r="47" spans="1:6" s="36" customFormat="1" ht="15.75" customHeight="1">
      <c r="A47" s="41"/>
      <c r="B47" s="41"/>
      <c r="C47" s="42">
        <v>4280</v>
      </c>
      <c r="D47" s="43" t="s">
        <v>18</v>
      </c>
      <c r="E47" s="44"/>
      <c r="F47" s="44">
        <v>450</v>
      </c>
    </row>
    <row r="48" spans="1:6" s="36" customFormat="1" ht="15.75" customHeight="1">
      <c r="A48" s="41"/>
      <c r="B48" s="41"/>
      <c r="C48" s="42">
        <v>4300</v>
      </c>
      <c r="D48" s="43" t="s">
        <v>9</v>
      </c>
      <c r="E48" s="44"/>
      <c r="F48" s="44">
        <v>34594</v>
      </c>
    </row>
    <row r="49" spans="1:6" s="36" customFormat="1" ht="15.75" customHeight="1">
      <c r="A49" s="41"/>
      <c r="B49" s="41"/>
      <c r="C49" s="42">
        <v>4360</v>
      </c>
      <c r="D49" s="43" t="s">
        <v>181</v>
      </c>
      <c r="E49" s="44"/>
      <c r="F49" s="44">
        <v>2759</v>
      </c>
    </row>
    <row r="50" spans="1:6" s="36" customFormat="1" ht="15.75" customHeight="1">
      <c r="A50" s="41"/>
      <c r="B50" s="41"/>
      <c r="C50" s="42">
        <v>4410</v>
      </c>
      <c r="D50" s="43" t="s">
        <v>19</v>
      </c>
      <c r="E50" s="44"/>
      <c r="F50" s="44">
        <v>5449</v>
      </c>
    </row>
    <row r="51" spans="1:6" s="36" customFormat="1" ht="15.75" customHeight="1">
      <c r="A51" s="41"/>
      <c r="B51" s="41"/>
      <c r="C51" s="42">
        <v>4430</v>
      </c>
      <c r="D51" s="43" t="s">
        <v>20</v>
      </c>
      <c r="E51" s="44"/>
      <c r="F51" s="44">
        <v>2542</v>
      </c>
    </row>
    <row r="52" spans="1:6" s="36" customFormat="1" ht="15.75" customHeight="1">
      <c r="A52" s="41"/>
      <c r="B52" s="41"/>
      <c r="C52" s="42">
        <v>4440</v>
      </c>
      <c r="D52" s="43" t="s">
        <v>21</v>
      </c>
      <c r="E52" s="44"/>
      <c r="F52" s="44">
        <v>10438</v>
      </c>
    </row>
    <row r="53" spans="1:6" s="36" customFormat="1" ht="15.75" customHeight="1">
      <c r="A53" s="41"/>
      <c r="B53" s="41"/>
      <c r="C53" s="42">
        <v>4480</v>
      </c>
      <c r="D53" s="43" t="s">
        <v>22</v>
      </c>
      <c r="E53" s="44"/>
      <c r="F53" s="44">
        <v>1188</v>
      </c>
    </row>
    <row r="54" spans="1:6" s="36" customFormat="1" ht="15.75" customHeight="1">
      <c r="A54" s="41"/>
      <c r="B54" s="41"/>
      <c r="C54" s="42">
        <v>4550</v>
      </c>
      <c r="D54" s="43" t="s">
        <v>34</v>
      </c>
      <c r="E54" s="44"/>
      <c r="F54" s="44">
        <v>556</v>
      </c>
    </row>
    <row r="55" spans="1:6" s="36" customFormat="1" ht="15.75" customHeight="1">
      <c r="A55" s="41"/>
      <c r="B55" s="41"/>
      <c r="C55" s="42">
        <v>4610</v>
      </c>
      <c r="D55" s="43" t="s">
        <v>28</v>
      </c>
      <c r="E55" s="44"/>
      <c r="F55" s="44">
        <v>1251</v>
      </c>
    </row>
    <row r="56" spans="1:6" s="36" customFormat="1" ht="27.75" customHeight="1">
      <c r="A56" s="41"/>
      <c r="B56" s="41"/>
      <c r="C56" s="42">
        <v>4700</v>
      </c>
      <c r="D56" s="43" t="s">
        <v>120</v>
      </c>
      <c r="E56" s="44"/>
      <c r="F56" s="44">
        <v>553</v>
      </c>
    </row>
    <row r="57" spans="1:6" s="36" customFormat="1" ht="16.5" customHeight="1">
      <c r="A57" s="32">
        <v>750</v>
      </c>
      <c r="B57" s="32"/>
      <c r="C57" s="33"/>
      <c r="D57" s="34" t="s">
        <v>35</v>
      </c>
      <c r="E57" s="35">
        <f>SUM(E58,E64)</f>
        <v>198669</v>
      </c>
      <c r="F57" s="35">
        <f>SUM(F58,F64)</f>
        <v>198669</v>
      </c>
    </row>
    <row r="58" spans="1:6" s="36" customFormat="1" ht="17.25" customHeight="1">
      <c r="A58" s="37"/>
      <c r="B58" s="37">
        <v>75011</v>
      </c>
      <c r="C58" s="38"/>
      <c r="D58" s="39" t="s">
        <v>36</v>
      </c>
      <c r="E58" s="40">
        <f>SUM(E59)</f>
        <v>176142</v>
      </c>
      <c r="F58" s="40">
        <f>SUM(F60:F63)</f>
        <v>176142</v>
      </c>
    </row>
    <row r="59" spans="1:6" s="36" customFormat="1" ht="42.75" customHeight="1">
      <c r="A59" s="41"/>
      <c r="B59" s="41"/>
      <c r="C59" s="42">
        <v>2110</v>
      </c>
      <c r="D59" s="43" t="s">
        <v>119</v>
      </c>
      <c r="E59" s="44">
        <v>176142</v>
      </c>
      <c r="F59" s="44"/>
    </row>
    <row r="60" spans="1:6" s="36" customFormat="1" ht="15.75" customHeight="1">
      <c r="A60" s="41"/>
      <c r="B60" s="41"/>
      <c r="C60" s="42">
        <v>4010</v>
      </c>
      <c r="D60" s="43" t="s">
        <v>10</v>
      </c>
      <c r="E60" s="44"/>
      <c r="F60" s="44">
        <v>136255</v>
      </c>
    </row>
    <row r="61" spans="1:6" s="36" customFormat="1" ht="15.75" customHeight="1">
      <c r="A61" s="41"/>
      <c r="B61" s="41"/>
      <c r="C61" s="42">
        <v>4040</v>
      </c>
      <c r="D61" s="43" t="s">
        <v>11</v>
      </c>
      <c r="E61" s="44"/>
      <c r="F61" s="44">
        <v>10982</v>
      </c>
    </row>
    <row r="62" spans="1:6" s="36" customFormat="1" ht="15.75" customHeight="1">
      <c r="A62" s="41"/>
      <c r="B62" s="41"/>
      <c r="C62" s="42">
        <v>4110</v>
      </c>
      <c r="D62" s="43" t="s">
        <v>12</v>
      </c>
      <c r="E62" s="44"/>
      <c r="F62" s="44">
        <v>25261</v>
      </c>
    </row>
    <row r="63" spans="1:6" s="36" customFormat="1" ht="15.75" customHeight="1">
      <c r="A63" s="41"/>
      <c r="B63" s="41"/>
      <c r="C63" s="42">
        <v>4120</v>
      </c>
      <c r="D63" s="43" t="s">
        <v>13</v>
      </c>
      <c r="E63" s="44"/>
      <c r="F63" s="44">
        <v>3644</v>
      </c>
    </row>
    <row r="64" spans="1:6" s="36" customFormat="1" ht="17.25" customHeight="1">
      <c r="A64" s="37"/>
      <c r="B64" s="37">
        <v>75045</v>
      </c>
      <c r="C64" s="38"/>
      <c r="D64" s="39" t="s">
        <v>37</v>
      </c>
      <c r="E64" s="40">
        <f>SUM(E65)</f>
        <v>22527</v>
      </c>
      <c r="F64" s="40">
        <f>SUM(F66:F71)</f>
        <v>22527</v>
      </c>
    </row>
    <row r="65" spans="1:6" s="36" customFormat="1" ht="42.75" customHeight="1">
      <c r="A65" s="41"/>
      <c r="B65" s="41"/>
      <c r="C65" s="42">
        <v>2110</v>
      </c>
      <c r="D65" s="43" t="s">
        <v>119</v>
      </c>
      <c r="E65" s="44">
        <v>22527</v>
      </c>
      <c r="F65" s="44"/>
    </row>
    <row r="66" spans="1:6" s="36" customFormat="1" ht="15.75" customHeight="1">
      <c r="A66" s="41"/>
      <c r="B66" s="41"/>
      <c r="C66" s="42">
        <v>4110</v>
      </c>
      <c r="D66" s="43" t="s">
        <v>12</v>
      </c>
      <c r="E66" s="44"/>
      <c r="F66" s="44">
        <v>394</v>
      </c>
    </row>
    <row r="67" spans="1:6" s="36" customFormat="1" ht="15.75" customHeight="1">
      <c r="A67" s="41"/>
      <c r="B67" s="41"/>
      <c r="C67" s="42">
        <v>4120</v>
      </c>
      <c r="D67" s="43" t="s">
        <v>13</v>
      </c>
      <c r="E67" s="44"/>
      <c r="F67" s="44">
        <v>57</v>
      </c>
    </row>
    <row r="68" spans="1:6" s="36" customFormat="1" ht="15.75" customHeight="1">
      <c r="A68" s="41"/>
      <c r="B68" s="41"/>
      <c r="C68" s="42">
        <v>4170</v>
      </c>
      <c r="D68" s="43" t="s">
        <v>14</v>
      </c>
      <c r="E68" s="44"/>
      <c r="F68" s="44">
        <v>20960</v>
      </c>
    </row>
    <row r="69" spans="1:6" s="36" customFormat="1" ht="15.75" customHeight="1">
      <c r="A69" s="41"/>
      <c r="B69" s="41"/>
      <c r="C69" s="42">
        <v>4210</v>
      </c>
      <c r="D69" s="43" t="s">
        <v>15</v>
      </c>
      <c r="E69" s="44"/>
      <c r="F69" s="44">
        <v>623</v>
      </c>
    </row>
    <row r="70" spans="1:6" s="36" customFormat="1" ht="15.75" customHeight="1">
      <c r="A70" s="41"/>
      <c r="B70" s="41"/>
      <c r="C70" s="42">
        <v>4300</v>
      </c>
      <c r="D70" s="43" t="s">
        <v>9</v>
      </c>
      <c r="E70" s="44"/>
      <c r="F70" s="44">
        <v>472</v>
      </c>
    </row>
    <row r="71" spans="1:6" s="36" customFormat="1" ht="15.75" customHeight="1">
      <c r="A71" s="41"/>
      <c r="B71" s="41"/>
      <c r="C71" s="42">
        <v>4410</v>
      </c>
      <c r="D71" s="43" t="s">
        <v>19</v>
      </c>
      <c r="E71" s="44"/>
      <c r="F71" s="44">
        <v>21</v>
      </c>
    </row>
    <row r="72" spans="1:6" s="36" customFormat="1" ht="17.25" customHeight="1">
      <c r="A72" s="32" t="s">
        <v>178</v>
      </c>
      <c r="B72" s="32"/>
      <c r="C72" s="33"/>
      <c r="D72" s="34" t="s">
        <v>176</v>
      </c>
      <c r="E72" s="35">
        <f>SUM(E73)</f>
        <v>8000</v>
      </c>
      <c r="F72" s="35">
        <f>SUM(F73)</f>
        <v>8000</v>
      </c>
    </row>
    <row r="73" spans="1:6" s="36" customFormat="1" ht="17.25" customHeight="1">
      <c r="A73" s="37"/>
      <c r="B73" s="37" t="s">
        <v>179</v>
      </c>
      <c r="C73" s="38"/>
      <c r="D73" s="39" t="s">
        <v>177</v>
      </c>
      <c r="E73" s="40">
        <f>SUM(E74)</f>
        <v>8000</v>
      </c>
      <c r="F73" s="40">
        <f>SUM(F75:F76)</f>
        <v>8000</v>
      </c>
    </row>
    <row r="74" spans="1:6" s="36" customFormat="1" ht="42" customHeight="1">
      <c r="A74" s="41"/>
      <c r="B74" s="41"/>
      <c r="C74" s="42">
        <v>2110</v>
      </c>
      <c r="D74" s="43" t="s">
        <v>119</v>
      </c>
      <c r="E74" s="44">
        <v>8000</v>
      </c>
      <c r="F74" s="44"/>
    </row>
    <row r="75" spans="1:6" s="36" customFormat="1" ht="15.75" customHeight="1">
      <c r="A75" s="41"/>
      <c r="B75" s="41"/>
      <c r="C75" s="42">
        <v>4210</v>
      </c>
      <c r="D75" s="43" t="s">
        <v>15</v>
      </c>
      <c r="E75" s="44"/>
      <c r="F75" s="44">
        <v>3000</v>
      </c>
    </row>
    <row r="76" spans="1:6" s="36" customFormat="1" ht="15.75" customHeight="1">
      <c r="A76" s="41"/>
      <c r="B76" s="41"/>
      <c r="C76" s="42">
        <v>4300</v>
      </c>
      <c r="D76" s="43" t="s">
        <v>9</v>
      </c>
      <c r="E76" s="44"/>
      <c r="F76" s="44">
        <v>5000</v>
      </c>
    </row>
    <row r="77" spans="1:6" s="36" customFormat="1" ht="18" customHeight="1">
      <c r="A77" s="32">
        <v>754</v>
      </c>
      <c r="B77" s="32"/>
      <c r="C77" s="33"/>
      <c r="D77" s="34" t="s">
        <v>38</v>
      </c>
      <c r="E77" s="35">
        <f>SUM(E78,E107)</f>
        <v>6173297</v>
      </c>
      <c r="F77" s="35">
        <f>SUM(F78,F107)</f>
        <v>6173297</v>
      </c>
    </row>
    <row r="78" spans="1:6" s="36" customFormat="1" ht="17.25" customHeight="1">
      <c r="A78" s="37"/>
      <c r="B78" s="37">
        <v>75411</v>
      </c>
      <c r="C78" s="38"/>
      <c r="D78" s="39" t="s">
        <v>39</v>
      </c>
      <c r="E78" s="40">
        <f>SUM(E79)</f>
        <v>6171797</v>
      </c>
      <c r="F78" s="40">
        <f>SUM(F80:F106)</f>
        <v>6171797</v>
      </c>
    </row>
    <row r="79" spans="1:6" s="36" customFormat="1" ht="42.75" customHeight="1">
      <c r="A79" s="41"/>
      <c r="B79" s="41"/>
      <c r="C79" s="42">
        <v>2110</v>
      </c>
      <c r="D79" s="43" t="s">
        <v>119</v>
      </c>
      <c r="E79" s="44">
        <v>6171797</v>
      </c>
      <c r="F79" s="44"/>
    </row>
    <row r="80" spans="1:6" s="36" customFormat="1" ht="28.5" customHeight="1">
      <c r="A80" s="41"/>
      <c r="B80" s="41"/>
      <c r="C80" s="42">
        <v>3070</v>
      </c>
      <c r="D80" s="43" t="s">
        <v>40</v>
      </c>
      <c r="E80" s="44"/>
      <c r="F80" s="44">
        <v>310202</v>
      </c>
    </row>
    <row r="81" spans="1:6" s="36" customFormat="1" ht="15.75" customHeight="1">
      <c r="A81" s="41"/>
      <c r="B81" s="41"/>
      <c r="C81" s="42">
        <v>4010</v>
      </c>
      <c r="D81" s="43" t="s">
        <v>10</v>
      </c>
      <c r="E81" s="44"/>
      <c r="F81" s="44">
        <v>23306</v>
      </c>
    </row>
    <row r="82" spans="1:6" s="36" customFormat="1" ht="15.75" customHeight="1">
      <c r="A82" s="41"/>
      <c r="B82" s="41"/>
      <c r="C82" s="42">
        <v>4020</v>
      </c>
      <c r="D82" s="43" t="s">
        <v>33</v>
      </c>
      <c r="E82" s="44"/>
      <c r="F82" s="44">
        <v>101612</v>
      </c>
    </row>
    <row r="83" spans="1:6" s="36" customFormat="1" ht="15.75" customHeight="1">
      <c r="A83" s="41"/>
      <c r="B83" s="41"/>
      <c r="C83" s="42">
        <v>4040</v>
      </c>
      <c r="D83" s="43" t="s">
        <v>11</v>
      </c>
      <c r="E83" s="44"/>
      <c r="F83" s="44">
        <v>12142</v>
      </c>
    </row>
    <row r="84" spans="1:6" s="36" customFormat="1" ht="15.75" customHeight="1">
      <c r="A84" s="41"/>
      <c r="B84" s="41"/>
      <c r="C84" s="42">
        <v>4050</v>
      </c>
      <c r="D84" s="43" t="s">
        <v>136</v>
      </c>
      <c r="E84" s="44"/>
      <c r="F84" s="44">
        <v>4035616</v>
      </c>
    </row>
    <row r="85" spans="1:6" s="36" customFormat="1" ht="29.25" customHeight="1">
      <c r="A85" s="41"/>
      <c r="B85" s="41"/>
      <c r="C85" s="42">
        <v>4060</v>
      </c>
      <c r="D85" s="43" t="s">
        <v>147</v>
      </c>
      <c r="E85" s="44"/>
      <c r="F85" s="44">
        <v>420344</v>
      </c>
    </row>
    <row r="86" spans="1:6" s="36" customFormat="1" ht="29.25" customHeight="1">
      <c r="A86" s="41"/>
      <c r="B86" s="41"/>
      <c r="C86" s="42">
        <v>4070</v>
      </c>
      <c r="D86" s="43" t="s">
        <v>41</v>
      </c>
      <c r="E86" s="44"/>
      <c r="F86" s="44">
        <v>347186</v>
      </c>
    </row>
    <row r="87" spans="1:6" s="36" customFormat="1" ht="29.25" customHeight="1">
      <c r="A87" s="41"/>
      <c r="B87" s="41"/>
      <c r="C87" s="42">
        <v>4080</v>
      </c>
      <c r="D87" s="99" t="s">
        <v>218</v>
      </c>
      <c r="E87" s="44"/>
      <c r="F87" s="44">
        <v>95598</v>
      </c>
    </row>
    <row r="88" spans="1:6" s="36" customFormat="1" ht="15.75" customHeight="1">
      <c r="A88" s="41"/>
      <c r="B88" s="41"/>
      <c r="C88" s="42">
        <v>4110</v>
      </c>
      <c r="D88" s="43" t="s">
        <v>12</v>
      </c>
      <c r="E88" s="44"/>
      <c r="F88" s="44">
        <v>22562</v>
      </c>
    </row>
    <row r="89" spans="1:6" s="36" customFormat="1" ht="15.75" customHeight="1">
      <c r="A89" s="41"/>
      <c r="B89" s="41"/>
      <c r="C89" s="42">
        <v>4120</v>
      </c>
      <c r="D89" s="43" t="s">
        <v>13</v>
      </c>
      <c r="E89" s="44"/>
      <c r="F89" s="44">
        <v>2881</v>
      </c>
    </row>
    <row r="90" spans="1:6" s="36" customFormat="1" ht="15.75" customHeight="1">
      <c r="A90" s="41"/>
      <c r="B90" s="41"/>
      <c r="C90" s="42">
        <v>4170</v>
      </c>
      <c r="D90" s="43" t="s">
        <v>14</v>
      </c>
      <c r="E90" s="44"/>
      <c r="F90" s="44">
        <v>21000</v>
      </c>
    </row>
    <row r="91" spans="1:6" s="36" customFormat="1" ht="29.25" customHeight="1">
      <c r="A91" s="41"/>
      <c r="B91" s="41"/>
      <c r="C91" s="42">
        <v>4180</v>
      </c>
      <c r="D91" s="43" t="s">
        <v>42</v>
      </c>
      <c r="E91" s="44"/>
      <c r="F91" s="44">
        <v>166617</v>
      </c>
    </row>
    <row r="92" spans="1:6" s="36" customFormat="1" ht="15.75" customHeight="1">
      <c r="A92" s="41"/>
      <c r="B92" s="41"/>
      <c r="C92" s="42">
        <v>4210</v>
      </c>
      <c r="D92" s="43" t="s">
        <v>15</v>
      </c>
      <c r="E92" s="44"/>
      <c r="F92" s="44">
        <v>229883</v>
      </c>
    </row>
    <row r="93" spans="1:6" s="36" customFormat="1" ht="15.75" customHeight="1">
      <c r="A93" s="41"/>
      <c r="B93" s="41"/>
      <c r="C93" s="42">
        <v>4220</v>
      </c>
      <c r="D93" s="43" t="s">
        <v>43</v>
      </c>
      <c r="E93" s="44"/>
      <c r="F93" s="44">
        <v>9000</v>
      </c>
    </row>
    <row r="94" spans="1:6" s="36" customFormat="1" ht="15.75" customHeight="1">
      <c r="A94" s="41"/>
      <c r="B94" s="41"/>
      <c r="C94" s="42">
        <v>4230</v>
      </c>
      <c r="D94" s="43" t="s">
        <v>44</v>
      </c>
      <c r="E94" s="44"/>
      <c r="F94" s="44">
        <v>8000</v>
      </c>
    </row>
    <row r="95" spans="1:6" s="36" customFormat="1" ht="15.75" customHeight="1">
      <c r="A95" s="41"/>
      <c r="B95" s="41"/>
      <c r="C95" s="42">
        <v>4250</v>
      </c>
      <c r="D95" s="43" t="s">
        <v>45</v>
      </c>
      <c r="E95" s="44"/>
      <c r="F95" s="44">
        <v>7000</v>
      </c>
    </row>
    <row r="96" spans="1:6" s="36" customFormat="1" ht="15.75" customHeight="1">
      <c r="A96" s="41"/>
      <c r="B96" s="41"/>
      <c r="C96" s="42">
        <v>4260</v>
      </c>
      <c r="D96" s="43" t="s">
        <v>16</v>
      </c>
      <c r="E96" s="44"/>
      <c r="F96" s="44">
        <v>111000</v>
      </c>
    </row>
    <row r="97" spans="1:6" s="36" customFormat="1" ht="15.75" customHeight="1">
      <c r="A97" s="41"/>
      <c r="B97" s="41"/>
      <c r="C97" s="42">
        <v>4270</v>
      </c>
      <c r="D97" s="43" t="s">
        <v>17</v>
      </c>
      <c r="E97" s="44"/>
      <c r="F97" s="44">
        <v>57700</v>
      </c>
    </row>
    <row r="98" spans="1:6" s="36" customFormat="1" ht="15.75" customHeight="1">
      <c r="A98" s="41"/>
      <c r="B98" s="41"/>
      <c r="C98" s="42">
        <v>4280</v>
      </c>
      <c r="D98" s="43" t="s">
        <v>18</v>
      </c>
      <c r="E98" s="44"/>
      <c r="F98" s="44">
        <v>24276</v>
      </c>
    </row>
    <row r="99" spans="1:6" s="36" customFormat="1" ht="15.75" customHeight="1">
      <c r="A99" s="41"/>
      <c r="B99" s="41"/>
      <c r="C99" s="42">
        <v>4300</v>
      </c>
      <c r="D99" s="43" t="s">
        <v>9</v>
      </c>
      <c r="E99" s="44"/>
      <c r="F99" s="44">
        <v>97510</v>
      </c>
    </row>
    <row r="100" spans="1:6" s="36" customFormat="1" ht="15.75" customHeight="1">
      <c r="A100" s="41"/>
      <c r="B100" s="41"/>
      <c r="C100" s="42">
        <v>4360</v>
      </c>
      <c r="D100" s="43" t="s">
        <v>181</v>
      </c>
      <c r="E100" s="44"/>
      <c r="F100" s="44">
        <v>17768</v>
      </c>
    </row>
    <row r="101" spans="1:6" s="36" customFormat="1" ht="15.75" customHeight="1">
      <c r="A101" s="41"/>
      <c r="B101" s="41"/>
      <c r="C101" s="42">
        <v>4410</v>
      </c>
      <c r="D101" s="43" t="s">
        <v>19</v>
      </c>
      <c r="E101" s="44"/>
      <c r="F101" s="44">
        <v>4320</v>
      </c>
    </row>
    <row r="102" spans="1:6" s="36" customFormat="1" ht="15.75" customHeight="1">
      <c r="A102" s="41"/>
      <c r="B102" s="41"/>
      <c r="C102" s="42">
        <v>4430</v>
      </c>
      <c r="D102" s="43" t="s">
        <v>20</v>
      </c>
      <c r="E102" s="44"/>
      <c r="F102" s="44">
        <v>4000</v>
      </c>
    </row>
    <row r="103" spans="1:6" s="36" customFormat="1" ht="15.75" customHeight="1">
      <c r="A103" s="41"/>
      <c r="B103" s="41"/>
      <c r="C103" s="42">
        <v>4440</v>
      </c>
      <c r="D103" s="43" t="s">
        <v>21</v>
      </c>
      <c r="E103" s="44"/>
      <c r="F103" s="44">
        <v>4400</v>
      </c>
    </row>
    <row r="104" spans="1:6" s="36" customFormat="1" ht="15.75" customHeight="1">
      <c r="A104" s="41"/>
      <c r="B104" s="41"/>
      <c r="C104" s="42">
        <v>4480</v>
      </c>
      <c r="D104" s="43" t="s">
        <v>22</v>
      </c>
      <c r="E104" s="44"/>
      <c r="F104" s="44">
        <v>25367</v>
      </c>
    </row>
    <row r="105" spans="1:6" s="36" customFormat="1" ht="15.75" customHeight="1">
      <c r="A105" s="41"/>
      <c r="B105" s="41"/>
      <c r="C105" s="42">
        <v>4550</v>
      </c>
      <c r="D105" s="43" t="s">
        <v>34</v>
      </c>
      <c r="E105" s="44"/>
      <c r="F105" s="44">
        <v>7000</v>
      </c>
    </row>
    <row r="106" spans="1:6" s="36" customFormat="1" ht="28.5" customHeight="1">
      <c r="A106" s="41"/>
      <c r="B106" s="41"/>
      <c r="C106" s="42">
        <v>4700</v>
      </c>
      <c r="D106" s="43" t="s">
        <v>120</v>
      </c>
      <c r="E106" s="44"/>
      <c r="F106" s="44">
        <v>5507</v>
      </c>
    </row>
    <row r="107" spans="1:6" s="36" customFormat="1" ht="16.5" customHeight="1">
      <c r="A107" s="37"/>
      <c r="B107" s="37">
        <v>75414</v>
      </c>
      <c r="C107" s="38"/>
      <c r="D107" s="39" t="s">
        <v>46</v>
      </c>
      <c r="E107" s="40">
        <f>SUM(E108)</f>
        <v>1500</v>
      </c>
      <c r="F107" s="40">
        <f>SUM(F109:F110)</f>
        <v>1500</v>
      </c>
    </row>
    <row r="108" spans="1:6" s="36" customFormat="1" ht="42.75" customHeight="1">
      <c r="A108" s="98"/>
      <c r="B108" s="98"/>
      <c r="C108" s="42">
        <v>2110</v>
      </c>
      <c r="D108" s="43" t="s">
        <v>119</v>
      </c>
      <c r="E108" s="44">
        <v>1500</v>
      </c>
      <c r="F108" s="44"/>
    </row>
    <row r="109" spans="1:6" s="36" customFormat="1" ht="15.75" customHeight="1">
      <c r="A109" s="98"/>
      <c r="B109" s="98"/>
      <c r="C109" s="42">
        <v>4210</v>
      </c>
      <c r="D109" s="43" t="s">
        <v>15</v>
      </c>
      <c r="E109" s="44"/>
      <c r="F109" s="44">
        <v>700</v>
      </c>
    </row>
    <row r="110" spans="1:6" s="36" customFormat="1" ht="15.75" customHeight="1">
      <c r="A110" s="98"/>
      <c r="B110" s="98"/>
      <c r="C110" s="42">
        <v>4270</v>
      </c>
      <c r="D110" s="43" t="s">
        <v>17</v>
      </c>
      <c r="E110" s="44"/>
      <c r="F110" s="44">
        <v>800</v>
      </c>
    </row>
    <row r="111" spans="1:6" s="36" customFormat="1" ht="17.25" customHeight="1">
      <c r="A111" s="32" t="s">
        <v>296</v>
      </c>
      <c r="B111" s="32"/>
      <c r="C111" s="33"/>
      <c r="D111" s="34" t="s">
        <v>297</v>
      </c>
      <c r="E111" s="35">
        <f>SUM(E112,E115)</f>
        <v>46685</v>
      </c>
      <c r="F111" s="35">
        <f>SUM(F112,F115)</f>
        <v>46685</v>
      </c>
    </row>
    <row r="112" spans="1:6" s="36" customFormat="1" ht="17.25" customHeight="1">
      <c r="A112" s="37"/>
      <c r="B112" s="37" t="s">
        <v>298</v>
      </c>
      <c r="C112" s="38"/>
      <c r="D112" s="39" t="s">
        <v>299</v>
      </c>
      <c r="E112" s="40">
        <f>SUM(E113)</f>
        <v>18218</v>
      </c>
      <c r="F112" s="40">
        <f>SUM(F114)</f>
        <v>18218</v>
      </c>
    </row>
    <row r="113" spans="1:6" s="36" customFormat="1" ht="42.75" customHeight="1">
      <c r="A113" s="41"/>
      <c r="B113" s="41"/>
      <c r="C113" s="42">
        <v>2110</v>
      </c>
      <c r="D113" s="43" t="s">
        <v>119</v>
      </c>
      <c r="E113" s="44">
        <v>18218</v>
      </c>
      <c r="F113" s="44"/>
    </row>
    <row r="114" spans="1:6" s="36" customFormat="1" ht="15.75" customHeight="1">
      <c r="A114" s="41"/>
      <c r="B114" s="41"/>
      <c r="C114" s="42">
        <v>4240</v>
      </c>
      <c r="D114" s="43" t="s">
        <v>302</v>
      </c>
      <c r="E114" s="44"/>
      <c r="F114" s="44">
        <v>18218</v>
      </c>
    </row>
    <row r="115" spans="1:6" s="36" customFormat="1" ht="17.25" customHeight="1">
      <c r="A115" s="37"/>
      <c r="B115" s="37" t="s">
        <v>300</v>
      </c>
      <c r="C115" s="38"/>
      <c r="D115" s="39" t="s">
        <v>301</v>
      </c>
      <c r="E115" s="40">
        <f>SUM(E116)</f>
        <v>28467</v>
      </c>
      <c r="F115" s="40">
        <f>SUM(F117)</f>
        <v>28467</v>
      </c>
    </row>
    <row r="116" spans="1:6" s="36" customFormat="1" ht="42.75" customHeight="1">
      <c r="A116" s="41"/>
      <c r="B116" s="41"/>
      <c r="C116" s="42">
        <v>2110</v>
      </c>
      <c r="D116" s="43" t="s">
        <v>119</v>
      </c>
      <c r="E116" s="44">
        <v>28467</v>
      </c>
      <c r="F116" s="44"/>
    </row>
    <row r="117" spans="1:6" s="36" customFormat="1" ht="15.75" customHeight="1">
      <c r="A117" s="41"/>
      <c r="B117" s="41"/>
      <c r="C117" s="42">
        <v>4240</v>
      </c>
      <c r="D117" s="43" t="s">
        <v>302</v>
      </c>
      <c r="E117" s="44"/>
      <c r="F117" s="44">
        <v>28467</v>
      </c>
    </row>
    <row r="118" spans="1:6" s="36" customFormat="1" ht="17.25" customHeight="1">
      <c r="A118" s="32">
        <v>851</v>
      </c>
      <c r="B118" s="32"/>
      <c r="C118" s="33"/>
      <c r="D118" s="34" t="s">
        <v>48</v>
      </c>
      <c r="E118" s="35">
        <f>SUM(E119)</f>
        <v>2546000</v>
      </c>
      <c r="F118" s="35">
        <f>SUM(F119)</f>
        <v>2546000</v>
      </c>
    </row>
    <row r="119" spans="1:6" s="36" customFormat="1" ht="30.75" customHeight="1">
      <c r="A119" s="37"/>
      <c r="B119" s="37">
        <v>85156</v>
      </c>
      <c r="C119" s="38"/>
      <c r="D119" s="39" t="s">
        <v>49</v>
      </c>
      <c r="E119" s="40">
        <f>SUM(E120)</f>
        <v>2546000</v>
      </c>
      <c r="F119" s="40">
        <f>SUM(F121)</f>
        <v>2546000</v>
      </c>
    </row>
    <row r="120" spans="1:6" s="36" customFormat="1" ht="42.75" customHeight="1">
      <c r="A120" s="41"/>
      <c r="B120" s="41"/>
      <c r="C120" s="42">
        <v>2110</v>
      </c>
      <c r="D120" s="43" t="s">
        <v>119</v>
      </c>
      <c r="E120" s="44">
        <v>2546000</v>
      </c>
      <c r="F120" s="44"/>
    </row>
    <row r="121" spans="1:6" s="36" customFormat="1" ht="15.75" customHeight="1">
      <c r="A121" s="41"/>
      <c r="B121" s="41"/>
      <c r="C121" s="42">
        <v>4130</v>
      </c>
      <c r="D121" s="43" t="s">
        <v>50</v>
      </c>
      <c r="E121" s="44"/>
      <c r="F121" s="44">
        <v>2546000</v>
      </c>
    </row>
    <row r="122" spans="1:6" s="36" customFormat="1" ht="17.25" customHeight="1">
      <c r="A122" s="32">
        <v>852</v>
      </c>
      <c r="B122" s="32"/>
      <c r="C122" s="33"/>
      <c r="D122" s="34" t="s">
        <v>51</v>
      </c>
      <c r="E122" s="35">
        <f>SUM(E123)</f>
        <v>533029</v>
      </c>
      <c r="F122" s="35">
        <f>SUM(F123)</f>
        <v>533029</v>
      </c>
    </row>
    <row r="123" spans="1:6" s="36" customFormat="1" ht="17.25" customHeight="1">
      <c r="A123" s="37"/>
      <c r="B123" s="37">
        <v>85203</v>
      </c>
      <c r="C123" s="38"/>
      <c r="D123" s="39" t="s">
        <v>52</v>
      </c>
      <c r="E123" s="40">
        <f>SUM(E124:E124)</f>
        <v>533029</v>
      </c>
      <c r="F123" s="40">
        <f>SUM(F125:F142)</f>
        <v>533029</v>
      </c>
    </row>
    <row r="124" spans="1:6" s="36" customFormat="1" ht="43.5" customHeight="1">
      <c r="A124" s="41"/>
      <c r="B124" s="41"/>
      <c r="C124" s="42">
        <v>2110</v>
      </c>
      <c r="D124" s="43" t="s">
        <v>119</v>
      </c>
      <c r="E124" s="44">
        <v>533029</v>
      </c>
      <c r="F124" s="44"/>
    </row>
    <row r="125" spans="1:6" s="36" customFormat="1" ht="15.75" customHeight="1">
      <c r="A125" s="41"/>
      <c r="B125" s="41"/>
      <c r="C125" s="42">
        <v>4010</v>
      </c>
      <c r="D125" s="43" t="s">
        <v>10</v>
      </c>
      <c r="E125" s="44"/>
      <c r="F125" s="44">
        <v>337851</v>
      </c>
    </row>
    <row r="126" spans="1:6" s="36" customFormat="1" ht="15.75" customHeight="1">
      <c r="A126" s="41"/>
      <c r="B126" s="41"/>
      <c r="C126" s="42">
        <v>4040</v>
      </c>
      <c r="D126" s="43" t="s">
        <v>11</v>
      </c>
      <c r="E126" s="44"/>
      <c r="F126" s="44">
        <v>15469</v>
      </c>
    </row>
    <row r="127" spans="1:6" s="36" customFormat="1" ht="15.75" customHeight="1">
      <c r="A127" s="41"/>
      <c r="B127" s="41"/>
      <c r="C127" s="42">
        <v>4110</v>
      </c>
      <c r="D127" s="43" t="s">
        <v>12</v>
      </c>
      <c r="E127" s="44"/>
      <c r="F127" s="44">
        <v>47974</v>
      </c>
    </row>
    <row r="128" spans="1:6" s="36" customFormat="1" ht="15.75" customHeight="1">
      <c r="A128" s="41"/>
      <c r="B128" s="41"/>
      <c r="C128" s="42">
        <v>4120</v>
      </c>
      <c r="D128" s="43" t="s">
        <v>13</v>
      </c>
      <c r="E128" s="44"/>
      <c r="F128" s="44">
        <v>6462</v>
      </c>
    </row>
    <row r="129" spans="1:6" s="36" customFormat="1" ht="15.75" customHeight="1">
      <c r="A129" s="41"/>
      <c r="B129" s="41"/>
      <c r="C129" s="42">
        <v>4170</v>
      </c>
      <c r="D129" s="43" t="s">
        <v>14</v>
      </c>
      <c r="E129" s="44"/>
      <c r="F129" s="44">
        <v>200</v>
      </c>
    </row>
    <row r="130" spans="1:6" s="36" customFormat="1" ht="15.75" customHeight="1">
      <c r="A130" s="41"/>
      <c r="B130" s="41"/>
      <c r="C130" s="42">
        <v>4210</v>
      </c>
      <c r="D130" s="43" t="s">
        <v>15</v>
      </c>
      <c r="E130" s="44"/>
      <c r="F130" s="44">
        <v>37508</v>
      </c>
    </row>
    <row r="131" spans="1:6" s="36" customFormat="1" ht="15.75" customHeight="1">
      <c r="A131" s="41"/>
      <c r="B131" s="41"/>
      <c r="C131" s="42">
        <v>4220</v>
      </c>
      <c r="D131" s="43" t="s">
        <v>43</v>
      </c>
      <c r="E131" s="44"/>
      <c r="F131" s="44">
        <v>10000</v>
      </c>
    </row>
    <row r="132" spans="1:6" s="36" customFormat="1" ht="15.75" customHeight="1">
      <c r="A132" s="41"/>
      <c r="B132" s="41"/>
      <c r="C132" s="42">
        <v>4260</v>
      </c>
      <c r="D132" s="43" t="s">
        <v>16</v>
      </c>
      <c r="E132" s="44"/>
      <c r="F132" s="44">
        <v>8044</v>
      </c>
    </row>
    <row r="133" spans="1:6" s="36" customFormat="1" ht="15.75" customHeight="1">
      <c r="A133" s="41"/>
      <c r="B133" s="41"/>
      <c r="C133" s="42">
        <v>4270</v>
      </c>
      <c r="D133" s="43" t="s">
        <v>17</v>
      </c>
      <c r="E133" s="44"/>
      <c r="F133" s="44">
        <v>10606</v>
      </c>
    </row>
    <row r="134" spans="1:6" s="36" customFormat="1" ht="15.75" customHeight="1">
      <c r="A134" s="41"/>
      <c r="B134" s="41"/>
      <c r="C134" s="42">
        <v>4280</v>
      </c>
      <c r="D134" s="43" t="s">
        <v>18</v>
      </c>
      <c r="E134" s="44"/>
      <c r="F134" s="44">
        <v>300</v>
      </c>
    </row>
    <row r="135" spans="1:6" s="36" customFormat="1" ht="15.75" customHeight="1">
      <c r="A135" s="41"/>
      <c r="B135" s="41"/>
      <c r="C135" s="42">
        <v>4300</v>
      </c>
      <c r="D135" s="43" t="s">
        <v>9</v>
      </c>
      <c r="E135" s="44"/>
      <c r="F135" s="44">
        <v>34957</v>
      </c>
    </row>
    <row r="136" spans="1:6" s="36" customFormat="1" ht="15.75" customHeight="1">
      <c r="A136" s="41"/>
      <c r="B136" s="41"/>
      <c r="C136" s="42">
        <v>4360</v>
      </c>
      <c r="D136" s="43" t="s">
        <v>181</v>
      </c>
      <c r="E136" s="44"/>
      <c r="F136" s="44">
        <v>4200</v>
      </c>
    </row>
    <row r="137" spans="1:6" s="36" customFormat="1" ht="15.75" customHeight="1">
      <c r="A137" s="41"/>
      <c r="B137" s="41"/>
      <c r="C137" s="42">
        <v>4410</v>
      </c>
      <c r="D137" s="43" t="s">
        <v>19</v>
      </c>
      <c r="E137" s="44"/>
      <c r="F137" s="44">
        <v>2000</v>
      </c>
    </row>
    <row r="138" spans="1:6" s="36" customFormat="1" ht="15.75" customHeight="1">
      <c r="A138" s="41"/>
      <c r="B138" s="41"/>
      <c r="C138" s="42">
        <v>4430</v>
      </c>
      <c r="D138" s="43" t="s">
        <v>20</v>
      </c>
      <c r="E138" s="44"/>
      <c r="F138" s="44">
        <v>700</v>
      </c>
    </row>
    <row r="139" spans="1:6" s="36" customFormat="1" ht="15.75" customHeight="1">
      <c r="A139" s="41"/>
      <c r="B139" s="41"/>
      <c r="C139" s="42">
        <v>4440</v>
      </c>
      <c r="D139" s="43" t="s">
        <v>21</v>
      </c>
      <c r="E139" s="44"/>
      <c r="F139" s="44">
        <v>7658</v>
      </c>
    </row>
    <row r="140" spans="1:6" s="36" customFormat="1" ht="15.75" customHeight="1">
      <c r="A140" s="41"/>
      <c r="B140" s="41"/>
      <c r="C140" s="42">
        <v>4480</v>
      </c>
      <c r="D140" s="43" t="s">
        <v>22</v>
      </c>
      <c r="E140" s="44"/>
      <c r="F140" s="44">
        <v>3500</v>
      </c>
    </row>
    <row r="141" spans="1:6" s="36" customFormat="1" ht="26.25" customHeight="1">
      <c r="A141" s="41"/>
      <c r="B141" s="41"/>
      <c r="C141" s="42">
        <v>4520</v>
      </c>
      <c r="D141" s="43" t="s">
        <v>23</v>
      </c>
      <c r="E141" s="44"/>
      <c r="F141" s="44">
        <v>3100</v>
      </c>
    </row>
    <row r="142" spans="1:6" s="36" customFormat="1" ht="27" customHeight="1">
      <c r="A142" s="41"/>
      <c r="B142" s="41"/>
      <c r="C142" s="42">
        <v>4700</v>
      </c>
      <c r="D142" s="43" t="s">
        <v>120</v>
      </c>
      <c r="E142" s="44"/>
      <c r="F142" s="44">
        <v>2500</v>
      </c>
    </row>
    <row r="143" spans="1:6" s="36" customFormat="1" ht="17.25" customHeight="1">
      <c r="A143" s="32">
        <v>853</v>
      </c>
      <c r="B143" s="32"/>
      <c r="C143" s="33"/>
      <c r="D143" s="34" t="s">
        <v>53</v>
      </c>
      <c r="E143" s="35">
        <f>SUM(E144)</f>
        <v>153000</v>
      </c>
      <c r="F143" s="35">
        <f>SUM(F144)</f>
        <v>153000</v>
      </c>
    </row>
    <row r="144" spans="1:6" s="36" customFormat="1" ht="17.25" customHeight="1">
      <c r="A144" s="37"/>
      <c r="B144" s="37">
        <v>85321</v>
      </c>
      <c r="C144" s="38"/>
      <c r="D144" s="39" t="s">
        <v>54</v>
      </c>
      <c r="E144" s="40">
        <f>SUM(E145)</f>
        <v>153000</v>
      </c>
      <c r="F144" s="40">
        <f>SUM(F145:F152)</f>
        <v>153000</v>
      </c>
    </row>
    <row r="145" spans="1:6" s="36" customFormat="1" ht="42.75" customHeight="1">
      <c r="A145" s="41"/>
      <c r="B145" s="41"/>
      <c r="C145" s="42">
        <v>2110</v>
      </c>
      <c r="D145" s="43" t="s">
        <v>119</v>
      </c>
      <c r="E145" s="44">
        <v>153000</v>
      </c>
      <c r="F145" s="44"/>
    </row>
    <row r="146" spans="1:6" s="36" customFormat="1" ht="15.75" customHeight="1">
      <c r="A146" s="41"/>
      <c r="B146" s="41"/>
      <c r="C146" s="42">
        <v>4010</v>
      </c>
      <c r="D146" s="43" t="s">
        <v>10</v>
      </c>
      <c r="E146" s="44"/>
      <c r="F146" s="44">
        <v>45508</v>
      </c>
    </row>
    <row r="147" spans="1:6" s="36" customFormat="1" ht="15.75" customHeight="1">
      <c r="A147" s="41"/>
      <c r="B147" s="41"/>
      <c r="C147" s="42">
        <v>4040</v>
      </c>
      <c r="D147" s="43" t="s">
        <v>11</v>
      </c>
      <c r="E147" s="44"/>
      <c r="F147" s="44">
        <v>2071</v>
      </c>
    </row>
    <row r="148" spans="1:6" s="36" customFormat="1" ht="15.75" customHeight="1">
      <c r="A148" s="41"/>
      <c r="B148" s="41"/>
      <c r="C148" s="42">
        <v>4110</v>
      </c>
      <c r="D148" s="43" t="s">
        <v>12</v>
      </c>
      <c r="E148" s="44"/>
      <c r="F148" s="44">
        <v>8175</v>
      </c>
    </row>
    <row r="149" spans="1:6" s="36" customFormat="1" ht="15.75" customHeight="1">
      <c r="A149" s="41"/>
      <c r="B149" s="41"/>
      <c r="C149" s="42">
        <v>4170</v>
      </c>
      <c r="D149" s="43" t="s">
        <v>14</v>
      </c>
      <c r="E149" s="44"/>
      <c r="F149" s="44">
        <v>40393</v>
      </c>
    </row>
    <row r="150" spans="1:6" s="36" customFormat="1" ht="15.75" customHeight="1">
      <c r="A150" s="41"/>
      <c r="B150" s="41"/>
      <c r="C150" s="42">
        <v>4210</v>
      </c>
      <c r="D150" s="43" t="s">
        <v>15</v>
      </c>
      <c r="E150" s="44"/>
      <c r="F150" s="44">
        <v>4000</v>
      </c>
    </row>
    <row r="151" spans="1:6" s="36" customFormat="1" ht="15.75" customHeight="1">
      <c r="A151" s="41"/>
      <c r="B151" s="41"/>
      <c r="C151" s="42">
        <v>4300</v>
      </c>
      <c r="D151" s="43" t="s">
        <v>9</v>
      </c>
      <c r="E151" s="44"/>
      <c r="F151" s="44">
        <v>51759</v>
      </c>
    </row>
    <row r="152" spans="1:6" s="36" customFormat="1" ht="15.75" customHeight="1">
      <c r="A152" s="41"/>
      <c r="B152" s="41"/>
      <c r="C152" s="42">
        <v>4440</v>
      </c>
      <c r="D152" s="43" t="s">
        <v>21</v>
      </c>
      <c r="E152" s="44"/>
      <c r="F152" s="44">
        <v>1094</v>
      </c>
    </row>
    <row r="153" spans="1:6" s="36" customFormat="1" ht="20.25" customHeight="1">
      <c r="A153" s="212" t="s">
        <v>118</v>
      </c>
      <c r="B153" s="213"/>
      <c r="C153" s="213"/>
      <c r="D153" s="214"/>
      <c r="E153" s="35">
        <f>SUM(E5,E9,E28,E57,E72,E77,E111,E118,E122,E143)</f>
        <v>10777864</v>
      </c>
      <c r="F153" s="35">
        <f>SUM(F5,F9,F28,F57,F72,F77,F111,F118,F122,F143)</f>
        <v>10777864</v>
      </c>
    </row>
    <row r="154" spans="1:6" ht="15.75" customHeight="1"/>
    <row r="155" spans="1:6" ht="15.75" customHeight="1"/>
    <row r="156" spans="1:6" s="102" customFormat="1" ht="14.25" customHeight="1">
      <c r="A156" s="102" t="s">
        <v>236</v>
      </c>
    </row>
    <row r="157" spans="1:6" s="102" customFormat="1" ht="14.25" customHeight="1">
      <c r="A157" s="102" t="s">
        <v>237</v>
      </c>
    </row>
    <row r="158" spans="1:6" s="21" customFormat="1" ht="15.75" customHeight="1"/>
    <row r="159" spans="1:6" s="21" customFormat="1" ht="15.75" customHeight="1"/>
    <row r="160" spans="1:6" s="21" customFormat="1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</sheetData>
  <sheetProtection password="CCFE" sheet="1" objects="1" scenarios="1" formatColumns="0" formatRows="0"/>
  <mergeCells count="2">
    <mergeCell ref="A2:F2"/>
    <mergeCell ref="A153:D153"/>
  </mergeCells>
  <pageMargins left="0.68" right="0.27559055118110237" top="1.22" bottom="0.99" header="0.55000000000000004" footer="0.26"/>
  <pageSetup paperSize="9" scale="95" fitToWidth="0" fitToHeight="4" orientation="portrait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pane ySplit="4" topLeftCell="A7" activePane="bottomLeft" state="frozen"/>
      <selection activeCell="F21" sqref="F21"/>
      <selection pane="bottomLeft" activeCell="K14" sqref="K14"/>
    </sheetView>
  </sheetViews>
  <sheetFormatPr defaultRowHeight="12"/>
  <cols>
    <col min="1" max="1" width="6.33203125" style="103" customWidth="1"/>
    <col min="2" max="2" width="9.33203125" style="103" customWidth="1"/>
    <col min="3" max="3" width="9.83203125" style="103" customWidth="1"/>
    <col min="4" max="4" width="57.33203125" style="104" customWidth="1"/>
    <col min="5" max="6" width="14.5" style="105" customWidth="1"/>
    <col min="7" max="16384" width="9.33203125" style="106"/>
  </cols>
  <sheetData>
    <row r="1" spans="1:6" ht="16.5" customHeight="1"/>
    <row r="2" spans="1:6" ht="29.25" customHeight="1">
      <c r="A2" s="215" t="s">
        <v>241</v>
      </c>
      <c r="B2" s="215"/>
      <c r="C2" s="215"/>
      <c r="D2" s="215"/>
      <c r="E2" s="215"/>
      <c r="F2" s="215"/>
    </row>
    <row r="3" spans="1:6" ht="15.75" customHeight="1">
      <c r="A3" s="107"/>
      <c r="B3" s="107"/>
      <c r="C3" s="107"/>
      <c r="D3" s="107"/>
      <c r="E3" s="107"/>
      <c r="F3" s="107"/>
    </row>
    <row r="4" spans="1:6" s="111" customFormat="1" ht="28.5" customHeight="1">
      <c r="A4" s="108" t="s">
        <v>0</v>
      </c>
      <c r="B4" s="108" t="s">
        <v>1</v>
      </c>
      <c r="C4" s="108" t="s">
        <v>116</v>
      </c>
      <c r="D4" s="109" t="s">
        <v>117</v>
      </c>
      <c r="E4" s="110" t="s">
        <v>59</v>
      </c>
      <c r="F4" s="110" t="s">
        <v>61</v>
      </c>
    </row>
    <row r="5" spans="1:6" s="111" customFormat="1" ht="17.25" customHeight="1">
      <c r="A5" s="112">
        <v>150</v>
      </c>
      <c r="B5" s="112"/>
      <c r="C5" s="112"/>
      <c r="D5" s="113" t="s">
        <v>242</v>
      </c>
      <c r="E5" s="114"/>
      <c r="F5" s="114">
        <f>SUM(F6)</f>
        <v>101009</v>
      </c>
    </row>
    <row r="6" spans="1:6" s="118" customFormat="1" ht="17.25" customHeight="1">
      <c r="A6" s="115"/>
      <c r="B6" s="115">
        <v>15011</v>
      </c>
      <c r="C6" s="115"/>
      <c r="D6" s="116" t="s">
        <v>243</v>
      </c>
      <c r="E6" s="117"/>
      <c r="F6" s="117">
        <f>SUM(F7)</f>
        <v>101009</v>
      </c>
    </row>
    <row r="7" spans="1:6" s="118" customFormat="1" ht="54.75" customHeight="1">
      <c r="A7" s="119"/>
      <c r="B7" s="119"/>
      <c r="C7" s="119">
        <v>6639</v>
      </c>
      <c r="D7" s="120" t="s">
        <v>244</v>
      </c>
      <c r="E7" s="121"/>
      <c r="F7" s="121">
        <v>101009</v>
      </c>
    </row>
    <row r="8" spans="1:6" s="111" customFormat="1" ht="17.25" customHeight="1">
      <c r="A8" s="112">
        <v>600</v>
      </c>
      <c r="B8" s="112"/>
      <c r="C8" s="112"/>
      <c r="D8" s="113" t="s">
        <v>245</v>
      </c>
      <c r="E8" s="114">
        <f>SUM(E9,E11)</f>
        <v>1332500</v>
      </c>
      <c r="F8" s="114">
        <f>SUM(F9,F11)</f>
        <v>200000</v>
      </c>
    </row>
    <row r="9" spans="1:6" s="118" customFormat="1" ht="17.25" customHeight="1">
      <c r="A9" s="115"/>
      <c r="B9" s="115">
        <v>60004</v>
      </c>
      <c r="C9" s="115"/>
      <c r="D9" s="116" t="s">
        <v>246</v>
      </c>
      <c r="E9" s="117"/>
      <c r="F9" s="117">
        <f>SUM(F10)</f>
        <v>200000</v>
      </c>
    </row>
    <row r="10" spans="1:6" s="118" customFormat="1" ht="42" customHeight="1">
      <c r="A10" s="119"/>
      <c r="B10" s="119"/>
      <c r="C10" s="119">
        <v>2310</v>
      </c>
      <c r="D10" s="120" t="s">
        <v>247</v>
      </c>
      <c r="E10" s="121"/>
      <c r="F10" s="121">
        <v>200000</v>
      </c>
    </row>
    <row r="11" spans="1:6" s="118" customFormat="1" ht="17.25" customHeight="1">
      <c r="A11" s="115"/>
      <c r="B11" s="115">
        <v>60014</v>
      </c>
      <c r="C11" s="115"/>
      <c r="D11" s="116" t="s">
        <v>248</v>
      </c>
      <c r="E11" s="117">
        <f>SUM(E12:E13)</f>
        <v>1332500</v>
      </c>
      <c r="F11" s="117"/>
    </row>
    <row r="12" spans="1:6" s="118" customFormat="1" ht="57" customHeight="1">
      <c r="A12" s="119"/>
      <c r="B12" s="119"/>
      <c r="C12" s="119">
        <v>6300</v>
      </c>
      <c r="D12" s="120" t="s">
        <v>249</v>
      </c>
      <c r="E12" s="121">
        <v>1282500</v>
      </c>
      <c r="F12" s="121"/>
    </row>
    <row r="13" spans="1:6" s="118" customFormat="1" ht="54.75" customHeight="1">
      <c r="A13" s="119"/>
      <c r="B13" s="119"/>
      <c r="C13" s="119">
        <v>6630</v>
      </c>
      <c r="D13" s="122" t="s">
        <v>250</v>
      </c>
      <c r="E13" s="121">
        <v>50000</v>
      </c>
      <c r="F13" s="121"/>
    </row>
    <row r="14" spans="1:6" s="111" customFormat="1" ht="17.25" customHeight="1">
      <c r="A14" s="112">
        <v>750</v>
      </c>
      <c r="B14" s="112"/>
      <c r="C14" s="112"/>
      <c r="D14" s="113" t="s">
        <v>35</v>
      </c>
      <c r="E14" s="114">
        <f>SUM(E15,E17)</f>
        <v>137126</v>
      </c>
      <c r="F14" s="114">
        <f>SUM(F15,F17)</f>
        <v>23966</v>
      </c>
    </row>
    <row r="15" spans="1:6" s="118" customFormat="1" ht="17.25" customHeight="1">
      <c r="A15" s="115"/>
      <c r="B15" s="115">
        <v>75020</v>
      </c>
      <c r="C15" s="115"/>
      <c r="D15" s="116" t="s">
        <v>251</v>
      </c>
      <c r="E15" s="117">
        <f>SUM(E16)</f>
        <v>137126</v>
      </c>
      <c r="F15" s="117"/>
    </row>
    <row r="16" spans="1:6" s="126" customFormat="1" ht="46.5" customHeight="1">
      <c r="A16" s="123"/>
      <c r="B16" s="123"/>
      <c r="C16" s="123">
        <v>2710</v>
      </c>
      <c r="D16" s="124" t="s">
        <v>252</v>
      </c>
      <c r="E16" s="125">
        <v>137126</v>
      </c>
      <c r="F16" s="125"/>
    </row>
    <row r="17" spans="1:6" s="118" customFormat="1" ht="17.25" customHeight="1">
      <c r="A17" s="115"/>
      <c r="B17" s="115">
        <v>75095</v>
      </c>
      <c r="C17" s="115"/>
      <c r="D17" s="116" t="s">
        <v>253</v>
      </c>
      <c r="E17" s="117"/>
      <c r="F17" s="117">
        <f>SUM(F18)</f>
        <v>23966</v>
      </c>
    </row>
    <row r="18" spans="1:6" s="118" customFormat="1" ht="54.75" customHeight="1">
      <c r="A18" s="119"/>
      <c r="B18" s="119"/>
      <c r="C18" s="119">
        <v>6639</v>
      </c>
      <c r="D18" s="120" t="s">
        <v>244</v>
      </c>
      <c r="E18" s="121"/>
      <c r="F18" s="121">
        <v>23966</v>
      </c>
    </row>
    <row r="19" spans="1:6" s="111" customFormat="1" ht="17.25" customHeight="1">
      <c r="A19" s="112">
        <v>851</v>
      </c>
      <c r="B19" s="112"/>
      <c r="C19" s="112"/>
      <c r="D19" s="113" t="s">
        <v>48</v>
      </c>
      <c r="E19" s="114">
        <f>SUM(E20)</f>
        <v>6500</v>
      </c>
      <c r="F19" s="114"/>
    </row>
    <row r="20" spans="1:6" s="118" customFormat="1" ht="17.25" customHeight="1">
      <c r="A20" s="115"/>
      <c r="B20" s="115">
        <v>85154</v>
      </c>
      <c r="C20" s="115"/>
      <c r="D20" s="116" t="s">
        <v>254</v>
      </c>
      <c r="E20" s="117">
        <f>SUM(E21)</f>
        <v>6500</v>
      </c>
      <c r="F20" s="117"/>
    </row>
    <row r="21" spans="1:6" s="118" customFormat="1" ht="45" customHeight="1">
      <c r="A21" s="119"/>
      <c r="B21" s="119"/>
      <c r="C21" s="119">
        <v>2710</v>
      </c>
      <c r="D21" s="120" t="s">
        <v>252</v>
      </c>
      <c r="E21" s="121">
        <v>6500</v>
      </c>
      <c r="F21" s="121"/>
    </row>
    <row r="22" spans="1:6" s="111" customFormat="1" ht="17.25" customHeight="1">
      <c r="A22" s="112">
        <v>852</v>
      </c>
      <c r="B22" s="112"/>
      <c r="C22" s="112"/>
      <c r="D22" s="113" t="s">
        <v>51</v>
      </c>
      <c r="E22" s="114">
        <f>SUM(E23,E27)</f>
        <v>620971</v>
      </c>
      <c r="F22" s="114">
        <f>SUM(F23,F27)</f>
        <v>376104</v>
      </c>
    </row>
    <row r="23" spans="1:6" s="118" customFormat="1" ht="17.25" customHeight="1">
      <c r="A23" s="115"/>
      <c r="B23" s="115">
        <v>85201</v>
      </c>
      <c r="C23" s="115"/>
      <c r="D23" s="116" t="s">
        <v>255</v>
      </c>
      <c r="E23" s="117">
        <f>SUM(E24:E25)</f>
        <v>412971</v>
      </c>
      <c r="F23" s="117">
        <f>SUM(F25:F26)</f>
        <v>126815</v>
      </c>
    </row>
    <row r="24" spans="1:6" s="126" customFormat="1" ht="48" customHeight="1">
      <c r="A24" s="123"/>
      <c r="B24" s="123"/>
      <c r="C24" s="123">
        <v>2320</v>
      </c>
      <c r="D24" s="124" t="s">
        <v>256</v>
      </c>
      <c r="E24" s="125">
        <v>412971</v>
      </c>
      <c r="F24" s="125"/>
    </row>
    <row r="25" spans="1:6" s="118" customFormat="1" ht="43.5" customHeight="1">
      <c r="A25" s="119"/>
      <c r="B25" s="119"/>
      <c r="C25" s="119">
        <v>2320</v>
      </c>
      <c r="D25" s="120" t="s">
        <v>257</v>
      </c>
      <c r="E25" s="121"/>
      <c r="F25" s="121">
        <v>50000</v>
      </c>
    </row>
    <row r="26" spans="1:6" s="118" customFormat="1" ht="43.5" customHeight="1">
      <c r="A26" s="119"/>
      <c r="B26" s="119"/>
      <c r="C26" s="119">
        <v>2330</v>
      </c>
      <c r="D26" s="120" t="s">
        <v>258</v>
      </c>
      <c r="E26" s="121"/>
      <c r="F26" s="121">
        <v>76815</v>
      </c>
    </row>
    <row r="27" spans="1:6" s="118" customFormat="1" ht="17.25" customHeight="1">
      <c r="A27" s="115"/>
      <c r="B27" s="115">
        <v>85204</v>
      </c>
      <c r="C27" s="115"/>
      <c r="D27" s="116" t="s">
        <v>259</v>
      </c>
      <c r="E27" s="117">
        <f>SUM(E28:E29)</f>
        <v>208000</v>
      </c>
      <c r="F27" s="117">
        <f>SUM(F28:F29)</f>
        <v>249289</v>
      </c>
    </row>
    <row r="28" spans="1:6" s="118" customFormat="1" ht="45" customHeight="1">
      <c r="A28" s="119"/>
      <c r="B28" s="119"/>
      <c r="C28" s="119">
        <v>2320</v>
      </c>
      <c r="D28" s="120" t="s">
        <v>256</v>
      </c>
      <c r="E28" s="121">
        <v>208000</v>
      </c>
      <c r="F28" s="121"/>
    </row>
    <row r="29" spans="1:6" s="118" customFormat="1" ht="46.5" customHeight="1">
      <c r="A29" s="119"/>
      <c r="B29" s="119"/>
      <c r="C29" s="119">
        <v>2320</v>
      </c>
      <c r="D29" s="120" t="s">
        <v>257</v>
      </c>
      <c r="E29" s="121"/>
      <c r="F29" s="121">
        <v>249289</v>
      </c>
    </row>
    <row r="30" spans="1:6" s="111" customFormat="1" ht="17.25" customHeight="1">
      <c r="A30" s="112">
        <v>853</v>
      </c>
      <c r="B30" s="112"/>
      <c r="C30" s="112"/>
      <c r="D30" s="113" t="s">
        <v>53</v>
      </c>
      <c r="E30" s="114">
        <f>SUM(E31)</f>
        <v>6576</v>
      </c>
      <c r="F30" s="114">
        <f>SUM(F31)</f>
        <v>1800</v>
      </c>
    </row>
    <row r="31" spans="1:6" s="118" customFormat="1" ht="17.25" customHeight="1">
      <c r="A31" s="115"/>
      <c r="B31" s="115">
        <v>85311</v>
      </c>
      <c r="C31" s="115"/>
      <c r="D31" s="116" t="s">
        <v>260</v>
      </c>
      <c r="E31" s="117">
        <f>SUM(E32)</f>
        <v>6576</v>
      </c>
      <c r="F31" s="117">
        <f>SUM(F32:F33)</f>
        <v>1800</v>
      </c>
    </row>
    <row r="32" spans="1:6" s="118" customFormat="1" ht="43.5" customHeight="1">
      <c r="A32" s="119"/>
      <c r="B32" s="119"/>
      <c r="C32" s="119">
        <v>2320</v>
      </c>
      <c r="D32" s="120" t="s">
        <v>256</v>
      </c>
      <c r="E32" s="121">
        <v>6576</v>
      </c>
      <c r="F32" s="121"/>
    </row>
    <row r="33" spans="1:6" s="118" customFormat="1" ht="43.5" customHeight="1">
      <c r="A33" s="119"/>
      <c r="B33" s="119"/>
      <c r="C33" s="119">
        <v>2320</v>
      </c>
      <c r="D33" s="120" t="s">
        <v>257</v>
      </c>
      <c r="E33" s="121"/>
      <c r="F33" s="121">
        <v>1800</v>
      </c>
    </row>
    <row r="34" spans="1:6" s="111" customFormat="1" ht="17.25" customHeight="1">
      <c r="A34" s="112">
        <v>900</v>
      </c>
      <c r="B34" s="112"/>
      <c r="C34" s="112"/>
      <c r="D34" s="113" t="s">
        <v>261</v>
      </c>
      <c r="E34" s="114"/>
      <c r="F34" s="114">
        <f>SUM(F35)</f>
        <v>10000</v>
      </c>
    </row>
    <row r="35" spans="1:6" s="118" customFormat="1" ht="17.25" customHeight="1">
      <c r="A35" s="115"/>
      <c r="B35" s="115">
        <v>90095</v>
      </c>
      <c r="C35" s="115"/>
      <c r="D35" s="116" t="s">
        <v>253</v>
      </c>
      <c r="E35" s="117"/>
      <c r="F35" s="117">
        <f>SUM(F36)</f>
        <v>10000</v>
      </c>
    </row>
    <row r="36" spans="1:6" s="118" customFormat="1" ht="41.25" customHeight="1">
      <c r="A36" s="119"/>
      <c r="B36" s="119"/>
      <c r="C36" s="119">
        <v>2710</v>
      </c>
      <c r="D36" s="120" t="s">
        <v>262</v>
      </c>
      <c r="E36" s="121"/>
      <c r="F36" s="121">
        <v>10000</v>
      </c>
    </row>
    <row r="37" spans="1:6" s="111" customFormat="1" ht="17.25" customHeight="1">
      <c r="A37" s="112">
        <v>921</v>
      </c>
      <c r="B37" s="112"/>
      <c r="C37" s="112"/>
      <c r="D37" s="113" t="s">
        <v>263</v>
      </c>
      <c r="E37" s="114">
        <f>SUM(E38)</f>
        <v>110000</v>
      </c>
      <c r="F37" s="114"/>
    </row>
    <row r="38" spans="1:6" s="118" customFormat="1" ht="17.25" customHeight="1">
      <c r="A38" s="115"/>
      <c r="B38" s="115">
        <v>92116</v>
      </c>
      <c r="C38" s="115"/>
      <c r="D38" s="116" t="s">
        <v>264</v>
      </c>
      <c r="E38" s="117">
        <f>SUM(E39)</f>
        <v>110000</v>
      </c>
      <c r="F38" s="117"/>
    </row>
    <row r="39" spans="1:6" s="118" customFormat="1" ht="45.75" customHeight="1">
      <c r="A39" s="119"/>
      <c r="B39" s="119"/>
      <c r="C39" s="119">
        <v>2710</v>
      </c>
      <c r="D39" s="120" t="s">
        <v>252</v>
      </c>
      <c r="E39" s="121">
        <v>110000</v>
      </c>
      <c r="F39" s="121"/>
    </row>
    <row r="40" spans="1:6" s="118" customFormat="1" ht="22.5" customHeight="1">
      <c r="A40" s="216" t="s">
        <v>118</v>
      </c>
      <c r="B40" s="217"/>
      <c r="C40" s="217"/>
      <c r="D40" s="218"/>
      <c r="E40" s="114">
        <f>SUM(E5,E8,E14,E19,E22,E30,E34,E37)</f>
        <v>2213673</v>
      </c>
      <c r="F40" s="114">
        <f>SUM(F5,F8,F14,F19,F22,F30,F34,F37)</f>
        <v>712879</v>
      </c>
    </row>
    <row r="41" spans="1:6" ht="15.75" customHeight="1"/>
    <row r="42" spans="1:6" ht="15.75" customHeight="1"/>
    <row r="43" spans="1:6" s="102" customFormat="1" ht="14.25" customHeight="1">
      <c r="A43" s="102" t="s">
        <v>236</v>
      </c>
    </row>
    <row r="44" spans="1:6" s="102" customFormat="1" ht="14.25" customHeight="1">
      <c r="A44" s="102" t="s">
        <v>237</v>
      </c>
    </row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</sheetData>
  <sheetProtection password="CCFE" sheet="1" objects="1" scenarios="1" formatColumns="0" formatRows="0"/>
  <mergeCells count="2">
    <mergeCell ref="A2:F2"/>
    <mergeCell ref="A40:D40"/>
  </mergeCells>
  <pageMargins left="0.72" right="0.47244094488188981" top="1.3" bottom="1.0236220472440944" header="0.57999999999999996" footer="0.26"/>
  <pageSetup paperSize="9" scale="95" orientation="portrait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workbookViewId="0">
      <selection activeCell="E20" sqref="E20"/>
    </sheetView>
  </sheetViews>
  <sheetFormatPr defaultRowHeight="12"/>
  <cols>
    <col min="1" max="1" width="4" style="158" customWidth="1"/>
    <col min="2" max="2" width="7.33203125" style="159" customWidth="1"/>
    <col min="3" max="3" width="9.5" style="159" customWidth="1"/>
    <col min="4" max="4" width="10.1640625" style="159" customWidth="1"/>
    <col min="5" max="5" width="55.1640625" style="158" customWidth="1"/>
    <col min="6" max="6" width="17.1640625" style="158" customWidth="1"/>
    <col min="7" max="7" width="17" style="158" customWidth="1"/>
    <col min="8" max="16384" width="9.33203125" style="158"/>
  </cols>
  <sheetData>
    <row r="3" spans="2:7" ht="30.75" customHeight="1">
      <c r="B3" s="219" t="s">
        <v>295</v>
      </c>
      <c r="C3" s="219"/>
      <c r="D3" s="219"/>
      <c r="E3" s="219"/>
      <c r="F3" s="219"/>
      <c r="G3" s="219"/>
    </row>
    <row r="4" spans="2:7" ht="19.5" customHeight="1"/>
    <row r="5" spans="2:7" s="161" customFormat="1" ht="21.75" customHeight="1">
      <c r="B5" s="160" t="s">
        <v>0</v>
      </c>
      <c r="C5" s="160" t="s">
        <v>1</v>
      </c>
      <c r="D5" s="160" t="s">
        <v>116</v>
      </c>
      <c r="E5" s="160" t="s">
        <v>117</v>
      </c>
      <c r="F5" s="160" t="s">
        <v>59</v>
      </c>
      <c r="G5" s="160" t="s">
        <v>61</v>
      </c>
    </row>
    <row r="6" spans="2:7" s="165" customFormat="1" ht="19.5" customHeight="1">
      <c r="B6" s="162">
        <v>900</v>
      </c>
      <c r="C6" s="162"/>
      <c r="D6" s="162"/>
      <c r="E6" s="163" t="s">
        <v>261</v>
      </c>
      <c r="F6" s="164">
        <f>SUM(F7)</f>
        <v>400000</v>
      </c>
      <c r="G6" s="164"/>
    </row>
    <row r="7" spans="2:7" s="161" customFormat="1" ht="32.25" customHeight="1">
      <c r="B7" s="166"/>
      <c r="C7" s="166">
        <v>90019</v>
      </c>
      <c r="D7" s="166"/>
      <c r="E7" s="167" t="s">
        <v>287</v>
      </c>
      <c r="F7" s="168">
        <f>SUM(F8)</f>
        <v>400000</v>
      </c>
      <c r="G7" s="168"/>
    </row>
    <row r="8" spans="2:7" s="161" customFormat="1" ht="19.5" customHeight="1">
      <c r="B8" s="169"/>
      <c r="C8" s="169"/>
      <c r="D8" s="170" t="s">
        <v>288</v>
      </c>
      <c r="E8" s="171" t="s">
        <v>289</v>
      </c>
      <c r="F8" s="172">
        <v>400000</v>
      </c>
      <c r="G8" s="172"/>
    </row>
    <row r="9" spans="2:7" s="165" customFormat="1" ht="19.5" customHeight="1">
      <c r="B9" s="173" t="s">
        <v>290</v>
      </c>
      <c r="C9" s="162"/>
      <c r="D9" s="173"/>
      <c r="E9" s="163" t="s">
        <v>245</v>
      </c>
      <c r="F9" s="164"/>
      <c r="G9" s="164">
        <f>SUM(G10)</f>
        <v>400000</v>
      </c>
    </row>
    <row r="10" spans="2:7" s="161" customFormat="1" ht="19.5" customHeight="1">
      <c r="B10" s="166"/>
      <c r="C10" s="174" t="s">
        <v>291</v>
      </c>
      <c r="D10" s="175"/>
      <c r="E10" s="176" t="s">
        <v>248</v>
      </c>
      <c r="F10" s="177"/>
      <c r="G10" s="168">
        <f>SUM(G11:G12)</f>
        <v>400000</v>
      </c>
    </row>
    <row r="11" spans="2:7" s="183" customFormat="1" ht="55.5" customHeight="1">
      <c r="B11" s="179"/>
      <c r="C11" s="179"/>
      <c r="D11" s="180" t="s">
        <v>292</v>
      </c>
      <c r="E11" s="181" t="s">
        <v>293</v>
      </c>
      <c r="F11" s="182"/>
      <c r="G11" s="182">
        <v>179513</v>
      </c>
    </row>
    <row r="12" spans="2:7" s="183" customFormat="1" ht="69" customHeight="1">
      <c r="B12" s="179"/>
      <c r="C12" s="179"/>
      <c r="D12" s="180" t="s">
        <v>292</v>
      </c>
      <c r="E12" s="181" t="s">
        <v>294</v>
      </c>
      <c r="F12" s="182"/>
      <c r="G12" s="182">
        <v>220487</v>
      </c>
    </row>
    <row r="13" spans="2:7" s="161" customFormat="1" ht="20.25" customHeight="1">
      <c r="B13" s="220" t="s">
        <v>118</v>
      </c>
      <c r="C13" s="221"/>
      <c r="D13" s="222"/>
      <c r="E13" s="223"/>
      <c r="F13" s="178">
        <f>SUM(F6,F9)</f>
        <v>400000</v>
      </c>
      <c r="G13" s="164">
        <f>SUM(G6,G9)</f>
        <v>400000</v>
      </c>
    </row>
    <row r="16" spans="2:7" s="190" customFormat="1">
      <c r="B16" s="224" t="s">
        <v>236</v>
      </c>
      <c r="C16" s="224"/>
      <c r="D16" s="224"/>
    </row>
    <row r="17" spans="2:4" s="190" customFormat="1">
      <c r="B17" s="224" t="s">
        <v>237</v>
      </c>
      <c r="C17" s="224"/>
      <c r="D17" s="224"/>
    </row>
  </sheetData>
  <sheetProtection password="CCFE" sheet="1" objects="1" scenarios="1" formatColumns="0" formatRows="0"/>
  <mergeCells count="4">
    <mergeCell ref="B3:G3"/>
    <mergeCell ref="B13:E13"/>
    <mergeCell ref="B16:D16"/>
    <mergeCell ref="B17:D17"/>
  </mergeCells>
  <pageMargins left="0.28000000000000003" right="0.45" top="1.3779527559055118" bottom="0.74803149606299213" header="0.59055118110236227" footer="0.31496062992125984"/>
  <pageSetup paperSize="9" scale="95" orientation="portrait" r:id="rId1"/>
  <headerFooter alignWithMargins="0">
    <oddHeader>&amp;R&amp;10Tabela Nr 8
do uchwały Nr ...............
Rady Powiatu w Otwocku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workbookViewId="0">
      <selection activeCell="M13" sqref="M13"/>
    </sheetView>
  </sheetViews>
  <sheetFormatPr defaultRowHeight="12.75"/>
  <cols>
    <col min="1" max="1" width="2.83203125" style="133" customWidth="1"/>
    <col min="2" max="2" width="50.83203125" style="133" customWidth="1"/>
    <col min="3" max="3" width="9.33203125" style="133" customWidth="1"/>
    <col min="4" max="4" width="11.33203125" style="133" customWidth="1"/>
    <col min="5" max="8" width="13" style="133" customWidth="1"/>
    <col min="9" max="16384" width="9.33203125" style="133"/>
  </cols>
  <sheetData>
    <row r="1" spans="2:10" ht="9" customHeight="1">
      <c r="H1" s="134"/>
      <c r="I1" s="134"/>
      <c r="J1" s="134"/>
    </row>
    <row r="2" spans="2:10" ht="32.25" customHeight="1">
      <c r="B2" s="228" t="s">
        <v>282</v>
      </c>
      <c r="C2" s="228"/>
      <c r="D2" s="228"/>
      <c r="E2" s="228"/>
      <c r="F2" s="228"/>
      <c r="G2" s="228"/>
      <c r="H2" s="228"/>
    </row>
    <row r="3" spans="2:10" ht="13.5" thickBot="1"/>
    <row r="4" spans="2:10" ht="18.75" customHeight="1">
      <c r="B4" s="229" t="s">
        <v>269</v>
      </c>
      <c r="C4" s="231" t="s">
        <v>0</v>
      </c>
      <c r="D4" s="229" t="s">
        <v>1</v>
      </c>
      <c r="E4" s="231" t="s">
        <v>59</v>
      </c>
      <c r="F4" s="233" t="s">
        <v>270</v>
      </c>
      <c r="G4" s="234"/>
      <c r="H4" s="235"/>
    </row>
    <row r="5" spans="2:10" ht="18.75" customHeight="1" thickBot="1">
      <c r="B5" s="230"/>
      <c r="C5" s="232"/>
      <c r="D5" s="230"/>
      <c r="E5" s="232"/>
      <c r="F5" s="135"/>
      <c r="G5" s="136" t="s">
        <v>271</v>
      </c>
      <c r="H5" s="137" t="s">
        <v>272</v>
      </c>
    </row>
    <row r="6" spans="2:10" s="140" customFormat="1" ht="43.5" customHeight="1" thickBot="1">
      <c r="B6" s="138" t="s">
        <v>273</v>
      </c>
      <c r="C6" s="138">
        <v>801</v>
      </c>
      <c r="D6" s="138">
        <v>80120</v>
      </c>
      <c r="E6" s="139">
        <v>66000</v>
      </c>
      <c r="F6" s="139">
        <f>SUM(G6:H6)</f>
        <v>66000</v>
      </c>
      <c r="G6" s="139">
        <v>66000</v>
      </c>
      <c r="H6" s="139">
        <v>0</v>
      </c>
    </row>
    <row r="7" spans="2:10" s="140" customFormat="1" ht="43.5" customHeight="1" thickBot="1">
      <c r="B7" s="138" t="s">
        <v>274</v>
      </c>
      <c r="C7" s="138">
        <v>801</v>
      </c>
      <c r="D7" s="138">
        <v>80120</v>
      </c>
      <c r="E7" s="139">
        <v>40000</v>
      </c>
      <c r="F7" s="139">
        <f>SUM(G7:H7)</f>
        <v>40000</v>
      </c>
      <c r="G7" s="139">
        <v>40000</v>
      </c>
      <c r="H7" s="139">
        <v>0</v>
      </c>
    </row>
    <row r="8" spans="2:10" s="145" customFormat="1" ht="43.5" customHeight="1" thickBot="1">
      <c r="B8" s="143" t="s">
        <v>275</v>
      </c>
      <c r="C8" s="143">
        <v>801</v>
      </c>
      <c r="D8" s="143">
        <v>80130</v>
      </c>
      <c r="E8" s="144">
        <v>120000</v>
      </c>
      <c r="F8" s="144">
        <f t="shared" ref="F8:F14" si="0">SUM(G8:H8)</f>
        <v>120000</v>
      </c>
      <c r="G8" s="144">
        <v>120000</v>
      </c>
      <c r="H8" s="144">
        <v>0</v>
      </c>
    </row>
    <row r="9" spans="2:10" s="140" customFormat="1" ht="43.5" customHeight="1" thickBot="1">
      <c r="B9" s="138" t="s">
        <v>276</v>
      </c>
      <c r="C9" s="138">
        <v>801</v>
      </c>
      <c r="D9" s="138">
        <v>80130</v>
      </c>
      <c r="E9" s="139">
        <v>158100</v>
      </c>
      <c r="F9" s="139">
        <f t="shared" si="0"/>
        <v>158100</v>
      </c>
      <c r="G9" s="139">
        <v>158100</v>
      </c>
      <c r="H9" s="139">
        <v>0</v>
      </c>
    </row>
    <row r="10" spans="2:10" s="140" customFormat="1" ht="43.5" customHeight="1" thickBot="1">
      <c r="B10" s="138" t="s">
        <v>277</v>
      </c>
      <c r="C10" s="138">
        <v>854</v>
      </c>
      <c r="D10" s="138">
        <v>85403</v>
      </c>
      <c r="E10" s="139">
        <v>143424</v>
      </c>
      <c r="F10" s="139">
        <f t="shared" si="0"/>
        <v>143424</v>
      </c>
      <c r="G10" s="139">
        <v>143424</v>
      </c>
      <c r="H10" s="139">
        <v>0</v>
      </c>
    </row>
    <row r="11" spans="2:10" s="140" customFormat="1" ht="56.25" customHeight="1" thickBot="1">
      <c r="B11" s="138" t="s">
        <v>278</v>
      </c>
      <c r="C11" s="138">
        <v>854</v>
      </c>
      <c r="D11" s="138">
        <v>85403</v>
      </c>
      <c r="E11" s="139">
        <v>192550</v>
      </c>
      <c r="F11" s="139">
        <f t="shared" si="0"/>
        <v>192550</v>
      </c>
      <c r="G11" s="139">
        <v>192550</v>
      </c>
      <c r="H11" s="139">
        <v>0</v>
      </c>
    </row>
    <row r="12" spans="2:10" s="140" customFormat="1" ht="43.5" customHeight="1" thickBot="1">
      <c r="B12" s="138" t="s">
        <v>279</v>
      </c>
      <c r="C12" s="138">
        <v>854</v>
      </c>
      <c r="D12" s="138">
        <v>85407</v>
      </c>
      <c r="E12" s="139">
        <v>374200</v>
      </c>
      <c r="F12" s="139">
        <f t="shared" si="0"/>
        <v>374200</v>
      </c>
      <c r="G12" s="139">
        <v>308200</v>
      </c>
      <c r="H12" s="139">
        <v>66000</v>
      </c>
    </row>
    <row r="13" spans="2:10" s="140" customFormat="1" ht="43.5" customHeight="1" thickBot="1">
      <c r="B13" s="138" t="s">
        <v>280</v>
      </c>
      <c r="C13" s="138">
        <v>854</v>
      </c>
      <c r="D13" s="138">
        <v>85420</v>
      </c>
      <c r="E13" s="139">
        <v>170000</v>
      </c>
      <c r="F13" s="139">
        <f t="shared" si="0"/>
        <v>170000</v>
      </c>
      <c r="G13" s="139">
        <v>170000</v>
      </c>
      <c r="H13" s="139">
        <v>0</v>
      </c>
    </row>
    <row r="14" spans="2:10" s="140" customFormat="1" ht="43.5" customHeight="1" thickBot="1">
      <c r="B14" s="138" t="s">
        <v>281</v>
      </c>
      <c r="C14" s="138">
        <v>854</v>
      </c>
      <c r="D14" s="138">
        <v>85421</v>
      </c>
      <c r="E14" s="139">
        <v>342800</v>
      </c>
      <c r="F14" s="139">
        <f t="shared" si="0"/>
        <v>342800</v>
      </c>
      <c r="G14" s="139">
        <v>342800</v>
      </c>
      <c r="H14" s="139">
        <v>0</v>
      </c>
    </row>
    <row r="15" spans="2:10" s="142" customFormat="1" ht="28.5" customHeight="1" thickBot="1">
      <c r="B15" s="225" t="s">
        <v>55</v>
      </c>
      <c r="C15" s="226"/>
      <c r="D15" s="227"/>
      <c r="E15" s="141">
        <f>SUM(E6:E14)</f>
        <v>1607074</v>
      </c>
      <c r="F15" s="141">
        <f>SUM(F6:F14)</f>
        <v>1607074</v>
      </c>
      <c r="G15" s="141">
        <f>SUM(G6:G14)</f>
        <v>1541074</v>
      </c>
      <c r="H15" s="141">
        <f>SUM(H6:H14)</f>
        <v>66000</v>
      </c>
    </row>
    <row r="18" spans="2:2" s="191" customFormat="1">
      <c r="B18" s="191" t="s">
        <v>236</v>
      </c>
    </row>
    <row r="19" spans="2:2" s="191" customFormat="1">
      <c r="B19" s="191" t="s">
        <v>237</v>
      </c>
    </row>
  </sheetData>
  <sheetProtection password="CCFE" sheet="1" objects="1" scenarios="1" formatColumns="0" formatRows="0"/>
  <mergeCells count="7">
    <mergeCell ref="B15:D15"/>
    <mergeCell ref="B2:H2"/>
    <mergeCell ref="B4:B5"/>
    <mergeCell ref="C4:C5"/>
    <mergeCell ref="D4:D5"/>
    <mergeCell ref="E4:E5"/>
    <mergeCell ref="F4:H4"/>
  </mergeCells>
  <pageMargins left="0.39370078740157483" right="0.23622047244094491" top="1.2598425196850394" bottom="0.31496062992125984" header="0.59055118110236227" footer="0.15748031496062992"/>
  <pageSetup paperSize="9" scale="90" orientation="portrait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Tab.2a</vt:lpstr>
      <vt:lpstr>Tab.3</vt:lpstr>
      <vt:lpstr>Tab.5</vt:lpstr>
      <vt:lpstr>Tab.7</vt:lpstr>
      <vt:lpstr>Tab.8</vt:lpstr>
      <vt:lpstr>Zał.2</vt:lpstr>
      <vt:lpstr>Arkusz1</vt:lpstr>
      <vt:lpstr>Tab.2a!__xlnm.Print_Area_1</vt:lpstr>
      <vt:lpstr>Tab.2a!Obszar_wydruku</vt:lpstr>
      <vt:lpstr>Tab.5!Obszar_wydruku</vt:lpstr>
      <vt:lpstr>Zał.2!Obszar_wydruku</vt:lpstr>
    </vt:vector>
  </TitlesOfParts>
  <Company>Starostwo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Jolanta Wyszomirska</cp:lastModifiedBy>
  <cp:lastPrinted>2015-08-21T11:19:59Z</cp:lastPrinted>
  <dcterms:created xsi:type="dcterms:W3CDTF">2011-01-27T10:19:23Z</dcterms:created>
  <dcterms:modified xsi:type="dcterms:W3CDTF">2015-08-21T11:20:17Z</dcterms:modified>
</cp:coreProperties>
</file>