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405" activeTab="5"/>
  </bookViews>
  <sheets>
    <sheet name="Tab.2a" sheetId="1" r:id="rId1"/>
    <sheet name="Tab.3" sheetId="2" r:id="rId2"/>
    <sheet name="Tab.4" sheetId="3" r:id="rId3"/>
    <sheet name="Tab.6" sheetId="4" r:id="rId4"/>
    <sheet name="Zał.1" sheetId="5" r:id="rId5"/>
    <sheet name="Zał.2" sheetId="6" r:id="rId6"/>
  </sheets>
  <definedNames>
    <definedName name="__xlnm.Print_Area_1" localSheetId="0">'Tab.2a'!$A$1:$M$70</definedName>
    <definedName name="__xlnm.Print_Area_1" localSheetId="1">#REF!</definedName>
    <definedName name="__xlnm.Print_Area_1" localSheetId="4">#REF!</definedName>
    <definedName name="__xlnm.Print_Area_1" localSheetId="5">#REF!</definedName>
    <definedName name="__xlnm.Print_Area_1">#REF!</definedName>
    <definedName name="_xlnm.Print_Area" localSheetId="0">'Tab.2a'!$A$1:$J$59</definedName>
    <definedName name="_xlnm.Print_Area" localSheetId="5">'Zał.2'!$A$1:$H$31</definedName>
    <definedName name="t" localSheetId="0">#REF!</definedName>
    <definedName name="t" localSheetId="1">#REF!</definedName>
    <definedName name="t" localSheetId="4">#REF!</definedName>
    <definedName name="t" localSheetId="5">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<sst xmlns="http://schemas.openxmlformats.org/spreadsheetml/2006/main" count="540" uniqueCount="313">
  <si>
    <t>Lp.</t>
  </si>
  <si>
    <t>Dział</t>
  </si>
  <si>
    <t>Nazwa zadania</t>
  </si>
  <si>
    <t>z tego: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</si>
  <si>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</si>
  <si>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</si>
  <si>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</si>
  <si>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</si>
  <si>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</si>
  <si>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</si>
  <si>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</si>
  <si>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</si>
  <si>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</si>
  <si>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 złotych</t>
  </si>
  <si>
    <t>Treść</t>
  </si>
  <si>
    <t>Klasyfikacja
§</t>
  </si>
  <si>
    <t>Kwota 2011 r.</t>
  </si>
  <si>
    <t>Dochody</t>
  </si>
  <si>
    <t>Wydatki</t>
  </si>
  <si>
    <t>Wynik budżetu /deficyt/</t>
  </si>
  <si>
    <t>Przychody ogółem:</t>
  </si>
  <si>
    <t>Kredyty</t>
  </si>
  <si>
    <t>§ 952</t>
  </si>
  <si>
    <t>Pożyczki</t>
  </si>
  <si>
    <t>Pożyczki na finansowanie zadań realizowanych z udziałem środków pochodzących z budżetu UE</t>
  </si>
  <si>
    <t>§ 903</t>
  </si>
  <si>
    <t>Spłaty pożyczek i kredytów udzielonych ze środków publicznych</t>
  </si>
  <si>
    <t>§ 951</t>
  </si>
  <si>
    <t>Prywatyzacja majątku jst</t>
  </si>
  <si>
    <t>§ 944</t>
  </si>
  <si>
    <t>Nadwyżki z lat ubiegłych</t>
  </si>
  <si>
    <t>§ 957</t>
  </si>
  <si>
    <t>Papiery wartościowe (obligacje)</t>
  </si>
  <si>
    <t>§ 931</t>
  </si>
  <si>
    <t>Wolne środki</t>
  </si>
  <si>
    <t>§ 950</t>
  </si>
  <si>
    <t>Inne źródła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</si>
  <si>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</si>
  <si>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</si>
  <si>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</si>
  <si>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</si>
  <si>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</si>
  <si>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</si>
  <si>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</si>
  <si>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 i kredyty</t>
  </si>
  <si>
    <t>§ 991</t>
  </si>
  <si>
    <t>Przelewy na rachunki lokat</t>
  </si>
  <si>
    <t>§ 994</t>
  </si>
  <si>
    <t xml:space="preserve">Wykup innych papierów wartościowych </t>
  </si>
  <si>
    <t>§ 982</t>
  </si>
  <si>
    <t>Rozchody z tytułu innych rozliczeń krajowych</t>
  </si>
  <si>
    <t>§ 995</t>
  </si>
  <si>
    <t>Rozdział</t>
  </si>
  <si>
    <t>Paragraf</t>
  </si>
  <si>
    <t>Wyszczególnienie</t>
  </si>
  <si>
    <t>010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</si>
  <si>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</si>
  <si>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</si>
  <si>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</si>
  <si>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</si>
  <si>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</si>
  <si>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</si>
  <si>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</si>
  <si>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Składki na ubezpieczenia społeczne</t>
  </si>
  <si>
    <t>Składki na Fundusz Pracy</t>
  </si>
  <si>
    <t>Wynagrodzenia bezosobowe</t>
  </si>
  <si>
    <t>Zakup materiałów i wyposażenia</t>
  </si>
  <si>
    <t>Zakup energii</t>
  </si>
  <si>
    <t>Zakup usług remontowych</t>
  </si>
  <si>
    <t>Różne opłaty i składki</t>
  </si>
  <si>
    <t>Podatek od nieruchomości</t>
  </si>
  <si>
    <t>Pozostałe odsetki</t>
  </si>
  <si>
    <t>Kary i odszkodowania wypłacane na rzecz osób fizycznych</t>
  </si>
  <si>
    <t>Koszty postępowania sądowego i prokuratorskiego</t>
  </si>
  <si>
    <t>Działalność usługowa</t>
  </si>
  <si>
    <t>Prace geodezyjne i kartograficzne (nieinwestycyjne)</t>
  </si>
  <si>
    <t>Opracowania geodezyjne i kartograficzne</t>
  </si>
  <si>
    <t>Nadzór budowlany</t>
  </si>
  <si>
    <t>Wydatki osobowe niezaliczone do wynagrodzeń</t>
  </si>
  <si>
    <t>Wynagrodzenia osobowe pracowników</t>
  </si>
  <si>
    <t>Wynagrodzenia osobowe członków korpusu służby cywilnej</t>
  </si>
  <si>
    <t>Dodatkowe wynagrodzenie roczne</t>
  </si>
  <si>
    <t>Zakup usług zdrowotnych</t>
  </si>
  <si>
    <t>Zakup usług dostępu do sieci Internet</t>
  </si>
  <si>
    <t>Opłaty z tytułu zakupu usług telekomunikacyjnych świadczonych w ruchomej publicznej sieci telefonicznej</t>
  </si>
  <si>
    <t>Opłaty z tytułu zakupu usług telekomunikacyjnych świadczonych w stacjonarnej publicznej sieci telefonicznej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</si>
  <si>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</si>
  <si>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</si>
  <si>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</si>
  <si>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</si>
  <si>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</si>
  <si>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</si>
  <si>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</si>
  <si>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Obrona narodowa</t>
  </si>
  <si>
    <t>Pozostałe wydatki obronne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</si>
  <si>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</si>
  <si>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</si>
  <si>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</si>
  <si>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i nadterminowych oraz funkcjonariuszy</t>
  </si>
  <si>
    <t>Pozostałe należności żołnierzy zawodowych i nadterminowych oraz funkcjonariuszy</t>
  </si>
  <si>
    <t>Nagrody roczne dla żołnierzy zawodowych i nadterminowych oraz funkcjonariuszy</t>
  </si>
  <si>
    <t>Równoważniki pieniężne i ekwiwalenty dla żołnierzy i funkcjonariuszy</t>
  </si>
  <si>
    <t>Zakup środków żywności</t>
  </si>
  <si>
    <t>Zakup leków, wyrobów medycznych i produktów biobójczych</t>
  </si>
  <si>
    <t>Zakup sprzętu i uzbrojenia</t>
  </si>
  <si>
    <t>Obrona cywilna</t>
  </si>
  <si>
    <t>Ochrona zdrowia</t>
  </si>
  <si>
    <t>Składki na ubezpieczenie zdrowotne oraz świadczenia dla osób nie objętych obowiązkiem ubezpieczenia zdrowotnego</t>
  </si>
  <si>
    <t>Składki na ubezpieczenie zdrowotne</t>
  </si>
  <si>
    <t>Pomoc społeczna</t>
  </si>
  <si>
    <t>Ośrodki wsparcia</t>
  </si>
  <si>
    <t>Opłaty na rzecz budżetów jednostek samorządu terytorialnego</t>
  </si>
  <si>
    <t>Składki na ubezpieczenia zdrowotne opłacane za osoby pobierające niektóre świadczenia z pomocy społecznej, niektóre świadczenia rodzinne oraz za osoby uczestniczące w zajęciach w centrum integracji społecznej</t>
  </si>
  <si>
    <t>Pomoc dla cudzoziemców</t>
  </si>
  <si>
    <t>Świadczenia społeczne</t>
  </si>
  <si>
    <t>Pozostałe zadania w zakresie polityki społecznej</t>
  </si>
  <si>
    <t>Zespoły do spraw orzekania o niepełnosprawności</t>
  </si>
  <si>
    <t>Razem</t>
  </si>
  <si>
    <t>Przetwórstwo przemysłowe</t>
  </si>
  <si>
    <t>Rozwój przedsiębiorczości</t>
  </si>
  <si>
    <t>Dotacje celowe przekazane do samorządu województwa na inwestycje i zakupy inwestycyjne realizowane na podstawie porozumień (umów) między jednostkami samorządu terytorialnego</t>
  </si>
  <si>
    <t>Transport i łączność</t>
  </si>
  <si>
    <t>Lokalny transport zbiorowy</t>
  </si>
  <si>
    <t>Dotacje celowe przekazane gminie na zadania bieżące realizowane na podstawie porozumień (umów) między jednostkami samorządu terytorialnego (SKM)</t>
  </si>
  <si>
    <t>Drogi publiczne powiatowe</t>
  </si>
  <si>
    <t>Dotacja celowa otrzymana z tytułu pomocy finansowej udzielanej między jednostkami samorządu terytorialnego na dofinansowanie własnych zadań bieżących</t>
  </si>
  <si>
    <t>Starostwa powiatowe</t>
  </si>
  <si>
    <t>Dotacja celowa na pomoc finansową udzielaną między jednostkami samorządu terytorialnego na dofinansowanie własnych zadań bieżących</t>
  </si>
  <si>
    <t>Pozostała działalność</t>
  </si>
  <si>
    <t>Placówki opiekuńczo - wychowawcze</t>
  </si>
  <si>
    <t>Dotacje celowe przekazane dla powiatu na zadania bieżące realizowane na podstawie porozumień (umów) między jednostkami samorządu terytorialnego</t>
  </si>
  <si>
    <t>Dotacje celowe otrzymane z powiatu na zadania bieżące realizowane na podstawie porozumień (umów) między jednostkami samorządu terytorialnego</t>
  </si>
  <si>
    <t>Rodziny zastępcze</t>
  </si>
  <si>
    <t>Rehabilitacja zawodowa i społeczna osób niepełnosprawnych</t>
  </si>
  <si>
    <t>Dotacje celowe otrzymane z gminy na zadania bieżące realizowane na podstawie porozumień (umów) między jednostkami samorządu terytorialnego</t>
  </si>
  <si>
    <t>Gospodarka komunalna i ochrona środowiska</t>
  </si>
  <si>
    <t>Kultura i ochrona dziedzictwa narodowego</t>
  </si>
  <si>
    <t>Pozostałe zadania w zakresie kultury</t>
  </si>
  <si>
    <t>Biblioteki</t>
  </si>
  <si>
    <t>Dotacje celowe przekazane gminie na zadania bieżące realizowane na podstawie porozumień (umów) między jednostkami samorządu terytorialnego</t>
  </si>
  <si>
    <t>Projekt</t>
  </si>
  <si>
    <t>Kategoria interwencji funduszy strukturalnych</t>
  </si>
  <si>
    <t>Klasyfikacja (dział, rozdział, paragraf)</t>
  </si>
  <si>
    <t>Wydatki  w okresie realizacji Projektu (całkowita wartość Projektu (6+7)</t>
  </si>
  <si>
    <t>w tym:</t>
  </si>
  <si>
    <t>Planowane wydatki</t>
  </si>
  <si>
    <t>Środki z budżetu krajowego</t>
  </si>
  <si>
    <t>Środki z budżetu UE</t>
  </si>
  <si>
    <t>2011 r.</t>
  </si>
  <si>
    <t>Wydatki razem (9+13)</t>
  </si>
  <si>
    <t>Środki z budżetu krajowego**</t>
  </si>
  <si>
    <t>Wydatki razem (10+11+12)</t>
  </si>
  <si>
    <t>z tego, źródła finansowania:</t>
  </si>
  <si>
    <t>Wydatki razem (14+15+16+17)</t>
  </si>
  <si>
    <t>pożyczki i kredyty</t>
  </si>
  <si>
    <t>obligacje</t>
  </si>
  <si>
    <t>pozostałe**</t>
  </si>
  <si>
    <t>pożyczki na prefinansowanie z budżetu państwa</t>
  </si>
  <si>
    <t>pozostałe</t>
  </si>
  <si>
    <t>Wydatki majątkowe razem:</t>
  </si>
  <si>
    <t>x</t>
  </si>
  <si>
    <t>1.1</t>
  </si>
  <si>
    <t>Program:</t>
  </si>
  <si>
    <t>Regionalny Program Operacyjny Województwa Mazowieckiego</t>
  </si>
  <si>
    <t>Priorytet:</t>
  </si>
  <si>
    <t>Priorytet III Regionalny system transportowy</t>
  </si>
  <si>
    <t>Działanie:</t>
  </si>
  <si>
    <t>3.1 Infrastruktura drogowa</t>
  </si>
  <si>
    <t>Nazwa Projektu:</t>
  </si>
  <si>
    <t>Wykup gruntu na budowę drogi powiatowej Nr 2724W na odc. od km 0+000 do km 1+960 w m. Karczew i Janów, gm. Karczew, powiat otwocki</t>
  </si>
  <si>
    <t>Razem Wydatki:</t>
  </si>
  <si>
    <t>600, 60014, 6069</t>
  </si>
  <si>
    <t>1.2</t>
  </si>
  <si>
    <t>Program Operacyjny Kapitał Ludzki</t>
  </si>
  <si>
    <t>Priorytet VII Promocja Integracji Społecznej</t>
  </si>
  <si>
    <t>7.1.2 Rozwój i upowszechnianie aktywnej integracji przez powiatowe centra pomocy rodzinie</t>
  </si>
  <si>
    <t>Sprawni i Samodzielni</t>
  </si>
  <si>
    <t>853, 85395, 6067, 6069</t>
  </si>
  <si>
    <t>Wydatki bieżące razem:</t>
  </si>
  <si>
    <t>2.1</t>
  </si>
  <si>
    <t>7.3 Inicjatywy lokalne na rzecz aktywnej integracji</t>
  </si>
  <si>
    <t>Szkolenie organizowane przez Powiatową Komendę Państwowej Straży Pożarnej w Otwocku środkiem aktywnej integracji mieszkańców powiatu otwockiego</t>
  </si>
  <si>
    <t>754, 75411, 4177, 4179, 4217, 4219, 4307, 4309, 4357, 4359</t>
  </si>
  <si>
    <t>2.2</t>
  </si>
  <si>
    <t>Priorytet IX Rozwój wykształcenia i kompetencji w regionach</t>
  </si>
  <si>
    <t>9.5 Oddolne inicjatywy edukacyjne na obszarach wiejskich</t>
  </si>
  <si>
    <t>Zajęcia psychedukacyjne dla wychowanków i kadry Ośrodka Wsparcia Dziecka i Rodziny w Józefowie</t>
  </si>
  <si>
    <t>801, 80195, 4117, 4127, 4177, 4179, 4217, 4307</t>
  </si>
  <si>
    <t>2.3</t>
  </si>
  <si>
    <t>Edukacja plastyczna podopiecznych Młodzieżowego Ośrodka Socjoterapii "Jędruś"</t>
  </si>
  <si>
    <t>801, 80195, 4117, 4119, 4127, 4129, 4177, 4179, 4217, 4219, 4247, 4249, 4307, 4309, 4787, 4789</t>
  </si>
  <si>
    <t>2.4</t>
  </si>
  <si>
    <t>Judo - formą integracji i aktywizacji podopiecznych MOS "Jędruś"</t>
  </si>
  <si>
    <t>852, 85295, 4117, 4119, 4127, 4129, 4177, 4179, 4217, 4219, 4247, 4249, 4307, 4309, 4787, 4789</t>
  </si>
  <si>
    <t>2.5</t>
  </si>
  <si>
    <t>Priorytet VI Rynek pracy otwarty dla wszystkich</t>
  </si>
  <si>
    <t>6.1 Poprawa dostępu do zatrudnienia oraz wspieranie aktywności zawodowej w regionie</t>
  </si>
  <si>
    <t>Większy dostęp - Lepsza skuteczność</t>
  </si>
  <si>
    <t>853, 85333, 4017, 4019, 4047, 4049, 4117, 4119, 4127, 4129, 4447, 4449</t>
  </si>
  <si>
    <t>2.6</t>
  </si>
  <si>
    <t>853, 85395, 4017, 4117, 4127, 4177, 4217, 4267, 4307, 4309, 4357, 4377, 4747, 4757, 3119</t>
  </si>
  <si>
    <t>Ogółem (1+2)</t>
  </si>
  <si>
    <t xml:space="preserve">* wydatki obejmują wydatki bieżące i majątkowe </t>
  </si>
  <si>
    <t>** środki własne jst, współfinansowane z budżetu państwa oraz inne</t>
  </si>
  <si>
    <t>Kwota dotacji /w zł/</t>
  </si>
  <si>
    <t>Podmiotowej</t>
  </si>
  <si>
    <t>Przedmiotowej</t>
  </si>
  <si>
    <t>Celowej</t>
  </si>
  <si>
    <t>Jednostki sektora finansów publicznych</t>
  </si>
  <si>
    <t>Nazwa jednostki</t>
  </si>
  <si>
    <t>Dotacja celowa przekazana do samorządu województwa na inwestycje i zakupy inwestycyjne realizowane na podstawie porozumień (umów) między jst</t>
  </si>
  <si>
    <t>Wpłaty jednostek na państwowy fundusz celowy na finansowanie lub dofinansowanie zadań inwestycyjnych</t>
  </si>
  <si>
    <t>Dotacje celowe z budżetu na finansowanie lub dofinansowanie kosztów realizacji inwestycji i zakupów inwestycyjnych innych jednostek sektora finansów publicznych</t>
  </si>
  <si>
    <t>Dotacje celowe przekazane dla powiatu na zadania bieżące realizowane na podstawie porozumień (umów) między j.s.t.</t>
  </si>
  <si>
    <t>Dotacja celowa na pomoc finansową udzielaną między j.s.t. na dofinansowanie własnych zadań bieżących</t>
  </si>
  <si>
    <t>Jednostki nie należące do sektora finansów publicznych</t>
  </si>
  <si>
    <t>Dotacja celowa z budżetu na finansowanie lub dofinansowanie zadań zleconych do realizacji stowarzyszeniom</t>
  </si>
  <si>
    <t>Dotacja celowa z budżetu na finansowanie lub dofinansowanie zadań zleconych do realizacji pozostałym jednostkom niezaliczanym do sektora finansów publicznych</t>
  </si>
  <si>
    <t>Dotacja podmiotowa z budżetu dla niepublicznej jednostki oświaty</t>
  </si>
  <si>
    <t>Dotacja podmiotowa z budżetu dla jednostek niezaliczanych do sektora finansów publicznych</t>
  </si>
  <si>
    <t xml:space="preserve">Razem </t>
  </si>
  <si>
    <t>Ogółem plan dotacji na 2011 rok</t>
  </si>
  <si>
    <t>Przychody i rozchody budżetu w 2011 r. - po zmianach</t>
  </si>
  <si>
    <t>Dochody i wydatki związane z realizacją zadań z zakresu administracji rządowej i innych zadań zleconych jednostce samorządu terytorialnego odrębnymi ustawami - po zmianach</t>
  </si>
  <si>
    <t>Dochody i wydatki związane z realizacją zadań realizowanych w drodze umów lub porozumień między jednostkami samorządu terytorialnego - po zmianach</t>
  </si>
  <si>
    <t>Wydatki* na programy i projekty realizowane ze środków pochodzących z funduszy strukturalnych i Funduszu Spójności - po zmianach</t>
  </si>
  <si>
    <t>Dotacje udzielone w 2011 roku z budżetu podmiotom należącym i nie należącym do sektora finansów publicznych - po zmianach</t>
  </si>
  <si>
    <t>Rozdz.</t>
  </si>
  <si>
    <t>Plan</t>
  </si>
  <si>
    <t>dochody własne</t>
  </si>
  <si>
    <t xml:space="preserve">kredyty, pożyczki, </t>
  </si>
  <si>
    <t>środki o których mowa w art. 5 ust. 1 pkt 2 i 3 uofp</t>
  </si>
  <si>
    <t>dotacje</t>
  </si>
  <si>
    <t>inne</t>
  </si>
  <si>
    <t>10.</t>
  </si>
  <si>
    <t>Dotacja dla Województwa Mazowieckiego na program pt. "Przyspieszenie wzrostu konkurencyjności województwa mazowieckiego przez budowanie społeczeństwa informacyjnego i gospodarki opartej na wiedzy poprzez stworzenie zintegrowanych baz wiedzy o Mazowszu"</t>
  </si>
  <si>
    <t>Razem Rozdział 15011</t>
  </si>
  <si>
    <t xml:space="preserve">Przebudowa drogi powiatowej Nr 2714W Dąbrówka - Gózd - Kołbiel - ul. Prosta w Celestynowie </t>
  </si>
  <si>
    <t>Przebudowa drogi powiatowej Nr 2716W Dyzin - Ostrowik w Dyzinie</t>
  </si>
  <si>
    <t>Przebudowa drogi powiatowej Nr 2769W - ul. Sikorskiego w Józefowie</t>
  </si>
  <si>
    <t>Opracowanie dokumentacji i budowa sygnalizacji świetlnej na skrzyżowaniu drogi powiatowej Nr 2771W - ul. Mickiewicza z ul. Krakowską w Karczewie</t>
  </si>
  <si>
    <t>Opracowanie dokumentacji i budowa sygnalizacji świetlnej na skrzyżowaniu drogi powiatowej Nr 2772W - ul. Kard. Wyszyńskiego z ul. Westerplatte i Wysockiego w Karczewie</t>
  </si>
  <si>
    <t>Wykup gruntu na budowę drogi powiatowej Nr 2724W na odcinku od km 0+000 do km 1+960 w miejscowościach Karczew i Janów, gmina Karczew, powiat otwocki</t>
  </si>
  <si>
    <t>Przebudowa drogi powiatowej Nr 2245W Dobrzyniec - Grębiszew w Dobrzyńcu</t>
  </si>
  <si>
    <t>Przebudowa drogi powiatowej Nr 2743W Człekówka - Kąty - Antoninek w Chrząszczówce</t>
  </si>
  <si>
    <t>Przebudowa drogi powiatowej Nr 2743W Człekówka - Kąty - Antoninek w Chrośnie</t>
  </si>
  <si>
    <t>11.</t>
  </si>
  <si>
    <t>Przebudowa drogi powiatowej Nr 2747W Osieck - Natolin - Kościeliska w Czarnowcu</t>
  </si>
  <si>
    <t>12.</t>
  </si>
  <si>
    <t>Budowa mostu przez rzekę Świder w km 0+933,36 wraz z dojazdami, łączącego ul. Jana Pawła II w Otwocku z ul. Sikorskiego w Józefowie, gmina Otwock, powiat otwocki</t>
  </si>
  <si>
    <t>B. 500 000</t>
  </si>
  <si>
    <t>13.</t>
  </si>
  <si>
    <t>Przebudowa ciągu drogowego ul. Batorego (od wjazdu do ZP ZOZ) oraz skrzyżowania na rondo ul. Batorego, ul. Warsztatowa, ul. Kraszewskiego wraz z ul. Kraszewskiego do ronda przy ul. Mieszka I w Otwocku</t>
  </si>
  <si>
    <t>14.</t>
  </si>
  <si>
    <t>Przebudowa mostu na rzece Świder w ciągu drogi powiatowej Nr 2762W - ul. Kraszewskiego w Otwocku</t>
  </si>
  <si>
    <t>A. 1 180 215</t>
  </si>
  <si>
    <t>15.</t>
  </si>
  <si>
    <t>Opracowanie dokumentacji projektowo-kosztorysowej przebudowy mostu na rzece Świder w ciągu drogi powiatowej Nr 2765W - ul. Kołłątaja w Otwocku i ul. Piłsudskiego w Józefowie</t>
  </si>
  <si>
    <t>16.</t>
  </si>
  <si>
    <t>Przebudowa drogi powiatowej Nr 1302W Piwonin - Wysoczyn - Szymanowice w Szymanowicach</t>
  </si>
  <si>
    <t>17.</t>
  </si>
  <si>
    <t>Przebudowa drogi powiatowej Nr 2709W Żanęcin - Glinianka - Dobrzyniec w Lipowie</t>
  </si>
  <si>
    <t>18.</t>
  </si>
  <si>
    <t>Przebudowa drogi powiatowej Nr 2709W Żanęcin - Glinianka - Dobrzyniec w Żanęcinie i Malcanowie</t>
  </si>
  <si>
    <t>19.</t>
  </si>
  <si>
    <t>Zakupy inwestycyjne:                                                                                                        1. ciągnik rolniczy                                                                                                                            2. pług wirnikowy                                                                                                                       3. samochód dostawczy                                                                                                                                                 4. samochód ciężarowy                                                                                                                                                                                        5. młot spalinowy                                                                                                             6. urządzenie do produkcji solanki</t>
  </si>
  <si>
    <t>Razem  Rozdział 60014</t>
  </si>
  <si>
    <t>20.</t>
  </si>
  <si>
    <t>Zakupy inwestycyjne: cyfrowe urządzenie wielofunkcyjne, komputery - 2 szt.</t>
  </si>
  <si>
    <t>Razem Rozdział 71012</t>
  </si>
  <si>
    <t>21.</t>
  </si>
  <si>
    <t>Zakupy inwestycyjne: zestaw komputerowy, kopiarka cyfrowa kolorowa, centrala telefoniczna wraz z wyposażeniem</t>
  </si>
  <si>
    <t>22.</t>
  </si>
  <si>
    <t>Budowa siedziby Starostwa i Powiatowego Urzędu Pracy - opracowanie dokumentacji</t>
  </si>
  <si>
    <t xml:space="preserve">  Razem Rozdział 75020</t>
  </si>
  <si>
    <t>23.</t>
  </si>
  <si>
    <t xml:space="preserve">Dotacja celowa przekazana do Samorządu Województwa na inwestycje i zakupy inwestycyjne "Rozwój elektronicznej administracji w samorządach województwa mazowieckiego wspomagającej niwelowanie dwudzielności potencjału województwa" </t>
  </si>
  <si>
    <t>Razem  Rozdział 75095</t>
  </si>
  <si>
    <t>24.</t>
  </si>
  <si>
    <t>Dotacja na zakup samochodu dla KP Policji w Otwocku</t>
  </si>
  <si>
    <t xml:space="preserve"> Razem  Rozdział  75404</t>
  </si>
  <si>
    <t>25.</t>
  </si>
  <si>
    <t>Zakup serwera dla Oświaty Powiatowej w Otwocku</t>
  </si>
  <si>
    <t xml:space="preserve"> Razem  Rozdział  80114</t>
  </si>
  <si>
    <t>26.</t>
  </si>
  <si>
    <t>Przebudowa dachu w Zespole Szkół Nr 1 ul. Słowackiego 4/10 w Otwocku</t>
  </si>
  <si>
    <t>27.</t>
  </si>
  <si>
    <t>Razem  Rozdział  80120</t>
  </si>
  <si>
    <t>28.</t>
  </si>
  <si>
    <t>Dotacje celowe z budżetu na finansowanie lub dofinansowanie kosztów realizacji inwestycji i zakupów inwestycyjnych innych jednostek sektora finansów publicznych (dla ZP ZOZ)</t>
  </si>
  <si>
    <t>Razem  Rozdział  85111</t>
  </si>
  <si>
    <t>29.</t>
  </si>
  <si>
    <t>Budowa Domu dla 14 dzieci w Otwocku przy ul. Ziemowita 7</t>
  </si>
  <si>
    <t>Razem  Rozdział  85201</t>
  </si>
  <si>
    <t>30.</t>
  </si>
  <si>
    <t>Projekt "Sprawni i Samodzielni", Poddziałanie 7.1.2. Rozwój i upowszechnianie aktywnej integracji przez powiatowe centra pomocy rodzinie, Priorytet VII Promocja integracji społecznej, Program Operacyjny Kapitał Ludzki</t>
  </si>
  <si>
    <t>A. 8 383</t>
  </si>
  <si>
    <t>Razem  Rozdział  85395</t>
  </si>
  <si>
    <t>31.</t>
  </si>
  <si>
    <t xml:space="preserve">Zakupy inwestycyjne:                                                                                             1. chłodnia do magazynu żywnościowego S.O.S.W. w Otwocku                                                                                                        2. kserokopiarka </t>
  </si>
  <si>
    <t>Razem Rozdział 85403</t>
  </si>
  <si>
    <t>32.</t>
  </si>
  <si>
    <t>Zakup zmywarki dla Młodzieżowego Ośrodka Socjoterapii "Jędruś" w Józefowie</t>
  </si>
  <si>
    <t>Razem Rozdział  85421</t>
  </si>
  <si>
    <t>Ogółem</t>
  </si>
  <si>
    <t xml:space="preserve"> 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</si>
  <si>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</si>
  <si>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</si>
  <si>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</si>
  <si>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Plan wydatków majątkowych na 2011 rok - po zmianach</t>
  </si>
  <si>
    <t>B. 130 000</t>
  </si>
  <si>
    <t>Dotacja celowa otrzymana z tytułu pomocy finansowej udzielanej między jednostkami samorządu terytorialnego na dofinansowanie własnych zadań inwestycyjnych i zakupów inwestycyjnych (Miasto Otwock- 500.000 zł, Gmina Karczew - 130.000 zł)</t>
  </si>
  <si>
    <t>Remont południowego tarasu i balkonu wraz z remontem elewacji południowej budynku Zespołu Szkół Ogólnokształcących LO Nr 1 im. K. I. Gałczyńskiego w Otwocku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</si>
</sst>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zł &quot;;\-#,##0.00&quot; zł &quot;;&quot; -&quot;#&quot; zł &quot;;@\ "/>
    <numFmt numFmtId="165" formatCode="[$-415]d\ mmmm\ yyyy"/>
  </numFmts>
  <fonts count="6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0"/>
    </font>
    <font>
      <sz val="8"/>
      <name val="Arial CE"/>
      <family val="0"/>
    </font>
    <font>
      <sz val="8"/>
      <color indexed="8"/>
      <name val="Arial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9"/>
      <name val="Arial CE"/>
      <family val="0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4E95D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/>
      <right style="medium"/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/>
      <right style="medium">
        <color indexed="8"/>
      </right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/>
      <bottom style="medium"/>
    </border>
    <border>
      <left style="medium">
        <color indexed="8"/>
      </left>
      <right style="medium">
        <color indexed="8"/>
      </right>
      <top/>
      <bottom style="medium"/>
    </border>
    <border>
      <left/>
      <right style="medium">
        <color indexed="8"/>
      </right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>
        <color indexed="8"/>
      </left>
      <right/>
      <top/>
      <bottom/>
    </border>
    <border>
      <left style="medium"/>
      <right style="medium"/>
      <top/>
      <bottom/>
    </border>
    <border>
      <left style="medium"/>
      <right style="medium"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44" fontId="2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54">
      <alignment/>
      <protection/>
    </xf>
    <xf numFmtId="0" fontId="6" fillId="0" borderId="0" xfId="55" applyFont="1">
      <alignment/>
      <protection/>
    </xf>
    <xf numFmtId="0" fontId="5" fillId="0" borderId="0" xfId="55" applyFont="1" applyAlignment="1">
      <alignment vertical="center"/>
      <protection/>
    </xf>
    <xf numFmtId="0" fontId="4" fillId="0" borderId="0" xfId="55" applyFont="1" applyAlignment="1">
      <alignment horizontal="left" vertical="center"/>
      <protection/>
    </xf>
    <xf numFmtId="0" fontId="5" fillId="0" borderId="0" xfId="55" applyFont="1" applyAlignment="1">
      <alignment horizontal="right" vertical="top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 wrapText="1"/>
      <protection/>
    </xf>
    <xf numFmtId="0" fontId="10" fillId="0" borderId="10" xfId="55" applyFont="1" applyBorder="1" applyAlignment="1">
      <alignment horizontal="center" vertical="center"/>
      <protection/>
    </xf>
    <xf numFmtId="0" fontId="10" fillId="0" borderId="10" xfId="55" applyFont="1" applyBorder="1" applyAlignment="1">
      <alignment horizontal="left" vertical="center"/>
      <protection/>
    </xf>
    <xf numFmtId="3" fontId="9" fillId="0" borderId="10" xfId="55" applyNumberFormat="1" applyFont="1" applyBorder="1" applyAlignment="1">
      <alignment horizontal="right"/>
      <protection/>
    </xf>
    <xf numFmtId="0" fontId="5" fillId="0" borderId="0" xfId="55" applyFont="1" applyAlignment="1">
      <alignment vertical="center"/>
      <protection/>
    </xf>
    <xf numFmtId="3" fontId="9" fillId="0" borderId="10" xfId="55" applyNumberFormat="1" applyFont="1" applyBorder="1" applyAlignment="1">
      <alignment/>
      <protection/>
    </xf>
    <xf numFmtId="0" fontId="10" fillId="0" borderId="10" xfId="55" applyFont="1" applyBorder="1" applyAlignment="1">
      <alignment vertical="center"/>
      <protection/>
    </xf>
    <xf numFmtId="3" fontId="10" fillId="0" borderId="10" xfId="55" applyNumberFormat="1" applyFont="1" applyBorder="1" applyAlignment="1">
      <alignment/>
      <protection/>
    </xf>
    <xf numFmtId="0" fontId="10" fillId="10" borderId="10" xfId="55" applyFont="1" applyFill="1" applyBorder="1" applyAlignment="1">
      <alignment vertical="center"/>
      <protection/>
    </xf>
    <xf numFmtId="3" fontId="9" fillId="10" borderId="10" xfId="55" applyNumberFormat="1" applyFont="1" applyFill="1" applyBorder="1" applyAlignment="1">
      <alignment/>
      <protection/>
    </xf>
    <xf numFmtId="0" fontId="10" fillId="0" borderId="11" xfId="55" applyFont="1" applyBorder="1" applyAlignment="1">
      <alignment vertical="center"/>
      <protection/>
    </xf>
    <xf numFmtId="0" fontId="10" fillId="0" borderId="12" xfId="55" applyFont="1" applyBorder="1" applyAlignment="1">
      <alignment horizontal="center" vertical="center"/>
      <protection/>
    </xf>
    <xf numFmtId="3" fontId="10" fillId="0" borderId="12" xfId="55" applyNumberFormat="1" applyFont="1" applyBorder="1" applyAlignment="1">
      <alignment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0" xfId="55" applyFont="1" applyBorder="1" applyAlignment="1">
      <alignment vertical="center" wrapText="1"/>
      <protection/>
    </xf>
    <xf numFmtId="3" fontId="10" fillId="0" borderId="13" xfId="55" applyNumberFormat="1" applyFont="1" applyBorder="1" applyAlignment="1">
      <alignment/>
      <protection/>
    </xf>
    <xf numFmtId="3" fontId="10" fillId="0" borderId="10" xfId="55" applyNumberFormat="1" applyFont="1" applyBorder="1" applyAlignment="1">
      <alignment/>
      <protection/>
    </xf>
    <xf numFmtId="0" fontId="10" fillId="0" borderId="13" xfId="55" applyFont="1" applyBorder="1" applyAlignment="1">
      <alignment vertical="center"/>
      <protection/>
    </xf>
    <xf numFmtId="0" fontId="10" fillId="10" borderId="10" xfId="55" applyFont="1" applyFill="1" applyBorder="1" applyAlignment="1">
      <alignment horizontal="center" vertical="center"/>
      <protection/>
    </xf>
    <xf numFmtId="0" fontId="10" fillId="0" borderId="12" xfId="55" applyFont="1" applyBorder="1" applyAlignment="1">
      <alignment vertical="center"/>
      <protection/>
    </xf>
    <xf numFmtId="3" fontId="10" fillId="0" borderId="12" xfId="55" applyNumberFormat="1" applyFont="1" applyBorder="1" applyAlignment="1">
      <alignment/>
      <protection/>
    </xf>
    <xf numFmtId="0" fontId="10" fillId="0" borderId="13" xfId="55" applyFont="1" applyBorder="1" applyAlignment="1">
      <alignment horizontal="center" vertical="center"/>
      <protection/>
    </xf>
    <xf numFmtId="0" fontId="10" fillId="0" borderId="14" xfId="55" applyFont="1" applyBorder="1" applyAlignment="1">
      <alignment horizontal="center" vertical="center"/>
      <protection/>
    </xf>
    <xf numFmtId="3" fontId="11" fillId="0" borderId="10" xfId="55" applyNumberFormat="1" applyFont="1" applyBorder="1" applyAlignment="1">
      <alignment/>
      <protection/>
    </xf>
    <xf numFmtId="0" fontId="5" fillId="0" borderId="0" xfId="55" applyAlignment="1">
      <alignment vertical="center"/>
      <protection/>
    </xf>
    <xf numFmtId="0" fontId="55" fillId="0" borderId="0" xfId="59" applyFont="1">
      <alignment/>
      <protection/>
    </xf>
    <xf numFmtId="49" fontId="55" fillId="0" borderId="0" xfId="59" applyNumberFormat="1" applyFont="1" applyAlignment="1">
      <alignment horizontal="center" vertical="center"/>
      <protection/>
    </xf>
    <xf numFmtId="0" fontId="55" fillId="0" borderId="0" xfId="59" applyFont="1" applyAlignment="1">
      <alignment horizontal="center" vertical="center"/>
      <protection/>
    </xf>
    <xf numFmtId="0" fontId="55" fillId="0" borderId="0" xfId="59" applyFont="1" applyAlignment="1">
      <alignment vertical="center" wrapText="1"/>
      <protection/>
    </xf>
    <xf numFmtId="3" fontId="55" fillId="0" borderId="0" xfId="59" applyNumberFormat="1" applyFont="1" applyAlignment="1">
      <alignment vertical="center"/>
      <protection/>
    </xf>
    <xf numFmtId="49" fontId="56" fillId="0" borderId="10" xfId="59" applyNumberFormat="1" applyFont="1" applyBorder="1" applyAlignment="1">
      <alignment horizontal="center" vertical="center"/>
      <protection/>
    </xf>
    <xf numFmtId="0" fontId="56" fillId="0" borderId="10" xfId="59" applyFont="1" applyBorder="1" applyAlignment="1">
      <alignment horizontal="center" vertical="center"/>
      <protection/>
    </xf>
    <xf numFmtId="0" fontId="56" fillId="0" borderId="10" xfId="59" applyFont="1" applyBorder="1" applyAlignment="1">
      <alignment horizontal="center" vertical="center" wrapText="1"/>
      <protection/>
    </xf>
    <xf numFmtId="3" fontId="56" fillId="0" borderId="10" xfId="59" applyNumberFormat="1" applyFont="1" applyBorder="1" applyAlignment="1">
      <alignment horizontal="center" vertical="center"/>
      <protection/>
    </xf>
    <xf numFmtId="49" fontId="56" fillId="10" borderId="10" xfId="59" applyNumberFormat="1" applyFont="1" applyFill="1" applyBorder="1" applyAlignment="1">
      <alignment horizontal="center" vertical="center"/>
      <protection/>
    </xf>
    <xf numFmtId="0" fontId="56" fillId="10" borderId="10" xfId="59" applyFont="1" applyFill="1" applyBorder="1" applyAlignment="1">
      <alignment horizontal="center" vertical="center"/>
      <protection/>
    </xf>
    <xf numFmtId="0" fontId="56" fillId="10" borderId="10" xfId="59" applyFont="1" applyFill="1" applyBorder="1" applyAlignment="1">
      <alignment vertical="center" wrapText="1"/>
      <protection/>
    </xf>
    <xf numFmtId="3" fontId="56" fillId="10" borderId="10" xfId="59" applyNumberFormat="1" applyFont="1" applyFill="1" applyBorder="1" applyAlignment="1">
      <alignment vertical="center"/>
      <protection/>
    </xf>
    <xf numFmtId="0" fontId="55" fillId="0" borderId="0" xfId="59" applyFont="1" applyAlignment="1">
      <alignment vertical="center"/>
      <protection/>
    </xf>
    <xf numFmtId="49" fontId="55" fillId="4" borderId="10" xfId="59" applyNumberFormat="1" applyFont="1" applyFill="1" applyBorder="1" applyAlignment="1">
      <alignment horizontal="center" vertical="center"/>
      <protection/>
    </xf>
    <xf numFmtId="0" fontId="55" fillId="4" borderId="10" xfId="59" applyFont="1" applyFill="1" applyBorder="1" applyAlignment="1">
      <alignment horizontal="center" vertical="center"/>
      <protection/>
    </xf>
    <xf numFmtId="0" fontId="55" fillId="4" borderId="10" xfId="59" applyFont="1" applyFill="1" applyBorder="1" applyAlignment="1">
      <alignment vertical="center" wrapText="1"/>
      <protection/>
    </xf>
    <xf numFmtId="3" fontId="55" fillId="4" borderId="10" xfId="59" applyNumberFormat="1" applyFont="1" applyFill="1" applyBorder="1" applyAlignment="1">
      <alignment vertical="center"/>
      <protection/>
    </xf>
    <xf numFmtId="49" fontId="55" fillId="0" borderId="10" xfId="59" applyNumberFormat="1" applyFont="1" applyBorder="1" applyAlignment="1">
      <alignment horizontal="center" vertical="center"/>
      <protection/>
    </xf>
    <xf numFmtId="0" fontId="55" fillId="0" borderId="10" xfId="59" applyFont="1" applyBorder="1" applyAlignment="1">
      <alignment horizontal="center" vertical="center"/>
      <protection/>
    </xf>
    <xf numFmtId="0" fontId="55" fillId="0" borderId="10" xfId="59" applyFont="1" applyBorder="1" applyAlignment="1">
      <alignment vertical="center" wrapText="1"/>
      <protection/>
    </xf>
    <xf numFmtId="3" fontId="55" fillId="0" borderId="10" xfId="59" applyNumberFormat="1" applyFont="1" applyBorder="1" applyAlignment="1">
      <alignment vertical="center"/>
      <protection/>
    </xf>
    <xf numFmtId="0" fontId="56" fillId="0" borderId="0" xfId="59" applyFont="1" applyAlignment="1">
      <alignment vertical="center"/>
      <protection/>
    </xf>
    <xf numFmtId="0" fontId="5" fillId="0" borderId="0" xfId="55" applyFont="1">
      <alignment/>
      <protection/>
    </xf>
    <xf numFmtId="0" fontId="5" fillId="0" borderId="0" xfId="55">
      <alignment/>
      <protection/>
    </xf>
    <xf numFmtId="0" fontId="5" fillId="0" borderId="0" xfId="55" applyAlignment="1">
      <alignment/>
      <protection/>
    </xf>
    <xf numFmtId="0" fontId="5" fillId="0" borderId="0" xfId="55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9" fillId="33" borderId="10" xfId="55" applyFont="1" applyFill="1" applyBorder="1">
      <alignment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/>
      <protection/>
    </xf>
    <xf numFmtId="0" fontId="5" fillId="0" borderId="10" xfId="55" applyFont="1" applyBorder="1" applyAlignment="1">
      <alignment horizontal="center"/>
      <protection/>
    </xf>
    <xf numFmtId="0" fontId="5" fillId="0" borderId="10" xfId="55" applyBorder="1" applyAlignment="1">
      <alignment horizontal="center"/>
      <protection/>
    </xf>
    <xf numFmtId="0" fontId="4" fillId="34" borderId="10" xfId="55" applyFont="1" applyFill="1" applyBorder="1">
      <alignment/>
      <protection/>
    </xf>
    <xf numFmtId="0" fontId="9" fillId="34" borderId="10" xfId="55" applyFont="1" applyFill="1" applyBorder="1">
      <alignment/>
      <protection/>
    </xf>
    <xf numFmtId="3" fontId="4" fillId="34" borderId="10" xfId="55" applyNumberFormat="1" applyFont="1" applyFill="1" applyBorder="1">
      <alignment/>
      <protection/>
    </xf>
    <xf numFmtId="0" fontId="5" fillId="0" borderId="10" xfId="55" applyBorder="1">
      <alignment/>
      <protection/>
    </xf>
    <xf numFmtId="3" fontId="5" fillId="0" borderId="0" xfId="55" applyNumberFormat="1" applyBorder="1">
      <alignment/>
      <protection/>
    </xf>
    <xf numFmtId="3" fontId="5" fillId="0" borderId="15" xfId="55" applyNumberFormat="1" applyBorder="1">
      <alignment/>
      <protection/>
    </xf>
    <xf numFmtId="0" fontId="5" fillId="0" borderId="0" xfId="55" applyBorder="1">
      <alignment/>
      <protection/>
    </xf>
    <xf numFmtId="0" fontId="5" fillId="0" borderId="16" xfId="55" applyBorder="1">
      <alignment/>
      <protection/>
    </xf>
    <xf numFmtId="0" fontId="5" fillId="0" borderId="17" xfId="55" applyBorder="1">
      <alignment/>
      <protection/>
    </xf>
    <xf numFmtId="3" fontId="5" fillId="0" borderId="17" xfId="55" applyNumberFormat="1" applyBorder="1">
      <alignment/>
      <protection/>
    </xf>
    <xf numFmtId="3" fontId="5" fillId="0" borderId="18" xfId="55" applyNumberFormat="1" applyBorder="1">
      <alignment/>
      <protection/>
    </xf>
    <xf numFmtId="0" fontId="6" fillId="0" borderId="19" xfId="55" applyFont="1" applyBorder="1" applyAlignment="1">
      <alignment wrapText="1"/>
      <protection/>
    </xf>
    <xf numFmtId="3" fontId="5" fillId="0" borderId="10" xfId="55" applyNumberFormat="1" applyBorder="1">
      <alignment/>
      <protection/>
    </xf>
    <xf numFmtId="0" fontId="5" fillId="0" borderId="19" xfId="55" applyBorder="1">
      <alignment/>
      <protection/>
    </xf>
    <xf numFmtId="0" fontId="5" fillId="0" borderId="13" xfId="55" applyFont="1" applyBorder="1" applyAlignment="1">
      <alignment horizontal="center" vertical="center"/>
      <protection/>
    </xf>
    <xf numFmtId="4" fontId="5" fillId="0" borderId="10" xfId="55" applyNumberFormat="1" applyBorder="1">
      <alignment/>
      <protection/>
    </xf>
    <xf numFmtId="0" fontId="6" fillId="0" borderId="10" xfId="55" applyFont="1" applyBorder="1" applyAlignment="1">
      <alignment wrapText="1"/>
      <protection/>
    </xf>
    <xf numFmtId="0" fontId="12" fillId="0" borderId="10" xfId="55" applyFont="1" applyBorder="1">
      <alignment/>
      <protection/>
    </xf>
    <xf numFmtId="0" fontId="5" fillId="0" borderId="10" xfId="55" applyFont="1" applyBorder="1" applyAlignment="1">
      <alignment horizontal="center" vertical="center"/>
      <protection/>
    </xf>
    <xf numFmtId="3" fontId="4" fillId="16" borderId="10" xfId="55" applyNumberFormat="1" applyFont="1" applyFill="1" applyBorder="1">
      <alignment/>
      <protection/>
    </xf>
    <xf numFmtId="0" fontId="7" fillId="0" borderId="0" xfId="55" applyFont="1">
      <alignment/>
      <protection/>
    </xf>
    <xf numFmtId="0" fontId="2" fillId="0" borderId="0" xfId="54" applyAlignment="1">
      <alignment horizontal="right"/>
      <protection/>
    </xf>
    <xf numFmtId="0" fontId="14" fillId="0" borderId="0" xfId="54" applyFont="1" applyAlignment="1">
      <alignment vertical="center" wrapText="1"/>
      <protection/>
    </xf>
    <xf numFmtId="0" fontId="15" fillId="0" borderId="0" xfId="54" applyFont="1">
      <alignment/>
      <protection/>
    </xf>
    <xf numFmtId="0" fontId="3" fillId="31" borderId="20" xfId="54" applyFont="1" applyFill="1" applyBorder="1" applyAlignment="1">
      <alignment horizontal="center" vertical="center"/>
      <protection/>
    </xf>
    <xf numFmtId="0" fontId="3" fillId="31" borderId="21" xfId="54" applyFont="1" applyFill="1" applyBorder="1" applyAlignment="1">
      <alignment horizontal="center" vertical="center"/>
      <protection/>
    </xf>
    <xf numFmtId="0" fontId="3" fillId="31" borderId="22" xfId="54" applyFont="1" applyFill="1" applyBorder="1" applyAlignment="1">
      <alignment horizontal="center" vertical="center"/>
      <protection/>
    </xf>
    <xf numFmtId="0" fontId="3" fillId="35" borderId="23" xfId="54" applyFont="1" applyFill="1" applyBorder="1" applyAlignment="1">
      <alignment horizontal="center" vertical="center"/>
      <protection/>
    </xf>
    <xf numFmtId="0" fontId="3" fillId="35" borderId="24" xfId="54" applyFont="1" applyFill="1" applyBorder="1" applyAlignment="1">
      <alignment horizontal="center" vertical="center"/>
      <protection/>
    </xf>
    <xf numFmtId="0" fontId="3" fillId="35" borderId="25" xfId="54" applyFont="1" applyFill="1" applyBorder="1" applyAlignment="1">
      <alignment horizontal="center" vertical="center"/>
      <protection/>
    </xf>
    <xf numFmtId="0" fontId="3" fillId="0" borderId="26" xfId="54" applyFont="1" applyBorder="1" applyAlignment="1">
      <alignment horizontal="center" vertical="center"/>
      <protection/>
    </xf>
    <xf numFmtId="0" fontId="3" fillId="0" borderId="27" xfId="54" applyFont="1" applyBorder="1" applyAlignment="1">
      <alignment horizontal="center" vertical="center"/>
      <protection/>
    </xf>
    <xf numFmtId="3" fontId="3" fillId="0" borderId="27" xfId="54" applyNumberFormat="1" applyFont="1" applyBorder="1" applyAlignment="1">
      <alignment horizontal="center" vertical="center"/>
      <protection/>
    </xf>
    <xf numFmtId="0" fontId="2" fillId="0" borderId="0" xfId="54" applyAlignment="1">
      <alignment vertical="center"/>
      <protection/>
    </xf>
    <xf numFmtId="0" fontId="2" fillId="0" borderId="21" xfId="54" applyFont="1" applyBorder="1" applyAlignment="1">
      <alignment horizontal="right" vertical="center" wrapText="1"/>
      <protection/>
    </xf>
    <xf numFmtId="0" fontId="2" fillId="0" borderId="21" xfId="54" applyFont="1" applyBorder="1" applyAlignment="1">
      <alignment horizontal="left" vertical="center" wrapText="1"/>
      <protection/>
    </xf>
    <xf numFmtId="0" fontId="3" fillId="0" borderId="21" xfId="54" applyFont="1" applyBorder="1" applyAlignment="1">
      <alignment horizontal="center" vertical="center"/>
      <protection/>
    </xf>
    <xf numFmtId="3" fontId="2" fillId="0" borderId="21" xfId="54" applyNumberFormat="1" applyFont="1" applyBorder="1" applyAlignment="1">
      <alignment horizontal="right" vertical="center"/>
      <protection/>
    </xf>
    <xf numFmtId="0" fontId="2" fillId="0" borderId="25" xfId="54" applyBorder="1" applyAlignment="1">
      <alignment vertical="center"/>
      <protection/>
    </xf>
    <xf numFmtId="0" fontId="2" fillId="0" borderId="28" xfId="54" applyFont="1" applyBorder="1" applyAlignment="1">
      <alignment horizontal="right" vertical="center" wrapText="1"/>
      <protection/>
    </xf>
    <xf numFmtId="0" fontId="2" fillId="0" borderId="0" xfId="54" applyBorder="1" applyAlignment="1">
      <alignment vertical="center"/>
      <protection/>
    </xf>
    <xf numFmtId="0" fontId="2" fillId="0" borderId="29" xfId="54" applyBorder="1" applyAlignment="1">
      <alignment vertical="center"/>
      <protection/>
    </xf>
    <xf numFmtId="0" fontId="2" fillId="0" borderId="23" xfId="54" applyBorder="1" applyAlignment="1">
      <alignment vertical="center"/>
      <protection/>
    </xf>
    <xf numFmtId="0" fontId="2" fillId="0" borderId="24" xfId="54" applyBorder="1" applyAlignment="1">
      <alignment vertical="center"/>
      <protection/>
    </xf>
    <xf numFmtId="3" fontId="2" fillId="0" borderId="25" xfId="54" applyNumberFormat="1" applyBorder="1" applyAlignment="1">
      <alignment vertical="center"/>
      <protection/>
    </xf>
    <xf numFmtId="0" fontId="2" fillId="0" borderId="29" xfId="54" applyFont="1" applyBorder="1" applyAlignment="1">
      <alignment vertical="center" wrapText="1"/>
      <protection/>
    </xf>
    <xf numFmtId="0" fontId="2" fillId="0" borderId="22" xfId="54" applyBorder="1" applyAlignment="1">
      <alignment vertical="center"/>
      <protection/>
    </xf>
    <xf numFmtId="3" fontId="2" fillId="0" borderId="22" xfId="54" applyNumberFormat="1" applyBorder="1" applyAlignment="1">
      <alignment vertical="center"/>
      <protection/>
    </xf>
    <xf numFmtId="0" fontId="2" fillId="0" borderId="26" xfId="54" applyBorder="1" applyAlignment="1">
      <alignment vertical="center"/>
      <protection/>
    </xf>
    <xf numFmtId="3" fontId="2" fillId="0" borderId="26" xfId="54" applyNumberFormat="1" applyBorder="1" applyAlignment="1">
      <alignment vertical="center"/>
      <protection/>
    </xf>
    <xf numFmtId="0" fontId="2" fillId="0" borderId="27" xfId="54" applyBorder="1" applyAlignment="1">
      <alignment vertical="center"/>
      <protection/>
    </xf>
    <xf numFmtId="3" fontId="2" fillId="0" borderId="27" xfId="54" applyNumberFormat="1" applyBorder="1" applyAlignment="1">
      <alignment vertical="center"/>
      <protection/>
    </xf>
    <xf numFmtId="0" fontId="2" fillId="0" borderId="26" xfId="54" applyFont="1" applyBorder="1" applyAlignment="1">
      <alignment vertical="center" wrapText="1"/>
      <protection/>
    </xf>
    <xf numFmtId="0" fontId="2" fillId="0" borderId="26" xfId="54" applyBorder="1" applyAlignment="1">
      <alignment vertical="center" wrapText="1"/>
      <protection/>
    </xf>
    <xf numFmtId="0" fontId="2" fillId="0" borderId="27" xfId="54" applyBorder="1" applyAlignment="1">
      <alignment vertical="center" wrapText="1"/>
      <protection/>
    </xf>
    <xf numFmtId="3" fontId="2" fillId="0" borderId="27" xfId="54" applyNumberFormat="1" applyBorder="1" applyAlignment="1">
      <alignment horizontal="right" vertical="center" wrapText="1"/>
      <protection/>
    </xf>
    <xf numFmtId="0" fontId="2" fillId="0" borderId="0" xfId="54" applyAlignment="1">
      <alignment vertical="center" wrapText="1"/>
      <protection/>
    </xf>
    <xf numFmtId="0" fontId="2" fillId="0" borderId="30" xfId="54" applyBorder="1" applyAlignment="1">
      <alignment vertical="center"/>
      <protection/>
    </xf>
    <xf numFmtId="0" fontId="2" fillId="0" borderId="31" xfId="54" applyBorder="1" applyAlignment="1">
      <alignment vertical="center"/>
      <protection/>
    </xf>
    <xf numFmtId="0" fontId="2" fillId="0" borderId="31" xfId="54" applyBorder="1" applyAlignment="1">
      <alignment vertical="center" wrapText="1"/>
      <protection/>
    </xf>
    <xf numFmtId="0" fontId="2" fillId="0" borderId="32" xfId="54" applyBorder="1" applyAlignment="1">
      <alignment vertical="center" wrapText="1"/>
      <protection/>
    </xf>
    <xf numFmtId="3" fontId="2" fillId="0" borderId="33" xfId="54" applyNumberFormat="1" applyBorder="1" applyAlignment="1">
      <alignment horizontal="right" vertical="center" wrapText="1"/>
      <protection/>
    </xf>
    <xf numFmtId="0" fontId="2" fillId="0" borderId="21" xfId="54" applyBorder="1" applyAlignment="1">
      <alignment vertical="center"/>
      <protection/>
    </xf>
    <xf numFmtId="0" fontId="2" fillId="0" borderId="34" xfId="54" applyFont="1" applyBorder="1" applyAlignment="1">
      <alignment vertical="center" wrapText="1"/>
      <protection/>
    </xf>
    <xf numFmtId="0" fontId="2" fillId="0" borderId="21" xfId="54" applyBorder="1" applyAlignment="1">
      <alignment vertical="center" wrapText="1"/>
      <protection/>
    </xf>
    <xf numFmtId="3" fontId="2" fillId="0" borderId="21" xfId="54" applyNumberFormat="1" applyBorder="1" applyAlignment="1">
      <alignment horizontal="right" vertical="center" wrapText="1"/>
      <protection/>
    </xf>
    <xf numFmtId="0" fontId="2" fillId="0" borderId="34" xfId="54" applyBorder="1" applyAlignment="1">
      <alignment vertical="center"/>
      <protection/>
    </xf>
    <xf numFmtId="0" fontId="2" fillId="0" borderId="34" xfId="54" applyBorder="1" applyAlignment="1">
      <alignment vertical="center" wrapText="1"/>
      <protection/>
    </xf>
    <xf numFmtId="3" fontId="2" fillId="0" borderId="34" xfId="54" applyNumberFormat="1" applyBorder="1" applyAlignment="1">
      <alignment horizontal="right" vertical="center" wrapText="1"/>
      <protection/>
    </xf>
    <xf numFmtId="0" fontId="2" fillId="0" borderId="21" xfId="54" applyFont="1" applyBorder="1" applyAlignment="1">
      <alignment vertical="center" wrapText="1"/>
      <protection/>
    </xf>
    <xf numFmtId="3" fontId="2" fillId="0" borderId="21" xfId="54" applyNumberFormat="1" applyBorder="1" applyAlignment="1">
      <alignment horizontal="right" vertical="center"/>
      <protection/>
    </xf>
    <xf numFmtId="0" fontId="2" fillId="0" borderId="21" xfId="54" applyFont="1" applyBorder="1" applyAlignment="1">
      <alignment horizontal="center" vertical="center"/>
      <protection/>
    </xf>
    <xf numFmtId="3" fontId="2" fillId="0" borderId="0" xfId="54" applyNumberFormat="1" applyAlignment="1">
      <alignment vertical="center"/>
      <protection/>
    </xf>
    <xf numFmtId="0" fontId="2" fillId="0" borderId="0" xfId="54" applyAlignment="1">
      <alignment horizontal="center" vertical="center"/>
      <protection/>
    </xf>
    <xf numFmtId="0" fontId="2" fillId="0" borderId="35" xfId="54" applyBorder="1" applyAlignment="1">
      <alignment vertical="center"/>
      <protection/>
    </xf>
    <xf numFmtId="0" fontId="2" fillId="0" borderId="35" xfId="54" applyFont="1" applyBorder="1" applyAlignment="1">
      <alignment vertical="center" wrapText="1"/>
      <protection/>
    </xf>
    <xf numFmtId="3" fontId="2" fillId="0" borderId="35" xfId="54" applyNumberFormat="1" applyBorder="1" applyAlignment="1">
      <alignment vertical="center"/>
      <protection/>
    </xf>
    <xf numFmtId="0" fontId="2" fillId="0" borderId="29" xfId="54" applyBorder="1" applyAlignment="1">
      <alignment vertical="center" wrapText="1"/>
      <protection/>
    </xf>
    <xf numFmtId="0" fontId="2" fillId="0" borderId="36" xfId="54" applyBorder="1" applyAlignment="1">
      <alignment vertical="center" wrapText="1"/>
      <protection/>
    </xf>
    <xf numFmtId="3" fontId="2" fillId="0" borderId="37" xfId="54" applyNumberFormat="1" applyBorder="1" applyAlignment="1">
      <alignment vertical="center" wrapText="1"/>
      <protection/>
    </xf>
    <xf numFmtId="0" fontId="2" fillId="0" borderId="38" xfId="54" applyBorder="1" applyAlignment="1">
      <alignment vertical="center"/>
      <protection/>
    </xf>
    <xf numFmtId="0" fontId="2" fillId="0" borderId="39" xfId="54" applyBorder="1" applyAlignment="1">
      <alignment vertical="center"/>
      <protection/>
    </xf>
    <xf numFmtId="0" fontId="2" fillId="0" borderId="39" xfId="54" applyFont="1" applyBorder="1" applyAlignment="1">
      <alignment vertical="center" wrapText="1"/>
      <protection/>
    </xf>
    <xf numFmtId="3" fontId="2" fillId="0" borderId="39" xfId="54" applyNumberFormat="1" applyBorder="1" applyAlignment="1">
      <alignment vertical="center" wrapText="1"/>
      <protection/>
    </xf>
    <xf numFmtId="0" fontId="2" fillId="0" borderId="40" xfId="54" applyBorder="1" applyAlignment="1">
      <alignment vertical="center" wrapText="1"/>
      <protection/>
    </xf>
    <xf numFmtId="3" fontId="2" fillId="0" borderId="41" xfId="54" applyNumberFormat="1" applyBorder="1" applyAlignment="1">
      <alignment vertical="center" wrapText="1"/>
      <protection/>
    </xf>
    <xf numFmtId="0" fontId="2" fillId="0" borderId="42" xfId="54" applyBorder="1" applyAlignment="1">
      <alignment vertical="center"/>
      <protection/>
    </xf>
    <xf numFmtId="0" fontId="2" fillId="0" borderId="43" xfId="54" applyFont="1" applyBorder="1" applyAlignment="1">
      <alignment vertical="center" wrapText="1"/>
      <protection/>
    </xf>
    <xf numFmtId="0" fontId="2" fillId="0" borderId="44" xfId="54" applyBorder="1" applyAlignment="1">
      <alignment vertical="center" wrapText="1"/>
      <protection/>
    </xf>
    <xf numFmtId="3" fontId="2" fillId="0" borderId="45" xfId="54" applyNumberFormat="1" applyBorder="1" applyAlignment="1">
      <alignment vertical="center" wrapText="1"/>
      <protection/>
    </xf>
    <xf numFmtId="0" fontId="2" fillId="0" borderId="42" xfId="54" applyFont="1" applyBorder="1" applyAlignment="1">
      <alignment vertical="center" wrapText="1"/>
      <protection/>
    </xf>
    <xf numFmtId="3" fontId="2" fillId="0" borderId="21" xfId="54" applyNumberFormat="1" applyBorder="1" applyAlignment="1">
      <alignment vertical="center" wrapText="1"/>
      <protection/>
    </xf>
    <xf numFmtId="1" fontId="2" fillId="0" borderId="21" xfId="54" applyNumberFormat="1" applyBorder="1" applyAlignment="1">
      <alignment vertical="center" wrapText="1"/>
      <protection/>
    </xf>
    <xf numFmtId="0" fontId="2" fillId="0" borderId="24" xfId="54" applyBorder="1" applyAlignment="1">
      <alignment vertical="center" wrapText="1"/>
      <protection/>
    </xf>
    <xf numFmtId="3" fontId="2" fillId="0" borderId="25" xfId="54" applyNumberFormat="1" applyBorder="1" applyAlignment="1">
      <alignment vertical="center" wrapText="1"/>
      <protection/>
    </xf>
    <xf numFmtId="3" fontId="3" fillId="31" borderId="0" xfId="54" applyNumberFormat="1" applyFont="1" applyFill="1" applyBorder="1">
      <alignment/>
      <protection/>
    </xf>
    <xf numFmtId="0" fontId="2" fillId="31" borderId="30" xfId="54" applyFill="1" applyBorder="1">
      <alignment/>
      <protection/>
    </xf>
    <xf numFmtId="3" fontId="3" fillId="31" borderId="33" xfId="54" applyNumberFormat="1" applyFont="1" applyFill="1" applyBorder="1">
      <alignment/>
      <protection/>
    </xf>
    <xf numFmtId="44" fontId="16" fillId="36" borderId="42" xfId="74" applyFont="1" applyFill="1" applyBorder="1" applyAlignment="1">
      <alignment horizontal="left"/>
    </xf>
    <xf numFmtId="44" fontId="16" fillId="36" borderId="46" xfId="74" applyFont="1" applyFill="1" applyBorder="1" applyAlignment="1">
      <alignment horizontal="left"/>
    </xf>
    <xf numFmtId="3" fontId="16" fillId="36" borderId="46" xfId="54" applyNumberFormat="1" applyFont="1" applyFill="1" applyBorder="1" applyAlignment="1">
      <alignment horizontal="left"/>
      <protection/>
    </xf>
    <xf numFmtId="0" fontId="17" fillId="36" borderId="46" xfId="54" applyFont="1" applyFill="1" applyBorder="1" applyAlignment="1">
      <alignment horizontal="left"/>
      <protection/>
    </xf>
    <xf numFmtId="3" fontId="16" fillId="36" borderId="21" xfId="54" applyNumberFormat="1" applyFont="1" applyFill="1" applyBorder="1" applyAlignment="1">
      <alignment horizontal="right"/>
      <protection/>
    </xf>
    <xf numFmtId="0" fontId="2" fillId="0" borderId="29" xfId="53" applyFont="1" applyBorder="1" applyAlignment="1">
      <alignment vertical="center" wrapText="1"/>
      <protection/>
    </xf>
    <xf numFmtId="0" fontId="57" fillId="0" borderId="0" xfId="59" applyFont="1" applyAlignment="1">
      <alignment horizontal="center" vertical="center" wrapText="1"/>
      <protection/>
    </xf>
    <xf numFmtId="0" fontId="3" fillId="37" borderId="20" xfId="54" applyFont="1" applyFill="1" applyBorder="1" applyAlignment="1">
      <alignment horizontal="left" vertical="center" wrapText="1"/>
      <protection/>
    </xf>
    <xf numFmtId="0" fontId="3" fillId="37" borderId="36" xfId="54" applyFont="1" applyFill="1" applyBorder="1" applyAlignment="1">
      <alignment horizontal="center" vertical="center" wrapText="1"/>
      <protection/>
    </xf>
    <xf numFmtId="0" fontId="3" fillId="37" borderId="22" xfId="54" applyFont="1" applyFill="1" applyBorder="1" applyAlignment="1">
      <alignment horizontal="center" vertical="center" wrapText="1"/>
      <protection/>
    </xf>
    <xf numFmtId="0" fontId="3" fillId="37" borderId="35" xfId="54" applyFont="1" applyFill="1" applyBorder="1" applyAlignment="1">
      <alignment horizontal="center" vertical="center" wrapText="1"/>
      <protection/>
    </xf>
    <xf numFmtId="0" fontId="18" fillId="0" borderId="35" xfId="54" applyFont="1" applyFill="1" applyBorder="1" applyAlignment="1">
      <alignment horizontal="center" vertical="center"/>
      <protection/>
    </xf>
    <xf numFmtId="0" fontId="18" fillId="0" borderId="0" xfId="54" applyFont="1" applyFill="1">
      <alignment/>
      <protection/>
    </xf>
    <xf numFmtId="0" fontId="3" fillId="38" borderId="35" xfId="54" applyFont="1" applyFill="1" applyBorder="1" applyAlignment="1">
      <alignment horizontal="center"/>
      <protection/>
    </xf>
    <xf numFmtId="0" fontId="58" fillId="38" borderId="35" xfId="54" applyFont="1" applyFill="1" applyBorder="1" applyAlignment="1">
      <alignment horizontal="center" wrapText="1"/>
      <protection/>
    </xf>
    <xf numFmtId="0" fontId="59" fillId="38" borderId="35" xfId="54" applyFont="1" applyFill="1" applyBorder="1" applyAlignment="1">
      <alignment wrapText="1"/>
      <protection/>
    </xf>
    <xf numFmtId="3" fontId="58" fillId="38" borderId="35" xfId="54" applyNumberFormat="1" applyFont="1" applyFill="1" applyBorder="1" applyAlignment="1">
      <alignment horizontal="right" wrapText="1"/>
      <protection/>
    </xf>
    <xf numFmtId="0" fontId="3" fillId="38" borderId="35" xfId="54" applyFont="1" applyFill="1" applyBorder="1" applyAlignment="1">
      <alignment horizontal="center" vertical="center" wrapText="1"/>
      <protection/>
    </xf>
    <xf numFmtId="3" fontId="4" fillId="31" borderId="35" xfId="54" applyNumberFormat="1" applyFont="1" applyFill="1" applyBorder="1" applyAlignment="1">
      <alignment horizontal="right" wrapText="1"/>
      <protection/>
    </xf>
    <xf numFmtId="0" fontId="3" fillId="31" borderId="35" xfId="54" applyFont="1" applyFill="1" applyBorder="1" applyAlignment="1">
      <alignment horizontal="center" wrapText="1"/>
      <protection/>
    </xf>
    <xf numFmtId="0" fontId="2" fillId="0" borderId="0" xfId="54" applyFill="1" applyAlignment="1">
      <alignment/>
      <protection/>
    </xf>
    <xf numFmtId="0" fontId="3" fillId="0" borderId="29" xfId="54" applyFont="1" applyBorder="1" applyAlignment="1">
      <alignment horizontal="center"/>
      <protection/>
    </xf>
    <xf numFmtId="0" fontId="2" fillId="0" borderId="29" xfId="54" applyFont="1" applyBorder="1" applyAlignment="1">
      <alignment horizontal="center" wrapText="1"/>
      <protection/>
    </xf>
    <xf numFmtId="0" fontId="2" fillId="0" borderId="29" xfId="54" applyFont="1" applyBorder="1" applyAlignment="1">
      <alignment wrapText="1"/>
      <protection/>
    </xf>
    <xf numFmtId="3" fontId="2" fillId="0" borderId="29" xfId="54" applyNumberFormat="1" applyFont="1" applyBorder="1" applyAlignment="1">
      <alignment wrapText="1"/>
      <protection/>
    </xf>
    <xf numFmtId="3" fontId="2" fillId="0" borderId="29" xfId="54" applyNumberFormat="1" applyFont="1" applyBorder="1">
      <alignment/>
      <protection/>
    </xf>
    <xf numFmtId="0" fontId="2" fillId="0" borderId="29" xfId="54" applyFont="1" applyBorder="1" applyAlignment="1">
      <alignment horizontal="right" wrapText="1"/>
      <protection/>
    </xf>
    <xf numFmtId="0" fontId="58" fillId="0" borderId="29" xfId="54" applyFont="1" applyBorder="1" applyAlignment="1">
      <alignment horizontal="left" wrapText="1"/>
      <protection/>
    </xf>
    <xf numFmtId="3" fontId="2" fillId="0" borderId="29" xfId="54" applyNumberFormat="1" applyFont="1" applyBorder="1" applyAlignment="1">
      <alignment horizontal="right" wrapText="1"/>
      <protection/>
    </xf>
    <xf numFmtId="0" fontId="59" fillId="0" borderId="29" xfId="54" applyFont="1" applyBorder="1" applyAlignment="1">
      <alignment horizontal="left" wrapText="1"/>
      <protection/>
    </xf>
    <xf numFmtId="0" fontId="2" fillId="0" borderId="29" xfId="54" applyFont="1" applyBorder="1" applyAlignment="1">
      <alignment horizontal="left" wrapText="1"/>
      <protection/>
    </xf>
    <xf numFmtId="0" fontId="2" fillId="0" borderId="22" xfId="54" applyFont="1" applyBorder="1" applyAlignment="1">
      <alignment horizontal="left" wrapText="1"/>
      <protection/>
    </xf>
    <xf numFmtId="0" fontId="59" fillId="0" borderId="22" xfId="54" applyFont="1" applyBorder="1" applyAlignment="1">
      <alignment horizontal="left" wrapText="1"/>
      <protection/>
    </xf>
    <xf numFmtId="3" fontId="3" fillId="31" borderId="29" xfId="54" applyNumberFormat="1" applyFont="1" applyFill="1" applyBorder="1" applyAlignment="1">
      <alignment wrapText="1"/>
      <protection/>
    </xf>
    <xf numFmtId="0" fontId="2" fillId="31" borderId="29" xfId="54" applyFont="1" applyFill="1" applyBorder="1" applyAlignment="1">
      <alignment wrapText="1"/>
      <protection/>
    </xf>
    <xf numFmtId="0" fontId="2" fillId="0" borderId="0" xfId="54" applyFill="1">
      <alignment/>
      <protection/>
    </xf>
    <xf numFmtId="0" fontId="3" fillId="39" borderId="29" xfId="54" applyFont="1" applyFill="1" applyBorder="1" applyAlignment="1">
      <alignment horizontal="center" wrapText="1"/>
      <protection/>
    </xf>
    <xf numFmtId="0" fontId="2" fillId="39" borderId="29" xfId="54" applyFont="1" applyFill="1" applyBorder="1" applyAlignment="1">
      <alignment horizontal="center" wrapText="1"/>
      <protection/>
    </xf>
    <xf numFmtId="0" fontId="2" fillId="39" borderId="29" xfId="54" applyFont="1" applyFill="1" applyBorder="1" applyAlignment="1">
      <alignment horizontal="left" wrapText="1"/>
      <protection/>
    </xf>
    <xf numFmtId="3" fontId="2" fillId="39" borderId="29" xfId="54" applyNumberFormat="1" applyFont="1" applyFill="1" applyBorder="1" applyAlignment="1">
      <alignment wrapText="1"/>
      <protection/>
    </xf>
    <xf numFmtId="0" fontId="2" fillId="0" borderId="26" xfId="54" applyFont="1" applyBorder="1" applyAlignment="1">
      <alignment wrapText="1"/>
      <protection/>
    </xf>
    <xf numFmtId="3" fontId="3" fillId="31" borderId="23" xfId="54" applyNumberFormat="1" applyFont="1" applyFill="1" applyBorder="1" applyAlignment="1">
      <alignment wrapText="1"/>
      <protection/>
    </xf>
    <xf numFmtId="0" fontId="2" fillId="40" borderId="29" xfId="54" applyFont="1" applyFill="1" applyBorder="1" applyAlignment="1">
      <alignment wrapText="1"/>
      <protection/>
    </xf>
    <xf numFmtId="0" fontId="58" fillId="0" borderId="29" xfId="54" applyFont="1" applyBorder="1" applyAlignment="1">
      <alignment horizontal="center" wrapText="1"/>
      <protection/>
    </xf>
    <xf numFmtId="0" fontId="2" fillId="0" borderId="29" xfId="54" applyFont="1" applyFill="1" applyBorder="1" applyAlignment="1">
      <alignment wrapText="1"/>
      <protection/>
    </xf>
    <xf numFmtId="0" fontId="3" fillId="0" borderId="23" xfId="54" applyFont="1" applyBorder="1" applyAlignment="1">
      <alignment horizontal="center"/>
      <protection/>
    </xf>
    <xf numFmtId="0" fontId="58" fillId="0" borderId="23" xfId="54" applyFont="1" applyBorder="1" applyAlignment="1">
      <alignment horizontal="center" wrapText="1"/>
      <protection/>
    </xf>
    <xf numFmtId="0" fontId="2" fillId="0" borderId="0" xfId="54" applyFont="1" applyBorder="1" applyAlignment="1">
      <alignment horizontal="center" wrapText="1"/>
      <protection/>
    </xf>
    <xf numFmtId="0" fontId="58" fillId="0" borderId="47" xfId="54" applyFont="1" applyBorder="1" applyAlignment="1">
      <alignment horizontal="left" wrapText="1"/>
      <protection/>
    </xf>
    <xf numFmtId="3" fontId="2" fillId="0" borderId="48" xfId="54" applyNumberFormat="1" applyFont="1" applyBorder="1" applyAlignment="1">
      <alignment wrapText="1"/>
      <protection/>
    </xf>
    <xf numFmtId="0" fontId="2" fillId="0" borderId="48" xfId="54" applyFont="1" applyBorder="1" applyAlignment="1">
      <alignment wrapText="1"/>
      <protection/>
    </xf>
    <xf numFmtId="0" fontId="2" fillId="0" borderId="23" xfId="54" applyFont="1" applyBorder="1" applyAlignment="1">
      <alignment wrapText="1"/>
      <protection/>
    </xf>
    <xf numFmtId="3" fontId="3" fillId="40" borderId="49" xfId="54" applyNumberFormat="1" applyFont="1" applyFill="1" applyBorder="1" applyAlignment="1">
      <alignment wrapText="1"/>
      <protection/>
    </xf>
    <xf numFmtId="0" fontId="2" fillId="40" borderId="49" xfId="54" applyFont="1" applyFill="1" applyBorder="1" applyAlignment="1">
      <alignment wrapText="1"/>
      <protection/>
    </xf>
    <xf numFmtId="0" fontId="58" fillId="0" borderId="29" xfId="54" applyFont="1" applyBorder="1" applyAlignment="1">
      <alignment wrapText="1"/>
      <protection/>
    </xf>
    <xf numFmtId="3" fontId="58" fillId="0" borderId="22" xfId="54" applyNumberFormat="1" applyFont="1" applyBorder="1" applyAlignment="1">
      <alignment wrapText="1"/>
      <protection/>
    </xf>
    <xf numFmtId="0" fontId="2" fillId="39" borderId="29" xfId="54" applyFont="1" applyFill="1" applyBorder="1" applyAlignment="1">
      <alignment wrapText="1"/>
      <protection/>
    </xf>
    <xf numFmtId="0" fontId="2" fillId="31" borderId="23" xfId="54" applyFont="1" applyFill="1" applyBorder="1" applyAlignment="1">
      <alignment wrapText="1"/>
      <protection/>
    </xf>
    <xf numFmtId="0" fontId="3" fillId="0" borderId="29" xfId="54" applyFont="1" applyFill="1" applyBorder="1" applyAlignment="1">
      <alignment horizontal="center" wrapText="1"/>
      <protection/>
    </xf>
    <xf numFmtId="0" fontId="2" fillId="0" borderId="50" xfId="54" applyFont="1" applyFill="1" applyBorder="1" applyAlignment="1">
      <alignment horizontal="left" wrapText="1"/>
      <protection/>
    </xf>
    <xf numFmtId="3" fontId="2" fillId="0" borderId="29" xfId="54" applyNumberFormat="1" applyFont="1" applyFill="1" applyBorder="1" applyAlignment="1">
      <alignment wrapText="1"/>
      <protection/>
    </xf>
    <xf numFmtId="3" fontId="58" fillId="0" borderId="29" xfId="54" applyNumberFormat="1" applyFont="1" applyBorder="1" applyAlignment="1">
      <alignment wrapText="1"/>
      <protection/>
    </xf>
    <xf numFmtId="0" fontId="3" fillId="0" borderId="21" xfId="54" applyFont="1" applyBorder="1" applyAlignment="1">
      <alignment horizontal="center"/>
      <protection/>
    </xf>
    <xf numFmtId="0" fontId="59" fillId="0" borderId="21" xfId="54" applyFont="1" applyBorder="1" applyAlignment="1">
      <alignment horizontal="center" wrapText="1"/>
      <protection/>
    </xf>
    <xf numFmtId="0" fontId="2" fillId="0" borderId="29" xfId="53" applyFont="1" applyBorder="1" applyAlignment="1">
      <alignment wrapText="1"/>
      <protection/>
    </xf>
    <xf numFmtId="3" fontId="58" fillId="0" borderId="21" xfId="54" applyNumberFormat="1" applyFont="1" applyBorder="1" applyAlignment="1">
      <alignment wrapText="1"/>
      <protection/>
    </xf>
    <xf numFmtId="3" fontId="2" fillId="0" borderId="21" xfId="54" applyNumberFormat="1" applyFont="1" applyBorder="1" applyAlignment="1">
      <alignment wrapText="1"/>
      <protection/>
    </xf>
    <xf numFmtId="0" fontId="2" fillId="0" borderId="21" xfId="54" applyFont="1" applyBorder="1" applyAlignment="1">
      <alignment wrapText="1"/>
      <protection/>
    </xf>
    <xf numFmtId="3" fontId="2" fillId="0" borderId="21" xfId="54" applyNumberFormat="1" applyFont="1" applyBorder="1" applyAlignment="1">
      <alignment horizontal="right" wrapText="1"/>
      <protection/>
    </xf>
    <xf numFmtId="0" fontId="2" fillId="0" borderId="0" xfId="54" applyBorder="1">
      <alignment/>
      <protection/>
    </xf>
    <xf numFmtId="3" fontId="3" fillId="40" borderId="50" xfId="54" applyNumberFormat="1" applyFont="1" applyFill="1" applyBorder="1" applyAlignment="1">
      <alignment wrapText="1"/>
      <protection/>
    </xf>
    <xf numFmtId="0" fontId="58" fillId="0" borderId="21" xfId="54" applyFont="1" applyBorder="1" applyAlignment="1">
      <alignment horizontal="left" wrapText="1"/>
      <protection/>
    </xf>
    <xf numFmtId="3" fontId="3" fillId="40" borderId="50" xfId="54" applyNumberFormat="1" applyFont="1" applyFill="1" applyBorder="1" applyAlignment="1">
      <alignment wrapText="1"/>
      <protection/>
    </xf>
    <xf numFmtId="0" fontId="2" fillId="0" borderId="29" xfId="54" applyFont="1" applyFill="1" applyBorder="1" applyAlignment="1">
      <alignment horizontal="center" wrapText="1"/>
      <protection/>
    </xf>
    <xf numFmtId="0" fontId="2" fillId="0" borderId="29" xfId="54" applyFont="1" applyFill="1" applyBorder="1" applyAlignment="1">
      <alignment horizontal="left" wrapText="1"/>
      <protection/>
    </xf>
    <xf numFmtId="3" fontId="2" fillId="0" borderId="35" xfId="54" applyNumberFormat="1" applyFont="1" applyFill="1" applyBorder="1" applyAlignment="1">
      <alignment wrapText="1"/>
      <protection/>
    </xf>
    <xf numFmtId="0" fontId="2" fillId="0" borderId="21" xfId="54" applyFill="1" applyBorder="1" applyAlignment="1">
      <alignment wrapText="1"/>
      <protection/>
    </xf>
    <xf numFmtId="3" fontId="3" fillId="40" borderId="29" xfId="54" applyNumberFormat="1" applyFont="1" applyFill="1" applyBorder="1" applyAlignment="1">
      <alignment wrapText="1"/>
      <protection/>
    </xf>
    <xf numFmtId="0" fontId="2" fillId="31" borderId="34" xfId="54" applyFill="1" applyBorder="1" applyAlignment="1">
      <alignment wrapText="1"/>
      <protection/>
    </xf>
    <xf numFmtId="0" fontId="3" fillId="0" borderId="21" xfId="54" applyFont="1" applyFill="1" applyBorder="1" applyAlignment="1">
      <alignment horizontal="center"/>
      <protection/>
    </xf>
    <xf numFmtId="0" fontId="2" fillId="0" borderId="21" xfId="54" applyFont="1" applyFill="1" applyBorder="1" applyAlignment="1">
      <alignment horizontal="center" wrapText="1"/>
      <protection/>
    </xf>
    <xf numFmtId="0" fontId="2" fillId="0" borderId="21" xfId="54" applyFont="1" applyFill="1" applyBorder="1" applyAlignment="1">
      <alignment horizontal="left" wrapText="1"/>
      <protection/>
    </xf>
    <xf numFmtId="3" fontId="2" fillId="0" borderId="21" xfId="54" applyNumberFormat="1" applyFont="1" applyFill="1" applyBorder="1" applyAlignment="1">
      <alignment wrapText="1"/>
      <protection/>
    </xf>
    <xf numFmtId="3" fontId="2" fillId="0" borderId="21" xfId="54" applyNumberFormat="1" applyFill="1" applyBorder="1" applyAlignment="1">
      <alignment wrapText="1"/>
      <protection/>
    </xf>
    <xf numFmtId="3" fontId="3" fillId="31" borderId="34" xfId="54" applyNumberFormat="1" applyFont="1" applyFill="1" applyBorder="1" applyAlignment="1">
      <alignment wrapText="1"/>
      <protection/>
    </xf>
    <xf numFmtId="0" fontId="58" fillId="0" borderId="22" xfId="54" applyFont="1" applyBorder="1" applyAlignment="1">
      <alignment horizontal="left" wrapText="1"/>
      <protection/>
    </xf>
    <xf numFmtId="3" fontId="3" fillId="37" borderId="29" xfId="54" applyNumberFormat="1" applyFont="1" applyFill="1" applyBorder="1" applyAlignment="1">
      <alignment wrapText="1"/>
      <protection/>
    </xf>
    <xf numFmtId="3" fontId="2" fillId="0" borderId="0" xfId="54" applyNumberFormat="1">
      <alignment/>
      <protection/>
    </xf>
    <xf numFmtId="0" fontId="3" fillId="40" borderId="20" xfId="54" applyFont="1" applyFill="1" applyBorder="1" applyAlignment="1">
      <alignment horizontal="center" wrapText="1"/>
      <protection/>
    </xf>
    <xf numFmtId="0" fontId="3" fillId="40" borderId="36" xfId="54" applyFont="1" applyFill="1" applyBorder="1" applyAlignment="1">
      <alignment horizontal="center" wrapText="1"/>
      <protection/>
    </xf>
    <xf numFmtId="0" fontId="3" fillId="40" borderId="22" xfId="54" applyFont="1" applyFill="1" applyBorder="1" applyAlignment="1">
      <alignment horizontal="center" wrapText="1"/>
      <protection/>
    </xf>
    <xf numFmtId="164" fontId="3" fillId="37" borderId="20" xfId="73" applyNumberFormat="1" applyFont="1" applyFill="1" applyBorder="1" applyAlignment="1" applyProtection="1">
      <alignment horizontal="center" wrapText="1"/>
      <protection/>
    </xf>
    <xf numFmtId="164" fontId="3" fillId="37" borderId="36" xfId="73" applyNumberFormat="1" applyFont="1" applyFill="1" applyBorder="1" applyAlignment="1" applyProtection="1">
      <alignment horizontal="center" wrapText="1"/>
      <protection/>
    </xf>
    <xf numFmtId="164" fontId="3" fillId="37" borderId="22" xfId="73" applyNumberFormat="1" applyFont="1" applyFill="1" applyBorder="1" applyAlignment="1" applyProtection="1">
      <alignment horizontal="center" wrapText="1"/>
      <protection/>
    </xf>
    <xf numFmtId="0" fontId="3" fillId="31" borderId="29" xfId="54" applyFont="1" applyFill="1" applyBorder="1" applyAlignment="1">
      <alignment horizontal="center" wrapText="1"/>
      <protection/>
    </xf>
    <xf numFmtId="0" fontId="3" fillId="40" borderId="51" xfId="54" applyFont="1" applyFill="1" applyBorder="1" applyAlignment="1">
      <alignment horizontal="center" wrapText="1"/>
      <protection/>
    </xf>
    <xf numFmtId="0" fontId="3" fillId="40" borderId="52" xfId="54" applyFont="1" applyFill="1" applyBorder="1" applyAlignment="1">
      <alignment horizontal="center" wrapText="1"/>
      <protection/>
    </xf>
    <xf numFmtId="0" fontId="3" fillId="40" borderId="41" xfId="54" applyFont="1" applyFill="1" applyBorder="1" applyAlignment="1">
      <alignment horizontal="center" wrapText="1"/>
      <protection/>
    </xf>
    <xf numFmtId="0" fontId="3" fillId="31" borderId="53" xfId="54" applyFont="1" applyFill="1" applyBorder="1" applyAlignment="1">
      <alignment horizontal="center"/>
      <protection/>
    </xf>
    <xf numFmtId="0" fontId="3" fillId="31" borderId="54" xfId="54" applyFont="1" applyFill="1" applyBorder="1" applyAlignment="1">
      <alignment horizontal="center"/>
      <protection/>
    </xf>
    <xf numFmtId="0" fontId="3" fillId="31" borderId="33" xfId="54" applyFont="1" applyFill="1" applyBorder="1" applyAlignment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37" borderId="29" xfId="54" applyFont="1" applyFill="1" applyBorder="1" applyAlignment="1">
      <alignment horizontal="center" vertical="center"/>
      <protection/>
    </xf>
    <xf numFmtId="0" fontId="3" fillId="37" borderId="29" xfId="54" applyFont="1" applyFill="1" applyBorder="1" applyAlignment="1">
      <alignment horizontal="center" vertical="center" wrapText="1"/>
      <protection/>
    </xf>
    <xf numFmtId="0" fontId="3" fillId="31" borderId="20" xfId="54" applyFont="1" applyFill="1" applyBorder="1" applyAlignment="1">
      <alignment horizontal="center"/>
      <protection/>
    </xf>
    <xf numFmtId="0" fontId="3" fillId="31" borderId="36" xfId="54" applyFont="1" applyFill="1" applyBorder="1" applyAlignment="1">
      <alignment horizontal="center"/>
      <protection/>
    </xf>
    <xf numFmtId="0" fontId="3" fillId="31" borderId="22" xfId="54" applyFont="1" applyFill="1" applyBorder="1" applyAlignment="1">
      <alignment horizontal="center"/>
      <protection/>
    </xf>
    <xf numFmtId="0" fontId="3" fillId="31" borderId="55" xfId="54" applyFont="1" applyFill="1" applyBorder="1" applyAlignment="1">
      <alignment horizontal="center" wrapText="1"/>
      <protection/>
    </xf>
    <xf numFmtId="0" fontId="3" fillId="31" borderId="56" xfId="54" applyFont="1" applyFill="1" applyBorder="1" applyAlignment="1">
      <alignment horizontal="center" wrapText="1"/>
      <protection/>
    </xf>
    <xf numFmtId="0" fontId="3" fillId="31" borderId="50" xfId="54" applyFont="1" applyFill="1" applyBorder="1" applyAlignment="1">
      <alignment horizontal="center" wrapText="1"/>
      <protection/>
    </xf>
    <xf numFmtId="0" fontId="3" fillId="40" borderId="29" xfId="54" applyFont="1" applyFill="1" applyBorder="1" applyAlignment="1">
      <alignment horizontal="center" wrapText="1"/>
      <protection/>
    </xf>
    <xf numFmtId="0" fontId="9" fillId="10" borderId="57" xfId="55" applyFont="1" applyFill="1" applyBorder="1" applyAlignment="1">
      <alignment horizontal="center" vertical="center"/>
      <protection/>
    </xf>
    <xf numFmtId="0" fontId="9" fillId="10" borderId="19" xfId="55" applyFont="1" applyFill="1" applyBorder="1" applyAlignment="1">
      <alignment horizontal="center" vertical="center"/>
      <protection/>
    </xf>
    <xf numFmtId="0" fontId="8" fillId="0" borderId="0" xfId="55" applyFont="1" applyAlignment="1">
      <alignment horizontal="center" vertical="center"/>
      <protection/>
    </xf>
    <xf numFmtId="0" fontId="9" fillId="41" borderId="10" xfId="55" applyFont="1" applyFill="1" applyBorder="1" applyAlignment="1">
      <alignment horizontal="center" vertical="center"/>
      <protection/>
    </xf>
    <xf numFmtId="0" fontId="9" fillId="41" borderId="10" xfId="55" applyFont="1" applyFill="1" applyBorder="1" applyAlignment="1">
      <alignment horizontal="center" vertical="center" wrapText="1"/>
      <protection/>
    </xf>
    <xf numFmtId="49" fontId="57" fillId="0" borderId="0" xfId="59" applyNumberFormat="1" applyFont="1" applyAlignment="1">
      <alignment horizontal="center" vertical="center" wrapText="1"/>
      <protection/>
    </xf>
    <xf numFmtId="0" fontId="56" fillId="10" borderId="57" xfId="59" applyFont="1" applyFill="1" applyBorder="1" applyAlignment="1">
      <alignment horizontal="center" vertical="center" wrapText="1"/>
      <protection/>
    </xf>
    <xf numFmtId="0" fontId="56" fillId="10" borderId="58" xfId="59" applyFont="1" applyFill="1" applyBorder="1" applyAlignment="1">
      <alignment horizontal="center" vertical="center" wrapText="1"/>
      <protection/>
    </xf>
    <xf numFmtId="0" fontId="56" fillId="10" borderId="19" xfId="59" applyFont="1" applyFill="1" applyBorder="1" applyAlignment="1">
      <alignment horizontal="center" vertical="center" wrapText="1"/>
      <protection/>
    </xf>
    <xf numFmtId="0" fontId="57" fillId="0" borderId="0" xfId="59" applyFont="1" applyAlignment="1">
      <alignment horizontal="center" vertical="center" wrapText="1"/>
      <protection/>
    </xf>
    <xf numFmtId="0" fontId="5" fillId="0" borderId="0" xfId="55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9" fillId="33" borderId="11" xfId="55" applyFont="1" applyFill="1" applyBorder="1" applyAlignment="1">
      <alignment horizontal="center" vertical="center" wrapText="1"/>
      <protection/>
    </xf>
    <xf numFmtId="0" fontId="9" fillId="33" borderId="12" xfId="55" applyFont="1" applyFill="1" applyBorder="1" applyAlignment="1">
      <alignment horizontal="center" vertical="center" wrapText="1"/>
      <protection/>
    </xf>
    <xf numFmtId="0" fontId="9" fillId="33" borderId="13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 vertical="center" wrapText="1"/>
      <protection/>
    </xf>
    <xf numFmtId="0" fontId="9" fillId="33" borderId="10" xfId="55" applyFont="1" applyFill="1" applyBorder="1" applyAlignment="1">
      <alignment horizontal="center"/>
      <protection/>
    </xf>
    <xf numFmtId="0" fontId="9" fillId="33" borderId="57" xfId="55" applyFont="1" applyFill="1" applyBorder="1" applyAlignment="1">
      <alignment horizontal="center"/>
      <protection/>
    </xf>
    <xf numFmtId="0" fontId="9" fillId="33" borderId="58" xfId="55" applyFont="1" applyFill="1" applyBorder="1" applyAlignment="1">
      <alignment horizontal="center"/>
      <protection/>
    </xf>
    <xf numFmtId="0" fontId="9" fillId="33" borderId="19" xfId="55" applyFont="1" applyFill="1" applyBorder="1" applyAlignment="1">
      <alignment horizontal="center"/>
      <protection/>
    </xf>
    <xf numFmtId="0" fontId="5" fillId="34" borderId="57" xfId="55" applyFill="1" applyBorder="1" applyAlignment="1">
      <alignment horizontal="center"/>
      <protection/>
    </xf>
    <xf numFmtId="0" fontId="5" fillId="34" borderId="19" xfId="55" applyFill="1" applyBorder="1" applyAlignment="1">
      <alignment horizontal="center"/>
      <protection/>
    </xf>
    <xf numFmtId="0" fontId="5" fillId="0" borderId="11" xfId="55" applyFont="1" applyBorder="1" applyAlignment="1">
      <alignment horizontal="center" vertical="center"/>
      <protection/>
    </xf>
    <xf numFmtId="0" fontId="5" fillId="0" borderId="12" xfId="55" applyFont="1" applyBorder="1" applyAlignment="1">
      <alignment horizontal="center" vertical="center"/>
      <protection/>
    </xf>
    <xf numFmtId="0" fontId="5" fillId="0" borderId="59" xfId="55" applyBorder="1" applyAlignment="1">
      <alignment horizontal="left"/>
      <protection/>
    </xf>
    <xf numFmtId="0" fontId="5" fillId="0" borderId="60" xfId="55" applyBorder="1" applyAlignment="1">
      <alignment horizontal="left"/>
      <protection/>
    </xf>
    <xf numFmtId="0" fontId="5" fillId="0" borderId="61" xfId="55" applyBorder="1" applyAlignment="1">
      <alignment horizontal="left"/>
      <protection/>
    </xf>
    <xf numFmtId="0" fontId="5" fillId="0" borderId="0" xfId="55" applyBorder="1" applyAlignment="1">
      <alignment horizontal="left"/>
      <protection/>
    </xf>
    <xf numFmtId="0" fontId="4" fillId="34" borderId="57" xfId="55" applyFont="1" applyFill="1" applyBorder="1" applyAlignment="1">
      <alignment horizontal="center"/>
      <protection/>
    </xf>
    <xf numFmtId="0" fontId="4" fillId="34" borderId="19" xfId="55" applyFont="1" applyFill="1" applyBorder="1" applyAlignment="1">
      <alignment horizontal="center"/>
      <protection/>
    </xf>
    <xf numFmtId="0" fontId="5" fillId="0" borderId="15" xfId="55" applyBorder="1" applyAlignment="1">
      <alignment horizontal="left"/>
      <protection/>
    </xf>
    <xf numFmtId="0" fontId="12" fillId="0" borderId="16" xfId="55" applyFont="1" applyBorder="1" applyAlignment="1">
      <alignment horizontal="left"/>
      <protection/>
    </xf>
    <xf numFmtId="0" fontId="5" fillId="0" borderId="17" xfId="55" applyFont="1" applyBorder="1" applyAlignment="1">
      <alignment horizontal="left"/>
      <protection/>
    </xf>
    <xf numFmtId="0" fontId="5" fillId="0" borderId="18" xfId="55" applyFont="1" applyBorder="1" applyAlignment="1">
      <alignment horizontal="left"/>
      <protection/>
    </xf>
    <xf numFmtId="0" fontId="12" fillId="0" borderId="11" xfId="55" applyFont="1" applyBorder="1" applyAlignment="1">
      <alignment horizontal="center" vertical="center"/>
      <protection/>
    </xf>
    <xf numFmtId="0" fontId="12" fillId="0" borderId="12" xfId="55" applyFont="1" applyBorder="1" applyAlignment="1">
      <alignment horizontal="center" vertical="center"/>
      <protection/>
    </xf>
    <xf numFmtId="0" fontId="12" fillId="0" borderId="13" xfId="55" applyFont="1" applyBorder="1" applyAlignment="1">
      <alignment horizontal="center" vertical="center"/>
      <protection/>
    </xf>
    <xf numFmtId="0" fontId="5" fillId="0" borderId="62" xfId="55" applyBorder="1" applyAlignment="1">
      <alignment horizontal="left"/>
      <protection/>
    </xf>
    <xf numFmtId="0" fontId="12" fillId="0" borderId="61" xfId="55" applyFont="1" applyBorder="1" applyAlignment="1">
      <alignment horizontal="left"/>
      <protection/>
    </xf>
    <xf numFmtId="0" fontId="12" fillId="0" borderId="0" xfId="55" applyFont="1" applyBorder="1" applyAlignment="1">
      <alignment horizontal="left"/>
      <protection/>
    </xf>
    <xf numFmtId="0" fontId="12" fillId="0" borderId="15" xfId="55" applyFont="1" applyBorder="1" applyAlignment="1">
      <alignment horizontal="left"/>
      <protection/>
    </xf>
    <xf numFmtId="0" fontId="12" fillId="0" borderId="17" xfId="55" applyFont="1" applyBorder="1" applyAlignment="1">
      <alignment horizontal="left"/>
      <protection/>
    </xf>
    <xf numFmtId="0" fontId="12" fillId="0" borderId="18" xfId="55" applyFont="1" applyBorder="1" applyAlignment="1">
      <alignment horizontal="left"/>
      <protection/>
    </xf>
    <xf numFmtId="0" fontId="4" fillId="16" borderId="57" xfId="55" applyFont="1" applyFill="1" applyBorder="1" applyAlignment="1">
      <alignment horizontal="center"/>
      <protection/>
    </xf>
    <xf numFmtId="0" fontId="4" fillId="16" borderId="19" xfId="55" applyFont="1" applyFill="1" applyBorder="1" applyAlignment="1">
      <alignment horizontal="center"/>
      <protection/>
    </xf>
    <xf numFmtId="0" fontId="5" fillId="0" borderId="16" xfId="55" applyBorder="1" applyAlignment="1">
      <alignment horizontal="left"/>
      <protection/>
    </xf>
    <xf numFmtId="0" fontId="5" fillId="0" borderId="17" xfId="55" applyBorder="1" applyAlignment="1">
      <alignment horizontal="left"/>
      <protection/>
    </xf>
    <xf numFmtId="0" fontId="5" fillId="0" borderId="18" xfId="55" applyBorder="1" applyAlignment="1">
      <alignment horizontal="left"/>
      <protection/>
    </xf>
    <xf numFmtId="0" fontId="3" fillId="0" borderId="21" xfId="54" applyFont="1" applyBorder="1" applyAlignment="1">
      <alignment horizontal="center" vertical="center" wrapText="1"/>
      <protection/>
    </xf>
    <xf numFmtId="44" fontId="3" fillId="31" borderId="42" xfId="74" applyFont="1" applyFill="1" applyBorder="1" applyAlignment="1">
      <alignment horizontal="center"/>
    </xf>
    <xf numFmtId="44" fontId="3" fillId="31" borderId="46" xfId="74" applyFont="1" applyFill="1" applyBorder="1" applyAlignment="1">
      <alignment horizontal="center"/>
    </xf>
    <xf numFmtId="44" fontId="3" fillId="31" borderId="45" xfId="74" applyFont="1" applyFill="1" applyBorder="1" applyAlignment="1">
      <alignment horizontal="center"/>
    </xf>
    <xf numFmtId="0" fontId="13" fillId="0" borderId="0" xfId="54" applyFont="1" applyAlignment="1">
      <alignment horizontal="center" vertical="center" wrapText="1"/>
      <protection/>
    </xf>
    <xf numFmtId="0" fontId="3" fillId="31" borderId="26" xfId="54" applyFont="1" applyFill="1" applyBorder="1" applyAlignment="1">
      <alignment horizontal="center" vertical="center"/>
      <protection/>
    </xf>
    <xf numFmtId="0" fontId="3" fillId="31" borderId="35" xfId="54" applyFont="1" applyFill="1" applyBorder="1" applyAlignment="1">
      <alignment horizontal="center" vertical="center"/>
      <protection/>
    </xf>
    <xf numFmtId="0" fontId="3" fillId="31" borderId="31" xfId="54" applyFont="1" applyFill="1" applyBorder="1" applyAlignment="1">
      <alignment horizontal="center" vertical="center"/>
      <protection/>
    </xf>
    <xf numFmtId="0" fontId="3" fillId="31" borderId="63" xfId="54" applyFont="1" applyFill="1" applyBorder="1" applyAlignment="1">
      <alignment horizontal="center" vertical="center"/>
      <protection/>
    </xf>
    <xf numFmtId="0" fontId="3" fillId="31" borderId="54" xfId="54" applyFont="1" applyFill="1" applyBorder="1" applyAlignment="1">
      <alignment horizontal="center" vertical="center"/>
      <protection/>
    </xf>
    <xf numFmtId="0" fontId="3" fillId="31" borderId="64" xfId="54" applyFont="1" applyFill="1" applyBorder="1" applyAlignment="1">
      <alignment horizontal="center" vertical="center"/>
      <protection/>
    </xf>
    <xf numFmtId="0" fontId="3" fillId="0" borderId="65" xfId="54" applyFont="1" applyBorder="1" applyAlignment="1">
      <alignment horizontal="center" vertical="center" wrapText="1"/>
      <protection/>
    </xf>
    <xf numFmtId="0" fontId="3" fillId="0" borderId="27" xfId="54" applyFont="1" applyBorder="1" applyAlignment="1">
      <alignment horizontal="center" vertical="center" wrapText="1"/>
      <protection/>
    </xf>
  </cellXfs>
  <cellStyles count="6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2 2 2" xfId="54"/>
    <cellStyle name="Normalny 2 3" xfId="55"/>
    <cellStyle name="Normalny 3" xfId="56"/>
    <cellStyle name="Normalny 4" xfId="57"/>
    <cellStyle name="Normalny 5" xfId="58"/>
    <cellStyle name="Normalny 6" xfId="59"/>
    <cellStyle name="Obliczenia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Walutowy 2" xfId="69"/>
    <cellStyle name="Walutowy 3" xfId="70"/>
    <cellStyle name="Walutowy 3 2" xfId="71"/>
    <cellStyle name="Walutowy 3 2 2" xfId="72"/>
    <cellStyle name="Walutowy 3 2 2 2" xfId="73"/>
    <cellStyle name="Walutowy 3 3" xfId="74"/>
    <cellStyle name="Złe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X58"/>
  <sheetViews>
    <sheetView view="pageLayout" workbookViewId="0" topLeftCell="G1">
      <selection activeCell="A3" sqref="A3:J3"/>
    </sheetView>
  </sheetViews>
  <sheetFormatPr defaultColWidth="8.796875" defaultRowHeight="12.75" customHeight="1"/>
  <cols>
    <col min="1" max="1" width="6.69921875" style="1" customWidth="1"/>
    <col min="2" max="2" width="8" style="1" customWidth="1"/>
    <col min="3" max="3" width="8.19921875" style="1" customWidth="1"/>
    <col min="4" max="4" width="56.8984375" style="1" customWidth="1"/>
    <col min="5" max="5" width="10" style="1" customWidth="1"/>
    <col min="6" max="6" width="11.3984375" style="1" customWidth="1"/>
    <col min="7" max="7" width="11" style="1" customWidth="1"/>
    <col min="8" max="8" width="12.09765625" style="1" customWidth="1"/>
    <col min="9" max="9" width="11.09765625" style="1" customWidth="1"/>
    <col min="10" max="10" width="10.19921875" style="1" customWidth="1"/>
    <col min="11" max="16384" width="8.69921875" style="1" customWidth="1"/>
  </cols>
  <sheetData>
    <row r="3" spans="1:10" ht="12.75" customHeight="1">
      <c r="A3" s="264" t="s">
        <v>309</v>
      </c>
      <c r="B3" s="264"/>
      <c r="C3" s="264"/>
      <c r="D3" s="264"/>
      <c r="E3" s="264"/>
      <c r="F3" s="264"/>
      <c r="G3" s="264"/>
      <c r="H3" s="264"/>
      <c r="I3" s="264"/>
      <c r="J3" s="264"/>
    </row>
    <row r="4" ht="13.5" customHeight="1" thickBot="1"/>
    <row r="5" spans="1:10" ht="13.5" customHeight="1" thickBot="1">
      <c r="A5" s="265" t="s">
        <v>0</v>
      </c>
      <c r="B5" s="266" t="s">
        <v>1</v>
      </c>
      <c r="C5" s="266" t="s">
        <v>227</v>
      </c>
      <c r="D5" s="266" t="s">
        <v>2</v>
      </c>
      <c r="E5" s="266" t="s">
        <v>228</v>
      </c>
      <c r="F5" s="170" t="s">
        <v>3</v>
      </c>
      <c r="G5" s="171"/>
      <c r="H5" s="171"/>
      <c r="I5" s="171"/>
      <c r="J5" s="172"/>
    </row>
    <row r="6" spans="1:10" ht="86.25" customHeight="1" thickBot="1">
      <c r="A6" s="265"/>
      <c r="B6" s="266"/>
      <c r="C6" s="266"/>
      <c r="D6" s="266"/>
      <c r="E6" s="266"/>
      <c r="F6" s="173" t="s">
        <v>229</v>
      </c>
      <c r="G6" s="173" t="s">
        <v>230</v>
      </c>
      <c r="H6" s="173" t="s">
        <v>231</v>
      </c>
      <c r="I6" s="173" t="s">
        <v>232</v>
      </c>
      <c r="J6" s="173" t="s">
        <v>233</v>
      </c>
    </row>
    <row r="7" spans="1:10" s="175" customFormat="1" ht="12.75" customHeight="1" thickBot="1">
      <c r="A7" s="174" t="s">
        <v>4</v>
      </c>
      <c r="B7" s="174" t="s">
        <v>5</v>
      </c>
      <c r="C7" s="174" t="s">
        <v>6</v>
      </c>
      <c r="D7" s="174" t="s">
        <v>7</v>
      </c>
      <c r="E7" s="174" t="s">
        <v>8</v>
      </c>
      <c r="F7" s="174" t="s">
        <v>9</v>
      </c>
      <c r="G7" s="174" t="s">
        <v>10</v>
      </c>
      <c r="H7" s="174" t="s">
        <v>11</v>
      </c>
      <c r="I7" s="174" t="s">
        <v>12</v>
      </c>
      <c r="J7" s="174" t="s">
        <v>234</v>
      </c>
    </row>
    <row r="8" spans="1:10" ht="57.75" customHeight="1" thickBot="1">
      <c r="A8" s="176" t="s">
        <v>4</v>
      </c>
      <c r="B8" s="177">
        <v>150</v>
      </c>
      <c r="C8" s="177">
        <v>15011</v>
      </c>
      <c r="D8" s="178" t="s">
        <v>235</v>
      </c>
      <c r="E8" s="179">
        <v>102465</v>
      </c>
      <c r="F8" s="179">
        <v>102465</v>
      </c>
      <c r="G8" s="179"/>
      <c r="H8" s="180"/>
      <c r="I8" s="180"/>
      <c r="J8" s="180"/>
    </row>
    <row r="9" spans="1:10" s="183" customFormat="1" ht="24" customHeight="1" thickBot="1">
      <c r="A9" s="267" t="s">
        <v>236</v>
      </c>
      <c r="B9" s="268"/>
      <c r="C9" s="268"/>
      <c r="D9" s="269"/>
      <c r="E9" s="181">
        <f>E8</f>
        <v>102465</v>
      </c>
      <c r="F9" s="181">
        <f>F8</f>
        <v>102465</v>
      </c>
      <c r="G9" s="181"/>
      <c r="H9" s="182"/>
      <c r="I9" s="182"/>
      <c r="J9" s="182"/>
    </row>
    <row r="10" spans="1:10" ht="33" customHeight="1" thickBot="1">
      <c r="A10" s="184" t="s">
        <v>5</v>
      </c>
      <c r="B10" s="185">
        <v>600</v>
      </c>
      <c r="C10" s="185">
        <v>60014</v>
      </c>
      <c r="D10" s="186" t="s">
        <v>237</v>
      </c>
      <c r="E10" s="187">
        <v>150000</v>
      </c>
      <c r="F10" s="188">
        <v>150000</v>
      </c>
      <c r="G10" s="187"/>
      <c r="H10" s="186"/>
      <c r="I10" s="189"/>
      <c r="J10" s="186"/>
    </row>
    <row r="11" spans="1:10" ht="20.25" customHeight="1" thickBot="1">
      <c r="A11" s="184" t="s">
        <v>6</v>
      </c>
      <c r="B11" s="185">
        <v>600</v>
      </c>
      <c r="C11" s="185">
        <v>60014</v>
      </c>
      <c r="D11" s="186" t="s">
        <v>238</v>
      </c>
      <c r="E11" s="187">
        <v>100000</v>
      </c>
      <c r="F11" s="188">
        <v>100000</v>
      </c>
      <c r="G11" s="187"/>
      <c r="H11" s="186"/>
      <c r="I11" s="186"/>
      <c r="J11" s="186"/>
    </row>
    <row r="12" spans="1:10" ht="22.5" customHeight="1" thickBot="1">
      <c r="A12" s="184" t="s">
        <v>7</v>
      </c>
      <c r="B12" s="185">
        <v>600</v>
      </c>
      <c r="C12" s="185">
        <v>60014</v>
      </c>
      <c r="D12" s="190" t="s">
        <v>239</v>
      </c>
      <c r="E12" s="187">
        <v>200000</v>
      </c>
      <c r="F12" s="188">
        <v>200000</v>
      </c>
      <c r="G12" s="187"/>
      <c r="H12" s="187"/>
      <c r="I12" s="186"/>
      <c r="J12" s="186"/>
    </row>
    <row r="13" spans="1:10" ht="33" customHeight="1" thickBot="1">
      <c r="A13" s="184" t="s">
        <v>8</v>
      </c>
      <c r="B13" s="185">
        <v>600</v>
      </c>
      <c r="C13" s="185">
        <v>60014</v>
      </c>
      <c r="D13" s="190" t="s">
        <v>240</v>
      </c>
      <c r="E13" s="187">
        <v>267500</v>
      </c>
      <c r="F13" s="188">
        <v>48100</v>
      </c>
      <c r="G13" s="187">
        <v>89400</v>
      </c>
      <c r="H13" s="186"/>
      <c r="I13" s="189" t="s">
        <v>310</v>
      </c>
      <c r="J13" s="186"/>
    </row>
    <row r="14" spans="1:10" ht="45" customHeight="1" thickBot="1">
      <c r="A14" s="184" t="s">
        <v>9</v>
      </c>
      <c r="B14" s="185">
        <v>600</v>
      </c>
      <c r="C14" s="185">
        <v>60014</v>
      </c>
      <c r="D14" s="190" t="s">
        <v>241</v>
      </c>
      <c r="E14" s="187">
        <f>SUM(F14:G14)</f>
        <v>137500</v>
      </c>
      <c r="F14" s="188">
        <v>48100</v>
      </c>
      <c r="G14" s="187">
        <v>89400</v>
      </c>
      <c r="H14" s="186"/>
      <c r="I14" s="191"/>
      <c r="J14" s="186"/>
    </row>
    <row r="15" spans="1:10" ht="45.75" customHeight="1" thickBot="1">
      <c r="A15" s="184" t="s">
        <v>10</v>
      </c>
      <c r="B15" s="185">
        <v>600</v>
      </c>
      <c r="C15" s="185">
        <v>60014</v>
      </c>
      <c r="D15" s="190" t="s">
        <v>242</v>
      </c>
      <c r="E15" s="187">
        <v>808885</v>
      </c>
      <c r="F15" s="188">
        <v>808885</v>
      </c>
      <c r="G15" s="187"/>
      <c r="H15" s="186"/>
      <c r="I15" s="191"/>
      <c r="J15" s="186"/>
    </row>
    <row r="16" spans="1:10" ht="30" customHeight="1" thickBot="1">
      <c r="A16" s="184" t="s">
        <v>11</v>
      </c>
      <c r="B16" s="185">
        <v>600</v>
      </c>
      <c r="C16" s="185">
        <v>60014</v>
      </c>
      <c r="D16" s="190" t="s">
        <v>243</v>
      </c>
      <c r="E16" s="187">
        <v>100000</v>
      </c>
      <c r="F16" s="188">
        <v>100000</v>
      </c>
      <c r="G16" s="187"/>
      <c r="H16" s="186"/>
      <c r="I16" s="186"/>
      <c r="J16" s="186"/>
    </row>
    <row r="17" spans="1:10" ht="33" customHeight="1" thickBot="1">
      <c r="A17" s="184" t="s">
        <v>12</v>
      </c>
      <c r="B17" s="185">
        <v>600</v>
      </c>
      <c r="C17" s="185">
        <v>60014</v>
      </c>
      <c r="D17" s="192" t="s">
        <v>244</v>
      </c>
      <c r="E17" s="187">
        <v>90606</v>
      </c>
      <c r="F17" s="188">
        <v>90606</v>
      </c>
      <c r="G17" s="187"/>
      <c r="H17" s="186"/>
      <c r="I17" s="186"/>
      <c r="J17" s="186"/>
    </row>
    <row r="18" spans="1:10" ht="33" customHeight="1" thickBot="1">
      <c r="A18" s="184" t="s">
        <v>234</v>
      </c>
      <c r="B18" s="185">
        <v>600</v>
      </c>
      <c r="C18" s="185">
        <v>60014</v>
      </c>
      <c r="D18" s="192" t="s">
        <v>245</v>
      </c>
      <c r="E18" s="187">
        <v>100000</v>
      </c>
      <c r="F18" s="188">
        <v>100000</v>
      </c>
      <c r="G18" s="187"/>
      <c r="H18" s="186"/>
      <c r="I18" s="186"/>
      <c r="J18" s="186"/>
    </row>
    <row r="19" spans="1:10" ht="33" customHeight="1" thickBot="1">
      <c r="A19" s="184" t="s">
        <v>246</v>
      </c>
      <c r="B19" s="185">
        <v>600</v>
      </c>
      <c r="C19" s="185">
        <v>60014</v>
      </c>
      <c r="D19" s="192" t="s">
        <v>247</v>
      </c>
      <c r="E19" s="187">
        <v>150000</v>
      </c>
      <c r="F19" s="188">
        <v>150000</v>
      </c>
      <c r="G19" s="187"/>
      <c r="H19" s="186"/>
      <c r="I19" s="186"/>
      <c r="J19" s="186"/>
    </row>
    <row r="20" spans="1:10" ht="45.75" customHeight="1" thickBot="1">
      <c r="A20" s="184" t="s">
        <v>248</v>
      </c>
      <c r="B20" s="185">
        <v>600</v>
      </c>
      <c r="C20" s="185">
        <v>60014</v>
      </c>
      <c r="D20" s="193" t="s">
        <v>249</v>
      </c>
      <c r="E20" s="187">
        <v>1000000</v>
      </c>
      <c r="F20" s="188">
        <v>500000</v>
      </c>
      <c r="G20" s="187"/>
      <c r="H20" s="186"/>
      <c r="I20" s="189" t="s">
        <v>250</v>
      </c>
      <c r="J20" s="186"/>
    </row>
    <row r="21" spans="1:10" ht="47.25" customHeight="1" thickBot="1">
      <c r="A21" s="184" t="s">
        <v>251</v>
      </c>
      <c r="B21" s="185">
        <v>600</v>
      </c>
      <c r="C21" s="185">
        <v>60014</v>
      </c>
      <c r="D21" s="194" t="s">
        <v>252</v>
      </c>
      <c r="E21" s="187">
        <v>500000</v>
      </c>
      <c r="F21" s="188">
        <v>500000</v>
      </c>
      <c r="G21" s="187"/>
      <c r="H21" s="186"/>
      <c r="I21" s="189"/>
      <c r="J21" s="186"/>
    </row>
    <row r="22" spans="1:10" ht="31.5" customHeight="1" thickBot="1">
      <c r="A22" s="184" t="s">
        <v>253</v>
      </c>
      <c r="B22" s="185">
        <v>600</v>
      </c>
      <c r="C22" s="185">
        <v>60014</v>
      </c>
      <c r="D22" s="195" t="s">
        <v>254</v>
      </c>
      <c r="E22" s="187">
        <v>2360430</v>
      </c>
      <c r="F22" s="188">
        <v>1180215</v>
      </c>
      <c r="G22" s="187"/>
      <c r="H22" s="186"/>
      <c r="I22" s="189" t="s">
        <v>255</v>
      </c>
      <c r="J22" s="186"/>
    </row>
    <row r="23" spans="1:10" ht="44.25" customHeight="1" thickBot="1">
      <c r="A23" s="184" t="s">
        <v>256</v>
      </c>
      <c r="B23" s="185">
        <v>600</v>
      </c>
      <c r="C23" s="185">
        <v>60014</v>
      </c>
      <c r="D23" s="193" t="s">
        <v>257</v>
      </c>
      <c r="E23" s="187">
        <f>SUM(F23:G23)</f>
        <v>65000</v>
      </c>
      <c r="F23" s="188">
        <v>22730</v>
      </c>
      <c r="G23" s="187">
        <v>42270</v>
      </c>
      <c r="H23" s="186"/>
      <c r="I23" s="189"/>
      <c r="J23" s="186"/>
    </row>
    <row r="24" spans="1:10" ht="30.75" customHeight="1" thickBot="1">
      <c r="A24" s="184" t="s">
        <v>258</v>
      </c>
      <c r="B24" s="185">
        <v>600</v>
      </c>
      <c r="C24" s="185">
        <v>60014</v>
      </c>
      <c r="D24" s="192" t="s">
        <v>259</v>
      </c>
      <c r="E24" s="187">
        <v>150000</v>
      </c>
      <c r="F24" s="188">
        <v>150000</v>
      </c>
      <c r="G24" s="187"/>
      <c r="H24" s="186"/>
      <c r="I24" s="186"/>
      <c r="J24" s="186"/>
    </row>
    <row r="25" spans="1:10" ht="33" customHeight="1" thickBot="1">
      <c r="A25" s="184" t="s">
        <v>260</v>
      </c>
      <c r="B25" s="185">
        <v>600</v>
      </c>
      <c r="C25" s="185">
        <v>60014</v>
      </c>
      <c r="D25" s="192" t="s">
        <v>261</v>
      </c>
      <c r="E25" s="187">
        <v>175000</v>
      </c>
      <c r="F25" s="188">
        <v>175000</v>
      </c>
      <c r="G25" s="187"/>
      <c r="H25" s="186"/>
      <c r="I25" s="186"/>
      <c r="J25" s="186"/>
    </row>
    <row r="26" spans="1:10" ht="31.5" customHeight="1" thickBot="1">
      <c r="A26" s="184" t="s">
        <v>262</v>
      </c>
      <c r="B26" s="185">
        <v>600</v>
      </c>
      <c r="C26" s="185">
        <v>60014</v>
      </c>
      <c r="D26" s="192" t="s">
        <v>263</v>
      </c>
      <c r="E26" s="187">
        <v>100000</v>
      </c>
      <c r="F26" s="188">
        <v>100000</v>
      </c>
      <c r="G26" s="187"/>
      <c r="H26" s="186"/>
      <c r="I26" s="186"/>
      <c r="J26" s="186"/>
    </row>
    <row r="27" spans="1:10" ht="95.25" customHeight="1" thickBot="1">
      <c r="A27" s="184" t="s">
        <v>264</v>
      </c>
      <c r="B27" s="185">
        <v>600</v>
      </c>
      <c r="C27" s="185">
        <v>60014</v>
      </c>
      <c r="D27" s="195" t="s">
        <v>265</v>
      </c>
      <c r="E27" s="187">
        <v>371644</v>
      </c>
      <c r="F27" s="187">
        <v>371644</v>
      </c>
      <c r="G27" s="187"/>
      <c r="H27" s="186"/>
      <c r="I27" s="186"/>
      <c r="J27" s="186"/>
    </row>
    <row r="28" spans="1:10" s="198" customFormat="1" ht="24" customHeight="1" thickBot="1">
      <c r="A28" s="257" t="s">
        <v>266</v>
      </c>
      <c r="B28" s="257"/>
      <c r="C28" s="257"/>
      <c r="D28" s="257"/>
      <c r="E28" s="196">
        <f>SUM(E10:E27)</f>
        <v>6826565</v>
      </c>
      <c r="F28" s="196">
        <f>SUM(F10:F27)</f>
        <v>4795280</v>
      </c>
      <c r="G28" s="196">
        <f>SUM(G10:G27)</f>
        <v>221070</v>
      </c>
      <c r="H28" s="196"/>
      <c r="I28" s="196">
        <v>1810215</v>
      </c>
      <c r="J28" s="197"/>
    </row>
    <row r="29" spans="1:10" ht="20.25" customHeight="1" thickBot="1">
      <c r="A29" s="199" t="s">
        <v>267</v>
      </c>
      <c r="B29" s="200">
        <v>710</v>
      </c>
      <c r="C29" s="200">
        <v>71012</v>
      </c>
      <c r="D29" s="201" t="s">
        <v>268</v>
      </c>
      <c r="E29" s="202">
        <v>25000</v>
      </c>
      <c r="F29" s="202">
        <v>25000</v>
      </c>
      <c r="G29" s="202"/>
      <c r="H29" s="202"/>
      <c r="I29" s="191"/>
      <c r="J29" s="203"/>
    </row>
    <row r="30" spans="1:10" ht="24" customHeight="1" thickBot="1">
      <c r="A30" s="270" t="s">
        <v>269</v>
      </c>
      <c r="B30" s="271"/>
      <c r="C30" s="271"/>
      <c r="D30" s="272"/>
      <c r="E30" s="204">
        <f>SUM(E29:E29)</f>
        <v>25000</v>
      </c>
      <c r="F30" s="204">
        <f>SUM(F29:F29)</f>
        <v>25000</v>
      </c>
      <c r="G30" s="204"/>
      <c r="H30" s="204"/>
      <c r="I30" s="204"/>
      <c r="J30" s="205"/>
    </row>
    <row r="31" spans="1:10" ht="33" customHeight="1" thickBot="1">
      <c r="A31" s="184" t="s">
        <v>270</v>
      </c>
      <c r="B31" s="206">
        <v>750</v>
      </c>
      <c r="C31" s="185">
        <v>75020</v>
      </c>
      <c r="D31" s="190" t="s">
        <v>271</v>
      </c>
      <c r="E31" s="187">
        <v>65000</v>
      </c>
      <c r="F31" s="187">
        <v>65000</v>
      </c>
      <c r="G31" s="187"/>
      <c r="H31" s="186"/>
      <c r="I31" s="186"/>
      <c r="J31" s="207"/>
    </row>
    <row r="32" spans="1:10" ht="31.5" customHeight="1" thickBot="1">
      <c r="A32" s="208" t="s">
        <v>272</v>
      </c>
      <c r="B32" s="209">
        <v>750</v>
      </c>
      <c r="C32" s="210">
        <v>75020</v>
      </c>
      <c r="D32" s="211" t="s">
        <v>273</v>
      </c>
      <c r="E32" s="212">
        <f>SUM(F32:G32)</f>
        <v>500000</v>
      </c>
      <c r="F32" s="212">
        <v>174800</v>
      </c>
      <c r="G32" s="212">
        <v>325200</v>
      </c>
      <c r="H32" s="213"/>
      <c r="I32" s="213"/>
      <c r="J32" s="214"/>
    </row>
    <row r="33" spans="1:10" s="198" customFormat="1" ht="24" customHeight="1" thickBot="1">
      <c r="A33" s="273" t="s">
        <v>274</v>
      </c>
      <c r="B33" s="273"/>
      <c r="C33" s="273"/>
      <c r="D33" s="251"/>
      <c r="E33" s="215">
        <f>SUM(E31:E32)</f>
        <v>565000</v>
      </c>
      <c r="F33" s="215">
        <f>SUM(F31:F32)</f>
        <v>239800</v>
      </c>
      <c r="G33" s="215">
        <f>SUM(G31:G32)</f>
        <v>325200</v>
      </c>
      <c r="H33" s="216"/>
      <c r="I33" s="216"/>
      <c r="J33" s="197"/>
    </row>
    <row r="34" spans="1:10" ht="57" customHeight="1" thickBot="1">
      <c r="A34" s="184" t="s">
        <v>275</v>
      </c>
      <c r="B34" s="206">
        <v>750</v>
      </c>
      <c r="C34" s="206">
        <v>75095</v>
      </c>
      <c r="D34" s="217" t="s">
        <v>276</v>
      </c>
      <c r="E34" s="218">
        <v>18382</v>
      </c>
      <c r="F34" s="187">
        <v>18382</v>
      </c>
      <c r="G34" s="187"/>
      <c r="H34" s="186"/>
      <c r="I34" s="186"/>
      <c r="J34" s="186"/>
    </row>
    <row r="35" spans="1:10" s="198" customFormat="1" ht="24" customHeight="1" thickBot="1">
      <c r="A35" s="257" t="s">
        <v>277</v>
      </c>
      <c r="B35" s="257"/>
      <c r="C35" s="257"/>
      <c r="D35" s="257"/>
      <c r="E35" s="196">
        <f>SUM(E34)</f>
        <v>18382</v>
      </c>
      <c r="F35" s="196">
        <f>SUM(F34)</f>
        <v>18382</v>
      </c>
      <c r="G35" s="196"/>
      <c r="H35" s="197"/>
      <c r="I35" s="197"/>
      <c r="J35" s="197"/>
    </row>
    <row r="36" spans="1:10" ht="20.25" customHeight="1" thickBot="1">
      <c r="A36" s="184" t="s">
        <v>278</v>
      </c>
      <c r="B36" s="206">
        <v>754</v>
      </c>
      <c r="C36" s="206">
        <v>75404</v>
      </c>
      <c r="D36" s="190" t="s">
        <v>279</v>
      </c>
      <c r="E36" s="187">
        <v>33000</v>
      </c>
      <c r="F36" s="187">
        <v>33000</v>
      </c>
      <c r="G36" s="187"/>
      <c r="H36" s="186"/>
      <c r="I36" s="186"/>
      <c r="J36" s="219"/>
    </row>
    <row r="37" spans="1:10" s="198" customFormat="1" ht="24" customHeight="1" thickBot="1">
      <c r="A37" s="257" t="s">
        <v>280</v>
      </c>
      <c r="B37" s="257"/>
      <c r="C37" s="257"/>
      <c r="D37" s="257"/>
      <c r="E37" s="196">
        <f>E36</f>
        <v>33000</v>
      </c>
      <c r="F37" s="196">
        <f>F36</f>
        <v>33000</v>
      </c>
      <c r="G37" s="196"/>
      <c r="H37" s="197"/>
      <c r="I37" s="197"/>
      <c r="J37" s="220"/>
    </row>
    <row r="38" spans="1:10" ht="19.5" customHeight="1" thickBot="1">
      <c r="A38" s="184" t="s">
        <v>281</v>
      </c>
      <c r="B38" s="206">
        <v>801</v>
      </c>
      <c r="C38" s="206">
        <v>80114</v>
      </c>
      <c r="D38" s="190" t="s">
        <v>282</v>
      </c>
      <c r="E38" s="187">
        <v>10000</v>
      </c>
      <c r="F38" s="187">
        <v>10000</v>
      </c>
      <c r="G38" s="187"/>
      <c r="H38" s="186"/>
      <c r="I38" s="186"/>
      <c r="J38" s="219"/>
    </row>
    <row r="39" spans="1:10" s="198" customFormat="1" ht="24" customHeight="1" thickBot="1">
      <c r="A39" s="257" t="s">
        <v>283</v>
      </c>
      <c r="B39" s="257"/>
      <c r="C39" s="257"/>
      <c r="D39" s="257"/>
      <c r="E39" s="196">
        <f>E38</f>
        <v>10000</v>
      </c>
      <c r="F39" s="196">
        <f>F38</f>
        <v>10000</v>
      </c>
      <c r="G39" s="196"/>
      <c r="H39" s="197"/>
      <c r="I39" s="197"/>
      <c r="J39" s="220"/>
    </row>
    <row r="40" spans="1:10" s="198" customFormat="1" ht="21.75" customHeight="1" thickBot="1">
      <c r="A40" s="221" t="s">
        <v>284</v>
      </c>
      <c r="B40" s="206">
        <v>801</v>
      </c>
      <c r="C40" s="206">
        <v>80120</v>
      </c>
      <c r="D40" s="222" t="s">
        <v>285</v>
      </c>
      <c r="E40" s="223">
        <f>SUM(F40:G40)</f>
        <v>500000</v>
      </c>
      <c r="F40" s="223">
        <v>400000</v>
      </c>
      <c r="G40" s="223">
        <v>100000</v>
      </c>
      <c r="H40" s="207"/>
      <c r="I40" s="207"/>
      <c r="J40" s="207"/>
    </row>
    <row r="41" spans="1:10" ht="45" customHeight="1" thickBot="1">
      <c r="A41" s="184" t="s">
        <v>286</v>
      </c>
      <c r="B41" s="206">
        <v>801</v>
      </c>
      <c r="C41" s="206">
        <v>80120</v>
      </c>
      <c r="D41" s="195" t="s">
        <v>312</v>
      </c>
      <c r="E41" s="224">
        <f>SUM(F41:G41)</f>
        <v>920000</v>
      </c>
      <c r="F41" s="187">
        <v>139631</v>
      </c>
      <c r="G41" s="187">
        <v>780369</v>
      </c>
      <c r="H41" s="186"/>
      <c r="I41" s="186"/>
      <c r="J41" s="186"/>
    </row>
    <row r="42" spans="1:10" ht="24" customHeight="1" thickBot="1">
      <c r="A42" s="257" t="s">
        <v>287</v>
      </c>
      <c r="B42" s="257"/>
      <c r="C42" s="257"/>
      <c r="D42" s="257"/>
      <c r="E42" s="196">
        <f>SUM(E40:E41)</f>
        <v>1420000</v>
      </c>
      <c r="F42" s="196">
        <f>SUM(F40:F41)</f>
        <v>539631</v>
      </c>
      <c r="G42" s="196">
        <f>SUM(G40:G41)</f>
        <v>880369</v>
      </c>
      <c r="H42" s="197"/>
      <c r="I42" s="197"/>
      <c r="J42" s="205"/>
    </row>
    <row r="43" spans="1:10" s="232" customFormat="1" ht="45" customHeight="1" thickBot="1">
      <c r="A43" s="225" t="s">
        <v>288</v>
      </c>
      <c r="B43" s="226">
        <v>851</v>
      </c>
      <c r="C43" s="226">
        <v>85111</v>
      </c>
      <c r="D43" s="227" t="s">
        <v>289</v>
      </c>
      <c r="E43" s="228">
        <v>560000</v>
      </c>
      <c r="F43" s="229">
        <v>560000</v>
      </c>
      <c r="G43" s="229"/>
      <c r="H43" s="230"/>
      <c r="I43" s="231"/>
      <c r="J43" s="230"/>
    </row>
    <row r="44" spans="1:50" ht="24" customHeight="1" thickBot="1">
      <c r="A44" s="258" t="s">
        <v>290</v>
      </c>
      <c r="B44" s="259"/>
      <c r="C44" s="259"/>
      <c r="D44" s="260"/>
      <c r="E44" s="233">
        <f>SUM(E43)</f>
        <v>560000</v>
      </c>
      <c r="F44" s="233">
        <f>SUM(F43)</f>
        <v>560000</v>
      </c>
      <c r="G44" s="233"/>
      <c r="H44" s="233"/>
      <c r="I44" s="233"/>
      <c r="J44" s="233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232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32"/>
      <c r="AO44" s="232"/>
      <c r="AP44" s="232"/>
      <c r="AQ44" s="232"/>
      <c r="AR44" s="232"/>
      <c r="AS44" s="232"/>
      <c r="AT44" s="232"/>
      <c r="AU44" s="232"/>
      <c r="AV44" s="232"/>
      <c r="AW44" s="232"/>
      <c r="AX44" s="232"/>
    </row>
    <row r="45" spans="1:10" s="232" customFormat="1" ht="20.25" customHeight="1" thickBot="1">
      <c r="A45" s="225" t="s">
        <v>291</v>
      </c>
      <c r="B45" s="226">
        <v>852</v>
      </c>
      <c r="C45" s="226">
        <v>85201</v>
      </c>
      <c r="D45" s="234" t="s">
        <v>292</v>
      </c>
      <c r="E45" s="228">
        <v>550000</v>
      </c>
      <c r="F45" s="229">
        <v>550000</v>
      </c>
      <c r="G45" s="229"/>
      <c r="H45" s="230"/>
      <c r="I45" s="231"/>
      <c r="J45" s="230"/>
    </row>
    <row r="46" spans="1:50" ht="24" customHeight="1" thickBot="1">
      <c r="A46" s="258" t="s">
        <v>293</v>
      </c>
      <c r="B46" s="259"/>
      <c r="C46" s="259"/>
      <c r="D46" s="260"/>
      <c r="E46" s="235">
        <f>SUM(E45)</f>
        <v>550000</v>
      </c>
      <c r="F46" s="235">
        <f>SUM(F45)</f>
        <v>550000</v>
      </c>
      <c r="G46" s="235"/>
      <c r="H46" s="235"/>
      <c r="I46" s="235"/>
      <c r="J46" s="235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2"/>
      <c r="AK46" s="232"/>
      <c r="AL46" s="232"/>
      <c r="AM46" s="232"/>
      <c r="AN46" s="232"/>
      <c r="AO46" s="232"/>
      <c r="AP46" s="232"/>
      <c r="AQ46" s="232"/>
      <c r="AR46" s="232"/>
      <c r="AS46" s="232"/>
      <c r="AT46" s="232"/>
      <c r="AU46" s="232"/>
      <c r="AV46" s="232"/>
      <c r="AW46" s="232"/>
      <c r="AX46" s="232"/>
    </row>
    <row r="47" spans="1:10" ht="57.75" customHeight="1" thickBot="1">
      <c r="A47" s="221" t="s">
        <v>294</v>
      </c>
      <c r="B47" s="236">
        <v>853</v>
      </c>
      <c r="C47" s="236">
        <v>85395</v>
      </c>
      <c r="D47" s="237" t="s">
        <v>295</v>
      </c>
      <c r="E47" s="223">
        <v>55883</v>
      </c>
      <c r="F47" s="223"/>
      <c r="G47" s="223"/>
      <c r="H47" s="238">
        <v>47500</v>
      </c>
      <c r="I47" s="189" t="s">
        <v>296</v>
      </c>
      <c r="J47" s="239"/>
    </row>
    <row r="48" spans="1:10" ht="24" customHeight="1" thickBot="1">
      <c r="A48" s="251" t="s">
        <v>297</v>
      </c>
      <c r="B48" s="252"/>
      <c r="C48" s="252"/>
      <c r="D48" s="253"/>
      <c r="E48" s="240">
        <f>SUM(E47)</f>
        <v>55883</v>
      </c>
      <c r="F48" s="240"/>
      <c r="G48" s="240"/>
      <c r="H48" s="240">
        <f>SUM(H47)</f>
        <v>47500</v>
      </c>
      <c r="I48" s="240">
        <v>8383</v>
      </c>
      <c r="J48" s="241"/>
    </row>
    <row r="49" spans="1:10" ht="44.25" customHeight="1" thickBot="1">
      <c r="A49" s="242" t="s">
        <v>298</v>
      </c>
      <c r="B49" s="243">
        <v>854</v>
      </c>
      <c r="C49" s="243">
        <v>85403</v>
      </c>
      <c r="D49" s="244" t="s">
        <v>299</v>
      </c>
      <c r="E49" s="245">
        <v>23000</v>
      </c>
      <c r="F49" s="245">
        <v>23000</v>
      </c>
      <c r="G49" s="246"/>
      <c r="H49" s="239"/>
      <c r="I49" s="239"/>
      <c r="J49" s="239"/>
    </row>
    <row r="50" spans="1:10" ht="24" customHeight="1" thickBot="1">
      <c r="A50" s="261" t="s">
        <v>300</v>
      </c>
      <c r="B50" s="262"/>
      <c r="C50" s="262"/>
      <c r="D50" s="263"/>
      <c r="E50" s="247">
        <f>SUM(E49)</f>
        <v>23000</v>
      </c>
      <c r="F50" s="247">
        <f>SUM(F49)</f>
        <v>23000</v>
      </c>
      <c r="G50" s="247"/>
      <c r="H50" s="241"/>
      <c r="I50" s="241"/>
      <c r="J50" s="241"/>
    </row>
    <row r="51" spans="1:10" ht="30" customHeight="1" thickBot="1">
      <c r="A51" s="184" t="s">
        <v>301</v>
      </c>
      <c r="B51" s="206">
        <v>854</v>
      </c>
      <c r="C51" s="206">
        <v>85421</v>
      </c>
      <c r="D51" s="248" t="s">
        <v>302</v>
      </c>
      <c r="E51" s="224">
        <v>10000</v>
      </c>
      <c r="F51" s="187">
        <v>10000</v>
      </c>
      <c r="G51" s="187"/>
      <c r="H51" s="186"/>
      <c r="I51" s="186"/>
      <c r="J51" s="186"/>
    </row>
    <row r="52" spans="1:10" ht="24" customHeight="1" thickBot="1">
      <c r="A52" s="251" t="s">
        <v>303</v>
      </c>
      <c r="B52" s="252"/>
      <c r="C52" s="252"/>
      <c r="D52" s="253"/>
      <c r="E52" s="240">
        <f>SUM(E51)</f>
        <v>10000</v>
      </c>
      <c r="F52" s="240">
        <f>SUM(F51)</f>
        <v>10000</v>
      </c>
      <c r="G52" s="240"/>
      <c r="H52" s="205"/>
      <c r="I52" s="205"/>
      <c r="J52" s="205"/>
    </row>
    <row r="53" spans="1:10" ht="27.75" customHeight="1" thickBot="1">
      <c r="A53" s="254" t="s">
        <v>304</v>
      </c>
      <c r="B53" s="255"/>
      <c r="C53" s="255"/>
      <c r="D53" s="256"/>
      <c r="E53" s="249">
        <f aca="true" t="shared" si="0" ref="E53:J53">SUM(E9,E28,E30,E33,E35,E37,E39,E42,E44,E46,E48,E50,E52)</f>
        <v>10199295</v>
      </c>
      <c r="F53" s="249">
        <f t="shared" si="0"/>
        <v>6906558</v>
      </c>
      <c r="G53" s="249">
        <f t="shared" si="0"/>
        <v>1426639</v>
      </c>
      <c r="H53" s="249">
        <f t="shared" si="0"/>
        <v>47500</v>
      </c>
      <c r="I53" s="249">
        <f t="shared" si="0"/>
        <v>1818598</v>
      </c>
      <c r="J53" s="249">
        <f t="shared" si="0"/>
        <v>0</v>
      </c>
    </row>
    <row r="54" ht="12.75" customHeight="1">
      <c r="E54" s="250" t="s">
        <v>305</v>
      </c>
    </row>
    <row r="56" ht="12.75" customHeight="1">
      <c r="A56" s="2" t="s">
        <v>306</v>
      </c>
    </row>
    <row r="57" ht="12.75" customHeight="1">
      <c r="A57" s="2" t="s">
        <v>307</v>
      </c>
    </row>
    <row r="58" spans="1:5" ht="12.75" customHeight="1">
      <c r="A58" s="2" t="s">
        <v>308</v>
      </c>
      <c r="E58" s="1" t="s">
        <v>305</v>
      </c>
    </row>
  </sheetData>
  <sheetProtection password="C4BE" sheet="1" objects="1" scenarios="1" formatColumns="0" formatRows="0"/>
  <mergeCells count="20">
    <mergeCell ref="A33:D33"/>
    <mergeCell ref="A35:D35"/>
    <mergeCell ref="A37:D37"/>
    <mergeCell ref="A3:J3"/>
    <mergeCell ref="A5:A6"/>
    <mergeCell ref="B5:B6"/>
    <mergeCell ref="C5:C6"/>
    <mergeCell ref="D5:D6"/>
    <mergeCell ref="E5:E6"/>
    <mergeCell ref="A9:D9"/>
    <mergeCell ref="A28:D28"/>
    <mergeCell ref="A30:D30"/>
    <mergeCell ref="A52:D52"/>
    <mergeCell ref="A53:D53"/>
    <mergeCell ref="A39:D39"/>
    <mergeCell ref="A42:D42"/>
    <mergeCell ref="A44:D44"/>
    <mergeCell ref="A46:D46"/>
    <mergeCell ref="A48:D48"/>
    <mergeCell ref="A50:D50"/>
  </mergeCells>
  <printOptions/>
  <pageMargins left="0.5511811023622047" right="0.3937007874015748" top="0.98" bottom="0.2755905511811024" header="0.34" footer="0.1968503937007874"/>
  <pageSetup horizontalDpi="600" verticalDpi="600" orientation="landscape" paperSize="9" scale="85" r:id="rId1"/>
  <headerFooter differentFirst="1" scaleWithDoc="0" alignWithMargins="0">
    <firstHeader>&amp;RTabela Nr 2a
do uchwały Nr 27/VI/11
Rady Powiatu w Otwocku
z dnia 31 marca 2011 r.</firstHeader>
  </headerFooter>
  <rowBreaks count="2" manualBreakCount="2">
    <brk id="19" max="9" man="1"/>
    <brk id="35" max="9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D29"/>
  <sheetViews>
    <sheetView showGridLines="0" view="pageLayout" workbookViewId="0" topLeftCell="A1">
      <selection activeCell="F7" sqref="F7"/>
    </sheetView>
  </sheetViews>
  <sheetFormatPr defaultColWidth="8.796875" defaultRowHeight="14.25"/>
  <cols>
    <col min="1" max="1" width="4.09765625" style="31" bestFit="1" customWidth="1"/>
    <col min="2" max="2" width="38.09765625" style="31" customWidth="1"/>
    <col min="3" max="3" width="11.8984375" style="31" customWidth="1"/>
    <col min="4" max="4" width="14.3984375" style="31" customWidth="1"/>
    <col min="5" max="16384" width="9" style="31" customWidth="1"/>
  </cols>
  <sheetData>
    <row r="2" spans="1:4" s="3" customFormat="1" ht="15" customHeight="1">
      <c r="A2" s="276" t="s">
        <v>222</v>
      </c>
      <c r="B2" s="276"/>
      <c r="C2" s="276"/>
      <c r="D2" s="276"/>
    </row>
    <row r="3" s="3" customFormat="1" ht="6.75" customHeight="1">
      <c r="A3" s="4"/>
    </row>
    <row r="4" s="3" customFormat="1" ht="12.75">
      <c r="D4" s="5" t="s">
        <v>13</v>
      </c>
    </row>
    <row r="5" spans="1:4" s="3" customFormat="1" ht="15" customHeight="1">
      <c r="A5" s="277" t="s">
        <v>0</v>
      </c>
      <c r="B5" s="277" t="s">
        <v>14</v>
      </c>
      <c r="C5" s="278" t="s">
        <v>15</v>
      </c>
      <c r="D5" s="278" t="s">
        <v>16</v>
      </c>
    </row>
    <row r="6" spans="1:4" s="3" customFormat="1" ht="15" customHeight="1">
      <c r="A6" s="277"/>
      <c r="B6" s="277"/>
      <c r="C6" s="277"/>
      <c r="D6" s="278"/>
    </row>
    <row r="7" spans="1:4" s="3" customFormat="1" ht="11.25" customHeight="1">
      <c r="A7" s="277"/>
      <c r="B7" s="277"/>
      <c r="C7" s="277"/>
      <c r="D7" s="278"/>
    </row>
    <row r="8" spans="1:4" s="3" customFormat="1" ht="12.75" customHeight="1">
      <c r="A8" s="6">
        <v>1</v>
      </c>
      <c r="B8" s="6">
        <v>2</v>
      </c>
      <c r="C8" s="6">
        <v>3</v>
      </c>
      <c r="D8" s="7">
        <v>4</v>
      </c>
    </row>
    <row r="9" spans="1:4" s="11" customFormat="1" ht="18.75" customHeight="1">
      <c r="A9" s="8" t="s">
        <v>4</v>
      </c>
      <c r="B9" s="9" t="s">
        <v>17</v>
      </c>
      <c r="C9" s="8"/>
      <c r="D9" s="10">
        <v>99596786</v>
      </c>
    </row>
    <row r="10" spans="1:4" s="3" customFormat="1" ht="18.75" customHeight="1">
      <c r="A10" s="8" t="s">
        <v>5</v>
      </c>
      <c r="B10" s="9" t="s">
        <v>18</v>
      </c>
      <c r="C10" s="8"/>
      <c r="D10" s="12">
        <v>104801784</v>
      </c>
    </row>
    <row r="11" spans="1:4" s="3" customFormat="1" ht="18.75" customHeight="1">
      <c r="A11" s="8" t="s">
        <v>6</v>
      </c>
      <c r="B11" s="9" t="s">
        <v>19</v>
      </c>
      <c r="C11" s="13"/>
      <c r="D11" s="14">
        <f>D10-D9</f>
        <v>5204998</v>
      </c>
    </row>
    <row r="12" spans="1:4" s="3" customFormat="1" ht="18.75" customHeight="1">
      <c r="A12" s="274" t="s">
        <v>20</v>
      </c>
      <c r="B12" s="275"/>
      <c r="C12" s="15"/>
      <c r="D12" s="16">
        <f>SUM(D13:D20)</f>
        <v>10778359</v>
      </c>
    </row>
    <row r="13" spans="1:4" s="3" customFormat="1" ht="18.75" customHeight="1">
      <c r="A13" s="8" t="s">
        <v>4</v>
      </c>
      <c r="B13" s="17" t="s">
        <v>21</v>
      </c>
      <c r="C13" s="8" t="s">
        <v>22</v>
      </c>
      <c r="D13" s="14">
        <v>5000000</v>
      </c>
    </row>
    <row r="14" spans="1:4" s="3" customFormat="1" ht="18.75" customHeight="1">
      <c r="A14" s="18" t="s">
        <v>5</v>
      </c>
      <c r="B14" s="13" t="s">
        <v>23</v>
      </c>
      <c r="C14" s="8" t="s">
        <v>22</v>
      </c>
      <c r="D14" s="19">
        <v>0</v>
      </c>
    </row>
    <row r="15" spans="1:4" s="3" customFormat="1" ht="30" customHeight="1">
      <c r="A15" s="8" t="s">
        <v>6</v>
      </c>
      <c r="B15" s="20" t="s">
        <v>24</v>
      </c>
      <c r="C15" s="8" t="s">
        <v>25</v>
      </c>
      <c r="D15" s="14">
        <v>0</v>
      </c>
    </row>
    <row r="16" spans="1:4" s="3" customFormat="1" ht="30.75" customHeight="1">
      <c r="A16" s="18" t="s">
        <v>7</v>
      </c>
      <c r="B16" s="21" t="s">
        <v>26</v>
      </c>
      <c r="C16" s="8" t="s">
        <v>27</v>
      </c>
      <c r="D16" s="14">
        <v>2000000</v>
      </c>
    </row>
    <row r="17" spans="1:4" s="3" customFormat="1" ht="18.75" customHeight="1">
      <c r="A17" s="8" t="s">
        <v>8</v>
      </c>
      <c r="B17" s="13" t="s">
        <v>28</v>
      </c>
      <c r="C17" s="8" t="s">
        <v>29</v>
      </c>
      <c r="D17" s="14">
        <v>0</v>
      </c>
    </row>
    <row r="18" spans="1:4" s="3" customFormat="1" ht="18.75" customHeight="1">
      <c r="A18" s="18" t="s">
        <v>9</v>
      </c>
      <c r="B18" s="13" t="s">
        <v>30</v>
      </c>
      <c r="C18" s="8" t="s">
        <v>31</v>
      </c>
      <c r="D18" s="22">
        <v>0</v>
      </c>
    </row>
    <row r="19" spans="1:4" s="3" customFormat="1" ht="18.75" customHeight="1">
      <c r="A19" s="8" t="s">
        <v>10</v>
      </c>
      <c r="B19" s="13" t="s">
        <v>32</v>
      </c>
      <c r="C19" s="8" t="s">
        <v>33</v>
      </c>
      <c r="D19" s="23">
        <v>0</v>
      </c>
    </row>
    <row r="20" spans="1:4" s="3" customFormat="1" ht="18.75" customHeight="1">
      <c r="A20" s="8" t="s">
        <v>11</v>
      </c>
      <c r="B20" s="24" t="s">
        <v>34</v>
      </c>
      <c r="C20" s="8" t="s">
        <v>35</v>
      </c>
      <c r="D20" s="23">
        <v>3778359</v>
      </c>
    </row>
    <row r="21" spans="1:4" s="3" customFormat="1" ht="18.75" customHeight="1">
      <c r="A21" s="8" t="s">
        <v>12</v>
      </c>
      <c r="B21" s="24" t="s">
        <v>36</v>
      </c>
      <c r="C21" s="8" t="s">
        <v>37</v>
      </c>
      <c r="D21" s="23">
        <v>0</v>
      </c>
    </row>
    <row r="22" spans="1:4" s="3" customFormat="1" ht="18.75" customHeight="1">
      <c r="A22" s="274" t="s">
        <v>38</v>
      </c>
      <c r="B22" s="275"/>
      <c r="C22" s="25"/>
      <c r="D22" s="16">
        <f>SUM(D23:D29)</f>
        <v>5573361</v>
      </c>
    </row>
    <row r="23" spans="1:4" s="3" customFormat="1" ht="18.75" customHeight="1">
      <c r="A23" s="8" t="s">
        <v>4</v>
      </c>
      <c r="B23" s="13" t="s">
        <v>39</v>
      </c>
      <c r="C23" s="8" t="s">
        <v>40</v>
      </c>
      <c r="D23" s="23">
        <v>3255426</v>
      </c>
    </row>
    <row r="24" spans="1:4" s="3" customFormat="1" ht="18.75" customHeight="1">
      <c r="A24" s="18" t="s">
        <v>5</v>
      </c>
      <c r="B24" s="26" t="s">
        <v>41</v>
      </c>
      <c r="C24" s="18" t="s">
        <v>40</v>
      </c>
      <c r="D24" s="27">
        <v>317935</v>
      </c>
    </row>
    <row r="25" spans="1:4" s="3" customFormat="1" ht="42.75" customHeight="1">
      <c r="A25" s="8" t="s">
        <v>6</v>
      </c>
      <c r="B25" s="21" t="s">
        <v>42</v>
      </c>
      <c r="C25" s="8" t="s">
        <v>43</v>
      </c>
      <c r="D25" s="23">
        <v>0</v>
      </c>
    </row>
    <row r="26" spans="1:4" s="3" customFormat="1" ht="18.75" customHeight="1">
      <c r="A26" s="18" t="s">
        <v>7</v>
      </c>
      <c r="B26" s="26" t="s">
        <v>44</v>
      </c>
      <c r="C26" s="18" t="s">
        <v>45</v>
      </c>
      <c r="D26" s="27">
        <v>2000000</v>
      </c>
    </row>
    <row r="27" spans="1:4" s="3" customFormat="1" ht="18.75" customHeight="1">
      <c r="A27" s="8" t="s">
        <v>8</v>
      </c>
      <c r="B27" s="13" t="s">
        <v>46</v>
      </c>
      <c r="C27" s="8" t="s">
        <v>47</v>
      </c>
      <c r="D27" s="23">
        <v>0</v>
      </c>
    </row>
    <row r="28" spans="1:4" s="3" customFormat="1" ht="18.75" customHeight="1">
      <c r="A28" s="28" t="s">
        <v>9</v>
      </c>
      <c r="B28" s="24" t="s">
        <v>48</v>
      </c>
      <c r="C28" s="28" t="s">
        <v>49</v>
      </c>
      <c r="D28" s="22">
        <v>0</v>
      </c>
    </row>
    <row r="29" spans="1:4" s="3" customFormat="1" ht="18.75" customHeight="1">
      <c r="A29" s="28" t="s">
        <v>10</v>
      </c>
      <c r="B29" s="24" t="s">
        <v>50</v>
      </c>
      <c r="C29" s="29" t="s">
        <v>51</v>
      </c>
      <c r="D29" s="30">
        <v>0</v>
      </c>
    </row>
  </sheetData>
  <sheetProtection password="C4BE" sheet="1" objects="1" scenarios="1" formatColumns="0" formatRows="0"/>
  <mergeCells count="7">
    <mergeCell ref="A22:B22"/>
    <mergeCell ref="A2:D2"/>
    <mergeCell ref="A5:A7"/>
    <mergeCell ref="B5:B7"/>
    <mergeCell ref="C5:C7"/>
    <mergeCell ref="D5:D7"/>
    <mergeCell ref="A12:B12"/>
  </mergeCells>
  <printOptions horizontalCentered="1"/>
  <pageMargins left="0.35433070866141736" right="0.3937007874015748" top="1.4566929133858268" bottom="0.5905511811023623" header="0.5118110236220472" footer="0.5118110236220472"/>
  <pageSetup horizontalDpi="600" verticalDpi="600" orientation="portrait" paperSize="9" r:id="rId1"/>
  <headerFooter alignWithMargins="0">
    <oddHeader>&amp;R&amp;10Tabela Nr 3 
do uchwały Nr 27/VI/11
Rady Powiatu w Otwocku
z dnia 31 marca 2011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4:G158"/>
  <sheetViews>
    <sheetView view="pageLayout" workbookViewId="0" topLeftCell="A1">
      <selection activeCell="I4" sqref="I4"/>
    </sheetView>
  </sheetViews>
  <sheetFormatPr defaultColWidth="8.796875" defaultRowHeight="14.25"/>
  <cols>
    <col min="1" max="1" width="3" style="32" customWidth="1"/>
    <col min="2" max="2" width="5" style="33" customWidth="1"/>
    <col min="3" max="3" width="7.09765625" style="33" customWidth="1"/>
    <col min="4" max="4" width="7.59765625" style="34" customWidth="1"/>
    <col min="5" max="5" width="36.09765625" style="35" customWidth="1"/>
    <col min="6" max="7" width="12.59765625" style="36" customWidth="1"/>
    <col min="8" max="16384" width="9" style="32" customWidth="1"/>
  </cols>
  <sheetData>
    <row r="1" ht="15.75" customHeight="1"/>
    <row r="2" ht="15.75" customHeight="1"/>
    <row r="3" ht="15.75" customHeight="1"/>
    <row r="4" spans="2:7" ht="30.75" customHeight="1">
      <c r="B4" s="279" t="s">
        <v>223</v>
      </c>
      <c r="C4" s="279"/>
      <c r="D4" s="279"/>
      <c r="E4" s="279"/>
      <c r="F4" s="279"/>
      <c r="G4" s="279"/>
    </row>
    <row r="5" ht="15.75" customHeight="1"/>
    <row r="6" spans="2:7" s="34" customFormat="1" ht="25.5" customHeight="1">
      <c r="B6" s="37" t="s">
        <v>1</v>
      </c>
      <c r="C6" s="37" t="s">
        <v>52</v>
      </c>
      <c r="D6" s="38" t="s">
        <v>53</v>
      </c>
      <c r="E6" s="39" t="s">
        <v>54</v>
      </c>
      <c r="F6" s="40" t="s">
        <v>17</v>
      </c>
      <c r="G6" s="40" t="s">
        <v>18</v>
      </c>
    </row>
    <row r="7" spans="2:7" s="45" customFormat="1" ht="16.5" customHeight="1">
      <c r="B7" s="41" t="s">
        <v>55</v>
      </c>
      <c r="C7" s="41"/>
      <c r="D7" s="42"/>
      <c r="E7" s="43" t="s">
        <v>56</v>
      </c>
      <c r="F7" s="44">
        <v>130000</v>
      </c>
      <c r="G7" s="44">
        <v>130000</v>
      </c>
    </row>
    <row r="8" spans="2:7" s="45" customFormat="1" ht="28.5" customHeight="1">
      <c r="B8" s="46"/>
      <c r="C8" s="46" t="s">
        <v>57</v>
      </c>
      <c r="D8" s="47"/>
      <c r="E8" s="48" t="s">
        <v>58</v>
      </c>
      <c r="F8" s="49">
        <v>130000</v>
      </c>
      <c r="G8" s="49">
        <f>SUM(G10)</f>
        <v>130000</v>
      </c>
    </row>
    <row r="9" spans="2:7" s="45" customFormat="1" ht="51.75" customHeight="1">
      <c r="B9" s="50"/>
      <c r="C9" s="50"/>
      <c r="D9" s="51">
        <v>2110</v>
      </c>
      <c r="E9" s="52" t="s">
        <v>59</v>
      </c>
      <c r="F9" s="53">
        <v>130000</v>
      </c>
      <c r="G9" s="53"/>
    </row>
    <row r="10" spans="2:7" s="45" customFormat="1" ht="15.75" customHeight="1">
      <c r="B10" s="50"/>
      <c r="C10" s="50"/>
      <c r="D10" s="51">
        <v>4300</v>
      </c>
      <c r="E10" s="52" t="s">
        <v>60</v>
      </c>
      <c r="F10" s="53"/>
      <c r="G10" s="53">
        <v>130000</v>
      </c>
    </row>
    <row r="11" spans="2:7" s="45" customFormat="1" ht="16.5" customHeight="1">
      <c r="B11" s="41">
        <v>700</v>
      </c>
      <c r="C11" s="41"/>
      <c r="D11" s="42"/>
      <c r="E11" s="43" t="s">
        <v>61</v>
      </c>
      <c r="F11" s="44">
        <v>167000</v>
      </c>
      <c r="G11" s="44">
        <v>167000</v>
      </c>
    </row>
    <row r="12" spans="2:7" s="45" customFormat="1" ht="16.5" customHeight="1">
      <c r="B12" s="46"/>
      <c r="C12" s="46">
        <v>70005</v>
      </c>
      <c r="D12" s="47"/>
      <c r="E12" s="48" t="s">
        <v>62</v>
      </c>
      <c r="F12" s="49">
        <v>167000</v>
      </c>
      <c r="G12" s="49">
        <f>SUM(G13:G25)</f>
        <v>167000</v>
      </c>
    </row>
    <row r="13" spans="2:7" s="45" customFormat="1" ht="52.5" customHeight="1">
      <c r="B13" s="50"/>
      <c r="C13" s="50"/>
      <c r="D13" s="51">
        <v>2110</v>
      </c>
      <c r="E13" s="52" t="s">
        <v>59</v>
      </c>
      <c r="F13" s="53">
        <v>167000</v>
      </c>
      <c r="G13" s="53"/>
    </row>
    <row r="14" spans="2:7" s="45" customFormat="1" ht="15.75" customHeight="1">
      <c r="B14" s="50"/>
      <c r="C14" s="50"/>
      <c r="D14" s="51">
        <v>4110</v>
      </c>
      <c r="E14" s="52" t="s">
        <v>63</v>
      </c>
      <c r="F14" s="53"/>
      <c r="G14" s="53">
        <v>250</v>
      </c>
    </row>
    <row r="15" spans="2:7" s="45" customFormat="1" ht="15.75" customHeight="1">
      <c r="B15" s="50"/>
      <c r="C15" s="50"/>
      <c r="D15" s="51">
        <v>4120</v>
      </c>
      <c r="E15" s="52" t="s">
        <v>64</v>
      </c>
      <c r="F15" s="53"/>
      <c r="G15" s="53">
        <v>100</v>
      </c>
    </row>
    <row r="16" spans="2:7" s="45" customFormat="1" ht="15.75" customHeight="1">
      <c r="B16" s="50"/>
      <c r="C16" s="50"/>
      <c r="D16" s="51">
        <v>4170</v>
      </c>
      <c r="E16" s="52" t="s">
        <v>65</v>
      </c>
      <c r="F16" s="53"/>
      <c r="G16" s="53">
        <v>1000</v>
      </c>
    </row>
    <row r="17" spans="2:7" s="45" customFormat="1" ht="15.75" customHeight="1">
      <c r="B17" s="50"/>
      <c r="C17" s="50"/>
      <c r="D17" s="51">
        <v>4210</v>
      </c>
      <c r="E17" s="52" t="s">
        <v>66</v>
      </c>
      <c r="F17" s="53"/>
      <c r="G17" s="53">
        <v>435</v>
      </c>
    </row>
    <row r="18" spans="2:7" s="45" customFormat="1" ht="15.75" customHeight="1">
      <c r="B18" s="50"/>
      <c r="C18" s="50"/>
      <c r="D18" s="51">
        <v>4260</v>
      </c>
      <c r="E18" s="52" t="s">
        <v>67</v>
      </c>
      <c r="F18" s="53"/>
      <c r="G18" s="53">
        <v>10000</v>
      </c>
    </row>
    <row r="19" spans="2:7" s="45" customFormat="1" ht="15.75" customHeight="1">
      <c r="B19" s="50"/>
      <c r="C19" s="50"/>
      <c r="D19" s="51">
        <v>4270</v>
      </c>
      <c r="E19" s="52" t="s">
        <v>68</v>
      </c>
      <c r="F19" s="53"/>
      <c r="G19" s="53">
        <v>17000</v>
      </c>
    </row>
    <row r="20" spans="2:7" s="45" customFormat="1" ht="15.75" customHeight="1">
      <c r="B20" s="50"/>
      <c r="C20" s="50"/>
      <c r="D20" s="51">
        <v>4300</v>
      </c>
      <c r="E20" s="52" t="s">
        <v>60</v>
      </c>
      <c r="F20" s="53"/>
      <c r="G20" s="53">
        <v>68100</v>
      </c>
    </row>
    <row r="21" spans="2:7" s="45" customFormat="1" ht="15.75" customHeight="1">
      <c r="B21" s="50"/>
      <c r="C21" s="50"/>
      <c r="D21" s="51">
        <v>4430</v>
      </c>
      <c r="E21" s="52" t="s">
        <v>69</v>
      </c>
      <c r="F21" s="53"/>
      <c r="G21" s="53">
        <v>615</v>
      </c>
    </row>
    <row r="22" spans="2:7" s="45" customFormat="1" ht="15.75" customHeight="1">
      <c r="B22" s="50"/>
      <c r="C22" s="50"/>
      <c r="D22" s="51">
        <v>4480</v>
      </c>
      <c r="E22" s="52" t="s">
        <v>70</v>
      </c>
      <c r="F22" s="53"/>
      <c r="G22" s="53">
        <v>17500</v>
      </c>
    </row>
    <row r="23" spans="2:7" s="45" customFormat="1" ht="15.75" customHeight="1">
      <c r="B23" s="50"/>
      <c r="C23" s="50"/>
      <c r="D23" s="51">
        <v>4580</v>
      </c>
      <c r="E23" s="52" t="s">
        <v>71</v>
      </c>
      <c r="F23" s="53"/>
      <c r="G23" s="53">
        <v>3000</v>
      </c>
    </row>
    <row r="24" spans="2:7" s="45" customFormat="1" ht="27.75" customHeight="1">
      <c r="B24" s="50"/>
      <c r="C24" s="50"/>
      <c r="D24" s="51">
        <v>4590</v>
      </c>
      <c r="E24" s="52" t="s">
        <v>72</v>
      </c>
      <c r="F24" s="53"/>
      <c r="G24" s="53">
        <v>39000</v>
      </c>
    </row>
    <row r="25" spans="2:7" s="45" customFormat="1" ht="15.75" customHeight="1">
      <c r="B25" s="50"/>
      <c r="C25" s="50"/>
      <c r="D25" s="51">
        <v>4610</v>
      </c>
      <c r="E25" s="52" t="s">
        <v>73</v>
      </c>
      <c r="F25" s="53"/>
      <c r="G25" s="53">
        <v>10000</v>
      </c>
    </row>
    <row r="26" spans="2:7" s="45" customFormat="1" ht="16.5" customHeight="1">
      <c r="B26" s="41">
        <v>710</v>
      </c>
      <c r="C26" s="41"/>
      <c r="D26" s="42"/>
      <c r="E26" s="43" t="s">
        <v>74</v>
      </c>
      <c r="F26" s="44">
        <f>SUM(F27,F30,F33,)</f>
        <v>611000</v>
      </c>
      <c r="G26" s="44">
        <f>SUM(G27,G30,G33,)</f>
        <v>611000</v>
      </c>
    </row>
    <row r="27" spans="2:7" s="45" customFormat="1" ht="16.5" customHeight="1">
      <c r="B27" s="46"/>
      <c r="C27" s="46">
        <v>71013</v>
      </c>
      <c r="D27" s="47"/>
      <c r="E27" s="48" t="s">
        <v>75</v>
      </c>
      <c r="F27" s="49">
        <v>35000</v>
      </c>
      <c r="G27" s="49">
        <f>SUM(G29)</f>
        <v>35000</v>
      </c>
    </row>
    <row r="28" spans="2:7" s="45" customFormat="1" ht="53.25" customHeight="1">
      <c r="B28" s="50"/>
      <c r="C28" s="50"/>
      <c r="D28" s="51">
        <v>2110</v>
      </c>
      <c r="E28" s="52" t="s">
        <v>59</v>
      </c>
      <c r="F28" s="53">
        <v>35000</v>
      </c>
      <c r="G28" s="53"/>
    </row>
    <row r="29" spans="2:7" s="45" customFormat="1" ht="15.75" customHeight="1">
      <c r="B29" s="50"/>
      <c r="C29" s="50"/>
      <c r="D29" s="51">
        <v>4300</v>
      </c>
      <c r="E29" s="52" t="s">
        <v>60</v>
      </c>
      <c r="F29" s="53"/>
      <c r="G29" s="53">
        <v>35000</v>
      </c>
    </row>
    <row r="30" spans="2:7" s="45" customFormat="1" ht="16.5" customHeight="1">
      <c r="B30" s="46"/>
      <c r="C30" s="46">
        <v>71014</v>
      </c>
      <c r="D30" s="47"/>
      <c r="E30" s="48" t="s">
        <v>76</v>
      </c>
      <c r="F30" s="49">
        <v>40000</v>
      </c>
      <c r="G30" s="49">
        <f>SUM(G32)</f>
        <v>40000</v>
      </c>
    </row>
    <row r="31" spans="2:7" s="45" customFormat="1" ht="51" customHeight="1">
      <c r="B31" s="50"/>
      <c r="C31" s="50"/>
      <c r="D31" s="51">
        <v>2110</v>
      </c>
      <c r="E31" s="52" t="s">
        <v>59</v>
      </c>
      <c r="F31" s="53">
        <v>40000</v>
      </c>
      <c r="G31" s="53"/>
    </row>
    <row r="32" spans="2:7" s="45" customFormat="1" ht="15.75" customHeight="1">
      <c r="B32" s="50"/>
      <c r="C32" s="50"/>
      <c r="D32" s="51">
        <v>4300</v>
      </c>
      <c r="E32" s="52" t="s">
        <v>60</v>
      </c>
      <c r="F32" s="53"/>
      <c r="G32" s="53">
        <v>40000</v>
      </c>
    </row>
    <row r="33" spans="2:7" s="45" customFormat="1" ht="16.5" customHeight="1">
      <c r="B33" s="46"/>
      <c r="C33" s="46">
        <v>71015</v>
      </c>
      <c r="D33" s="47"/>
      <c r="E33" s="48" t="s">
        <v>77</v>
      </c>
      <c r="F33" s="49">
        <v>536000</v>
      </c>
      <c r="G33" s="49">
        <f>SUM(G35:G56)</f>
        <v>536000</v>
      </c>
    </row>
    <row r="34" spans="2:7" s="45" customFormat="1" ht="53.25" customHeight="1">
      <c r="B34" s="50"/>
      <c r="C34" s="50"/>
      <c r="D34" s="51">
        <v>2110</v>
      </c>
      <c r="E34" s="52" t="s">
        <v>59</v>
      </c>
      <c r="F34" s="53">
        <v>536000</v>
      </c>
      <c r="G34" s="53"/>
    </row>
    <row r="35" spans="2:7" s="45" customFormat="1" ht="15.75" customHeight="1">
      <c r="B35" s="50"/>
      <c r="C35" s="50"/>
      <c r="D35" s="51">
        <v>3020</v>
      </c>
      <c r="E35" s="52" t="s">
        <v>78</v>
      </c>
      <c r="F35" s="53"/>
      <c r="G35" s="53">
        <v>440</v>
      </c>
    </row>
    <row r="36" spans="2:7" s="45" customFormat="1" ht="15.75" customHeight="1">
      <c r="B36" s="50"/>
      <c r="C36" s="50"/>
      <c r="D36" s="51">
        <v>4010</v>
      </c>
      <c r="E36" s="52" t="s">
        <v>79</v>
      </c>
      <c r="F36" s="53"/>
      <c r="G36" s="53">
        <v>162689</v>
      </c>
    </row>
    <row r="37" spans="2:7" s="45" customFormat="1" ht="27" customHeight="1">
      <c r="B37" s="50"/>
      <c r="C37" s="50"/>
      <c r="D37" s="51">
        <v>4020</v>
      </c>
      <c r="E37" s="52" t="s">
        <v>80</v>
      </c>
      <c r="F37" s="53"/>
      <c r="G37" s="53">
        <v>194055</v>
      </c>
    </row>
    <row r="38" spans="2:7" s="45" customFormat="1" ht="15.75" customHeight="1">
      <c r="B38" s="50"/>
      <c r="C38" s="50"/>
      <c r="D38" s="51">
        <v>4040</v>
      </c>
      <c r="E38" s="52" t="s">
        <v>81</v>
      </c>
      <c r="F38" s="53"/>
      <c r="G38" s="53">
        <v>27322</v>
      </c>
    </row>
    <row r="39" spans="2:7" s="45" customFormat="1" ht="15.75" customHeight="1">
      <c r="B39" s="50"/>
      <c r="C39" s="50"/>
      <c r="D39" s="51">
        <v>4110</v>
      </c>
      <c r="E39" s="52" t="s">
        <v>63</v>
      </c>
      <c r="F39" s="53"/>
      <c r="G39" s="53">
        <v>61050</v>
      </c>
    </row>
    <row r="40" spans="2:7" s="45" customFormat="1" ht="15.75" customHeight="1">
      <c r="B40" s="50"/>
      <c r="C40" s="50"/>
      <c r="D40" s="51">
        <v>4120</v>
      </c>
      <c r="E40" s="52" t="s">
        <v>64</v>
      </c>
      <c r="F40" s="53"/>
      <c r="G40" s="53">
        <v>5639</v>
      </c>
    </row>
    <row r="41" spans="2:7" s="45" customFormat="1" ht="15.75" customHeight="1">
      <c r="B41" s="50"/>
      <c r="C41" s="50"/>
      <c r="D41" s="51">
        <v>4170</v>
      </c>
      <c r="E41" s="52" t="s">
        <v>65</v>
      </c>
      <c r="F41" s="53"/>
      <c r="G41" s="53">
        <v>1117</v>
      </c>
    </row>
    <row r="42" spans="2:7" s="45" customFormat="1" ht="15.75" customHeight="1">
      <c r="B42" s="50"/>
      <c r="C42" s="50"/>
      <c r="D42" s="51">
        <v>4210</v>
      </c>
      <c r="E42" s="52" t="s">
        <v>66</v>
      </c>
      <c r="F42" s="53"/>
      <c r="G42" s="53">
        <v>9957</v>
      </c>
    </row>
    <row r="43" spans="2:7" s="45" customFormat="1" ht="15.75" customHeight="1">
      <c r="B43" s="50"/>
      <c r="C43" s="50"/>
      <c r="D43" s="51">
        <v>4260</v>
      </c>
      <c r="E43" s="52" t="s">
        <v>67</v>
      </c>
      <c r="F43" s="53"/>
      <c r="G43" s="53">
        <v>10692</v>
      </c>
    </row>
    <row r="44" spans="2:7" s="45" customFormat="1" ht="15.75" customHeight="1">
      <c r="B44" s="50"/>
      <c r="C44" s="50"/>
      <c r="D44" s="51">
        <v>4270</v>
      </c>
      <c r="E44" s="52" t="s">
        <v>68</v>
      </c>
      <c r="F44" s="53"/>
      <c r="G44" s="53">
        <v>2686</v>
      </c>
    </row>
    <row r="45" spans="2:7" s="45" customFormat="1" ht="15.75" customHeight="1">
      <c r="B45" s="50"/>
      <c r="C45" s="50"/>
      <c r="D45" s="51">
        <v>4280</v>
      </c>
      <c r="E45" s="52" t="s">
        <v>82</v>
      </c>
      <c r="F45" s="53"/>
      <c r="G45" s="53">
        <v>216</v>
      </c>
    </row>
    <row r="46" spans="2:7" s="45" customFormat="1" ht="15.75" customHeight="1">
      <c r="B46" s="50"/>
      <c r="C46" s="50"/>
      <c r="D46" s="51">
        <v>4300</v>
      </c>
      <c r="E46" s="52" t="s">
        <v>60</v>
      </c>
      <c r="F46" s="53"/>
      <c r="G46" s="53">
        <v>26152</v>
      </c>
    </row>
    <row r="47" spans="2:7" s="45" customFormat="1" ht="15.75" customHeight="1">
      <c r="B47" s="50"/>
      <c r="C47" s="50"/>
      <c r="D47" s="51">
        <v>4350</v>
      </c>
      <c r="E47" s="52" t="s">
        <v>83</v>
      </c>
      <c r="F47" s="53"/>
      <c r="G47" s="53">
        <v>728</v>
      </c>
    </row>
    <row r="48" spans="2:7" s="45" customFormat="1" ht="39.75" customHeight="1">
      <c r="B48" s="50"/>
      <c r="C48" s="50"/>
      <c r="D48" s="51">
        <v>4360</v>
      </c>
      <c r="E48" s="52" t="s">
        <v>84</v>
      </c>
      <c r="F48" s="53"/>
      <c r="G48" s="53">
        <v>2109</v>
      </c>
    </row>
    <row r="49" spans="2:7" s="45" customFormat="1" ht="39.75" customHeight="1">
      <c r="B49" s="50"/>
      <c r="C49" s="50"/>
      <c r="D49" s="51">
        <v>4370</v>
      </c>
      <c r="E49" s="52" t="s">
        <v>85</v>
      </c>
      <c r="F49" s="53"/>
      <c r="G49" s="53">
        <v>7596</v>
      </c>
    </row>
    <row r="50" spans="2:7" s="45" customFormat="1" ht="15.75" customHeight="1">
      <c r="B50" s="50"/>
      <c r="C50" s="50"/>
      <c r="D50" s="51">
        <v>4410</v>
      </c>
      <c r="E50" s="52" t="s">
        <v>86</v>
      </c>
      <c r="F50" s="53"/>
      <c r="G50" s="53">
        <v>5739</v>
      </c>
    </row>
    <row r="51" spans="2:7" s="45" customFormat="1" ht="15.75" customHeight="1">
      <c r="B51" s="50"/>
      <c r="C51" s="50"/>
      <c r="D51" s="51">
        <v>4430</v>
      </c>
      <c r="E51" s="52" t="s">
        <v>69</v>
      </c>
      <c r="F51" s="53"/>
      <c r="G51" s="53">
        <v>2959</v>
      </c>
    </row>
    <row r="52" spans="2:7" s="45" customFormat="1" ht="15.75" customHeight="1">
      <c r="B52" s="50"/>
      <c r="C52" s="50"/>
      <c r="D52" s="51">
        <v>4440</v>
      </c>
      <c r="E52" s="52" t="s">
        <v>87</v>
      </c>
      <c r="F52" s="53"/>
      <c r="G52" s="53">
        <v>9266</v>
      </c>
    </row>
    <row r="53" spans="2:7" s="45" customFormat="1" ht="15.75" customHeight="1">
      <c r="B53" s="50"/>
      <c r="C53" s="50"/>
      <c r="D53" s="51">
        <v>4480</v>
      </c>
      <c r="E53" s="52" t="s">
        <v>70</v>
      </c>
      <c r="F53" s="53"/>
      <c r="G53" s="53">
        <v>1055</v>
      </c>
    </row>
    <row r="54" spans="2:7" s="45" customFormat="1" ht="15.75" customHeight="1">
      <c r="B54" s="50"/>
      <c r="C54" s="50"/>
      <c r="D54" s="51">
        <v>4550</v>
      </c>
      <c r="E54" s="52" t="s">
        <v>88</v>
      </c>
      <c r="F54" s="53"/>
      <c r="G54" s="53">
        <v>2000</v>
      </c>
    </row>
    <row r="55" spans="2:7" s="45" customFormat="1" ht="15.75" customHeight="1">
      <c r="B55" s="50"/>
      <c r="C55" s="50"/>
      <c r="D55" s="51">
        <v>4610</v>
      </c>
      <c r="E55" s="52" t="s">
        <v>73</v>
      </c>
      <c r="F55" s="53"/>
      <c r="G55" s="53">
        <v>536</v>
      </c>
    </row>
    <row r="56" spans="2:7" s="45" customFormat="1" ht="27.75" customHeight="1">
      <c r="B56" s="50"/>
      <c r="C56" s="50"/>
      <c r="D56" s="51">
        <v>4700</v>
      </c>
      <c r="E56" s="52" t="s">
        <v>89</v>
      </c>
      <c r="F56" s="53"/>
      <c r="G56" s="53">
        <v>1997</v>
      </c>
    </row>
    <row r="57" spans="2:7" s="45" customFormat="1" ht="16.5" customHeight="1">
      <c r="B57" s="41">
        <v>750</v>
      </c>
      <c r="C57" s="41"/>
      <c r="D57" s="42"/>
      <c r="E57" s="43" t="s">
        <v>90</v>
      </c>
      <c r="F57" s="44">
        <f>SUM(F58,F64)</f>
        <v>261705</v>
      </c>
      <c r="G57" s="44">
        <f>SUM(G58,G64)</f>
        <v>261705</v>
      </c>
    </row>
    <row r="58" spans="2:7" s="45" customFormat="1" ht="16.5" customHeight="1">
      <c r="B58" s="46"/>
      <c r="C58" s="46">
        <v>75011</v>
      </c>
      <c r="D58" s="47"/>
      <c r="E58" s="48" t="s">
        <v>91</v>
      </c>
      <c r="F58" s="49">
        <v>231705</v>
      </c>
      <c r="G58" s="49">
        <f>SUM(G60:G63)</f>
        <v>231705</v>
      </c>
    </row>
    <row r="59" spans="2:7" s="45" customFormat="1" ht="50.25" customHeight="1">
      <c r="B59" s="50"/>
      <c r="C59" s="50"/>
      <c r="D59" s="51">
        <v>2110</v>
      </c>
      <c r="E59" s="52" t="s">
        <v>59</v>
      </c>
      <c r="F59" s="53">
        <v>231705</v>
      </c>
      <c r="G59" s="53"/>
    </row>
    <row r="60" spans="2:7" s="45" customFormat="1" ht="15.75" customHeight="1">
      <c r="B60" s="50"/>
      <c r="C60" s="50"/>
      <c r="D60" s="51">
        <v>4010</v>
      </c>
      <c r="E60" s="52" t="s">
        <v>79</v>
      </c>
      <c r="F60" s="53"/>
      <c r="G60" s="53">
        <v>181533</v>
      </c>
    </row>
    <row r="61" spans="2:7" s="45" customFormat="1" ht="15.75" customHeight="1">
      <c r="B61" s="50"/>
      <c r="C61" s="50"/>
      <c r="D61" s="51">
        <v>4040</v>
      </c>
      <c r="E61" s="52" t="s">
        <v>81</v>
      </c>
      <c r="F61" s="53"/>
      <c r="G61" s="53">
        <v>15225</v>
      </c>
    </row>
    <row r="62" spans="2:7" s="45" customFormat="1" ht="15.75" customHeight="1">
      <c r="B62" s="50"/>
      <c r="C62" s="50"/>
      <c r="D62" s="51">
        <v>4110</v>
      </c>
      <c r="E62" s="52" t="s">
        <v>63</v>
      </c>
      <c r="F62" s="53"/>
      <c r="G62" s="53">
        <v>30115</v>
      </c>
    </row>
    <row r="63" spans="2:7" s="45" customFormat="1" ht="15.75" customHeight="1">
      <c r="B63" s="50"/>
      <c r="C63" s="50"/>
      <c r="D63" s="51">
        <v>4120</v>
      </c>
      <c r="E63" s="52" t="s">
        <v>64</v>
      </c>
      <c r="F63" s="53"/>
      <c r="G63" s="53">
        <v>4832</v>
      </c>
    </row>
    <row r="64" spans="2:7" s="45" customFormat="1" ht="16.5" customHeight="1">
      <c r="B64" s="46"/>
      <c r="C64" s="46">
        <v>75045</v>
      </c>
      <c r="D64" s="47"/>
      <c r="E64" s="48" t="s">
        <v>92</v>
      </c>
      <c r="F64" s="49">
        <f>SUM(F65)</f>
        <v>30000</v>
      </c>
      <c r="G64" s="49">
        <f>SUM(G66:G71)</f>
        <v>30000</v>
      </c>
    </row>
    <row r="65" spans="2:7" s="45" customFormat="1" ht="51.75" customHeight="1">
      <c r="B65" s="50"/>
      <c r="C65" s="50"/>
      <c r="D65" s="51">
        <v>2110</v>
      </c>
      <c r="E65" s="52" t="s">
        <v>59</v>
      </c>
      <c r="F65" s="53">
        <v>30000</v>
      </c>
      <c r="G65" s="53"/>
    </row>
    <row r="66" spans="2:7" s="45" customFormat="1" ht="15.75" customHeight="1">
      <c r="B66" s="50"/>
      <c r="C66" s="50"/>
      <c r="D66" s="51">
        <v>4110</v>
      </c>
      <c r="E66" s="52" t="s">
        <v>63</v>
      </c>
      <c r="F66" s="53">
        <v>0</v>
      </c>
      <c r="G66" s="53">
        <v>760</v>
      </c>
    </row>
    <row r="67" spans="2:7" s="45" customFormat="1" ht="15.75" customHeight="1">
      <c r="B67" s="50"/>
      <c r="C67" s="50"/>
      <c r="D67" s="51">
        <v>4120</v>
      </c>
      <c r="E67" s="52" t="s">
        <v>64</v>
      </c>
      <c r="F67" s="53">
        <v>0</v>
      </c>
      <c r="G67" s="53">
        <v>98</v>
      </c>
    </row>
    <row r="68" spans="2:7" s="45" customFormat="1" ht="15.75" customHeight="1">
      <c r="B68" s="50"/>
      <c r="C68" s="50"/>
      <c r="D68" s="51">
        <v>4170</v>
      </c>
      <c r="E68" s="52" t="s">
        <v>65</v>
      </c>
      <c r="F68" s="53">
        <v>0</v>
      </c>
      <c r="G68" s="53">
        <v>20440</v>
      </c>
    </row>
    <row r="69" spans="2:7" s="45" customFormat="1" ht="15.75" customHeight="1">
      <c r="B69" s="50"/>
      <c r="C69" s="50"/>
      <c r="D69" s="51">
        <v>4210</v>
      </c>
      <c r="E69" s="52" t="s">
        <v>66</v>
      </c>
      <c r="F69" s="53">
        <v>0</v>
      </c>
      <c r="G69" s="53">
        <v>2600</v>
      </c>
    </row>
    <row r="70" spans="2:7" s="45" customFormat="1" ht="15.75" customHeight="1">
      <c r="B70" s="50"/>
      <c r="C70" s="50"/>
      <c r="D70" s="51">
        <v>4300</v>
      </c>
      <c r="E70" s="52" t="s">
        <v>60</v>
      </c>
      <c r="F70" s="53">
        <v>0</v>
      </c>
      <c r="G70" s="53">
        <v>6000</v>
      </c>
    </row>
    <row r="71" spans="2:7" s="45" customFormat="1" ht="39.75" customHeight="1">
      <c r="B71" s="50"/>
      <c r="C71" s="50"/>
      <c r="D71" s="51">
        <v>4360</v>
      </c>
      <c r="E71" s="52" t="s">
        <v>84</v>
      </c>
      <c r="F71" s="53"/>
      <c r="G71" s="53">
        <v>102</v>
      </c>
    </row>
    <row r="72" spans="2:7" s="45" customFormat="1" ht="16.5" customHeight="1">
      <c r="B72" s="41">
        <v>752</v>
      </c>
      <c r="C72" s="41"/>
      <c r="D72" s="42"/>
      <c r="E72" s="43" t="s">
        <v>93</v>
      </c>
      <c r="F72" s="44">
        <v>9000</v>
      </c>
      <c r="G72" s="44">
        <v>9000</v>
      </c>
    </row>
    <row r="73" spans="2:7" s="45" customFormat="1" ht="16.5" customHeight="1">
      <c r="B73" s="46"/>
      <c r="C73" s="46">
        <v>75212</v>
      </c>
      <c r="D73" s="47"/>
      <c r="E73" s="48" t="s">
        <v>94</v>
      </c>
      <c r="F73" s="49">
        <v>9000</v>
      </c>
      <c r="G73" s="49">
        <f>SUM(G75)</f>
        <v>9000</v>
      </c>
    </row>
    <row r="74" spans="2:7" s="45" customFormat="1" ht="52.5" customHeight="1">
      <c r="B74" s="50"/>
      <c r="C74" s="50"/>
      <c r="D74" s="51">
        <v>2110</v>
      </c>
      <c r="E74" s="52" t="s">
        <v>59</v>
      </c>
      <c r="F74" s="53">
        <v>9000</v>
      </c>
      <c r="G74" s="53"/>
    </row>
    <row r="75" spans="2:7" s="45" customFormat="1" ht="15.75" customHeight="1">
      <c r="B75" s="50"/>
      <c r="C75" s="50"/>
      <c r="D75" s="51">
        <v>4300</v>
      </c>
      <c r="E75" s="52" t="s">
        <v>60</v>
      </c>
      <c r="F75" s="53"/>
      <c r="G75" s="53">
        <v>9000</v>
      </c>
    </row>
    <row r="76" spans="2:7" s="45" customFormat="1" ht="27" customHeight="1">
      <c r="B76" s="41">
        <v>754</v>
      </c>
      <c r="C76" s="41"/>
      <c r="D76" s="42"/>
      <c r="E76" s="43" t="s">
        <v>95</v>
      </c>
      <c r="F76" s="44">
        <f>SUM(F77,F107)</f>
        <v>5642101</v>
      </c>
      <c r="G76" s="44">
        <f>SUM(G77,G107)</f>
        <v>5642101</v>
      </c>
    </row>
    <row r="77" spans="2:7" s="45" customFormat="1" ht="16.5" customHeight="1">
      <c r="B77" s="46"/>
      <c r="C77" s="46">
        <v>75411</v>
      </c>
      <c r="D77" s="47"/>
      <c r="E77" s="48" t="s">
        <v>96</v>
      </c>
      <c r="F77" s="49">
        <f>SUM(F78)</f>
        <v>5641201</v>
      </c>
      <c r="G77" s="49">
        <f>SUM(G79:G106)</f>
        <v>5641201</v>
      </c>
    </row>
    <row r="78" spans="2:7" s="45" customFormat="1" ht="53.25" customHeight="1">
      <c r="B78" s="50"/>
      <c r="C78" s="50"/>
      <c r="D78" s="51">
        <v>2110</v>
      </c>
      <c r="E78" s="52" t="s">
        <v>59</v>
      </c>
      <c r="F78" s="53">
        <v>5641201</v>
      </c>
      <c r="G78" s="53"/>
    </row>
    <row r="79" spans="2:7" s="45" customFormat="1" ht="30" customHeight="1">
      <c r="B79" s="50"/>
      <c r="C79" s="50"/>
      <c r="D79" s="51">
        <v>3070</v>
      </c>
      <c r="E79" s="52" t="s">
        <v>97</v>
      </c>
      <c r="F79" s="53"/>
      <c r="G79" s="53">
        <v>134100</v>
      </c>
    </row>
    <row r="80" spans="2:7" s="45" customFormat="1" ht="15.75" customHeight="1">
      <c r="B80" s="50"/>
      <c r="C80" s="50"/>
      <c r="D80" s="51">
        <v>4010</v>
      </c>
      <c r="E80" s="52" t="s">
        <v>79</v>
      </c>
      <c r="F80" s="53"/>
      <c r="G80" s="53">
        <v>21566</v>
      </c>
    </row>
    <row r="81" spans="2:7" s="45" customFormat="1" ht="29.25" customHeight="1">
      <c r="B81" s="50"/>
      <c r="C81" s="50"/>
      <c r="D81" s="51">
        <v>4020</v>
      </c>
      <c r="E81" s="52" t="s">
        <v>80</v>
      </c>
      <c r="F81" s="53"/>
      <c r="G81" s="53">
        <v>80379</v>
      </c>
    </row>
    <row r="82" spans="2:7" s="45" customFormat="1" ht="15.75" customHeight="1">
      <c r="B82" s="50"/>
      <c r="C82" s="50"/>
      <c r="D82" s="51">
        <v>4040</v>
      </c>
      <c r="E82" s="52" t="s">
        <v>81</v>
      </c>
      <c r="F82" s="53"/>
      <c r="G82" s="53">
        <v>8666</v>
      </c>
    </row>
    <row r="83" spans="2:7" s="45" customFormat="1" ht="27.75" customHeight="1">
      <c r="B83" s="50"/>
      <c r="C83" s="50"/>
      <c r="D83" s="51">
        <v>4050</v>
      </c>
      <c r="E83" s="52" t="s">
        <v>98</v>
      </c>
      <c r="F83" s="53"/>
      <c r="G83" s="53">
        <v>3977432</v>
      </c>
    </row>
    <row r="84" spans="2:7" s="45" customFormat="1" ht="29.25" customHeight="1">
      <c r="B84" s="50"/>
      <c r="C84" s="50"/>
      <c r="D84" s="51">
        <v>4060</v>
      </c>
      <c r="E84" s="52" t="s">
        <v>99</v>
      </c>
      <c r="F84" s="53"/>
      <c r="G84" s="53">
        <v>260832</v>
      </c>
    </row>
    <row r="85" spans="2:7" s="45" customFormat="1" ht="29.25" customHeight="1">
      <c r="B85" s="50"/>
      <c r="C85" s="50"/>
      <c r="D85" s="51">
        <v>4070</v>
      </c>
      <c r="E85" s="52" t="s">
        <v>100</v>
      </c>
      <c r="F85" s="53"/>
      <c r="G85" s="53">
        <v>306000</v>
      </c>
    </row>
    <row r="86" spans="2:7" s="45" customFormat="1" ht="15.75" customHeight="1">
      <c r="B86" s="50"/>
      <c r="C86" s="50"/>
      <c r="D86" s="51">
        <v>4110</v>
      </c>
      <c r="E86" s="52" t="s">
        <v>63</v>
      </c>
      <c r="F86" s="53"/>
      <c r="G86" s="53">
        <v>34425</v>
      </c>
    </row>
    <row r="87" spans="2:7" s="45" customFormat="1" ht="15.75" customHeight="1">
      <c r="B87" s="50"/>
      <c r="C87" s="50"/>
      <c r="D87" s="51">
        <v>4120</v>
      </c>
      <c r="E87" s="52" t="s">
        <v>64</v>
      </c>
      <c r="F87" s="53"/>
      <c r="G87" s="53">
        <v>2200</v>
      </c>
    </row>
    <row r="88" spans="2:7" s="45" customFormat="1" ht="15.75" customHeight="1">
      <c r="B88" s="50"/>
      <c r="C88" s="50"/>
      <c r="D88" s="51">
        <v>4170</v>
      </c>
      <c r="E88" s="52" t="s">
        <v>65</v>
      </c>
      <c r="F88" s="53"/>
      <c r="G88" s="53">
        <v>37000</v>
      </c>
    </row>
    <row r="89" spans="2:7" s="45" customFormat="1" ht="29.25" customHeight="1">
      <c r="B89" s="50"/>
      <c r="C89" s="50"/>
      <c r="D89" s="51">
        <v>4180</v>
      </c>
      <c r="E89" s="52" t="s">
        <v>101</v>
      </c>
      <c r="F89" s="53"/>
      <c r="G89" s="53">
        <v>153307</v>
      </c>
    </row>
    <row r="90" spans="2:7" s="45" customFormat="1" ht="15.75" customHeight="1">
      <c r="B90" s="50"/>
      <c r="C90" s="50"/>
      <c r="D90" s="51">
        <v>4210</v>
      </c>
      <c r="E90" s="52" t="s">
        <v>66</v>
      </c>
      <c r="F90" s="53"/>
      <c r="G90" s="53">
        <v>200104</v>
      </c>
    </row>
    <row r="91" spans="2:7" s="45" customFormat="1" ht="15.75" customHeight="1">
      <c r="B91" s="50"/>
      <c r="C91" s="50"/>
      <c r="D91" s="51">
        <v>4220</v>
      </c>
      <c r="E91" s="52" t="s">
        <v>102</v>
      </c>
      <c r="F91" s="53"/>
      <c r="G91" s="53">
        <v>5000</v>
      </c>
    </row>
    <row r="92" spans="2:7" s="45" customFormat="1" ht="27" customHeight="1">
      <c r="B92" s="50"/>
      <c r="C92" s="50"/>
      <c r="D92" s="51">
        <v>4230</v>
      </c>
      <c r="E92" s="52" t="s">
        <v>103</v>
      </c>
      <c r="F92" s="53"/>
      <c r="G92" s="53">
        <v>3000</v>
      </c>
    </row>
    <row r="93" spans="2:7" s="45" customFormat="1" ht="15.75" customHeight="1">
      <c r="B93" s="50"/>
      <c r="C93" s="50"/>
      <c r="D93" s="51">
        <v>4250</v>
      </c>
      <c r="E93" s="52" t="s">
        <v>104</v>
      </c>
      <c r="F93" s="53"/>
      <c r="G93" s="53">
        <v>35000</v>
      </c>
    </row>
    <row r="94" spans="2:7" s="45" customFormat="1" ht="15.75" customHeight="1">
      <c r="B94" s="50"/>
      <c r="C94" s="50"/>
      <c r="D94" s="51">
        <v>4260</v>
      </c>
      <c r="E94" s="52" t="s">
        <v>67</v>
      </c>
      <c r="F94" s="53"/>
      <c r="G94" s="53">
        <v>135000</v>
      </c>
    </row>
    <row r="95" spans="2:7" s="45" customFormat="1" ht="15.75" customHeight="1">
      <c r="B95" s="50"/>
      <c r="C95" s="50"/>
      <c r="D95" s="51">
        <v>4270</v>
      </c>
      <c r="E95" s="52" t="s">
        <v>68</v>
      </c>
      <c r="F95" s="53"/>
      <c r="G95" s="53">
        <v>45000</v>
      </c>
    </row>
    <row r="96" spans="2:7" s="45" customFormat="1" ht="15.75" customHeight="1">
      <c r="B96" s="50"/>
      <c r="C96" s="50"/>
      <c r="D96" s="51">
        <v>4280</v>
      </c>
      <c r="E96" s="52" t="s">
        <v>82</v>
      </c>
      <c r="F96" s="53"/>
      <c r="G96" s="53">
        <v>12000</v>
      </c>
    </row>
    <row r="97" spans="2:7" s="45" customFormat="1" ht="15.75" customHeight="1">
      <c r="B97" s="50"/>
      <c r="C97" s="50"/>
      <c r="D97" s="51">
        <v>4300</v>
      </c>
      <c r="E97" s="52" t="s">
        <v>60</v>
      </c>
      <c r="F97" s="53"/>
      <c r="G97" s="53">
        <v>95000</v>
      </c>
    </row>
    <row r="98" spans="2:7" s="45" customFormat="1" ht="15.75" customHeight="1">
      <c r="B98" s="50"/>
      <c r="C98" s="50"/>
      <c r="D98" s="51">
        <v>4350</v>
      </c>
      <c r="E98" s="52" t="s">
        <v>83</v>
      </c>
      <c r="F98" s="53"/>
      <c r="G98" s="53">
        <v>7000</v>
      </c>
    </row>
    <row r="99" spans="2:7" s="45" customFormat="1" ht="39.75" customHeight="1">
      <c r="B99" s="50"/>
      <c r="C99" s="50"/>
      <c r="D99" s="51">
        <v>4360</v>
      </c>
      <c r="E99" s="52" t="s">
        <v>84</v>
      </c>
      <c r="F99" s="53"/>
      <c r="G99" s="53">
        <v>25000</v>
      </c>
    </row>
    <row r="100" spans="2:7" s="45" customFormat="1" ht="39.75" customHeight="1">
      <c r="B100" s="50"/>
      <c r="C100" s="50"/>
      <c r="D100" s="51">
        <v>4370</v>
      </c>
      <c r="E100" s="52" t="s">
        <v>85</v>
      </c>
      <c r="F100" s="53"/>
      <c r="G100" s="53">
        <v>12278</v>
      </c>
    </row>
    <row r="101" spans="2:7" s="45" customFormat="1" ht="15.75" customHeight="1">
      <c r="B101" s="50"/>
      <c r="C101" s="50"/>
      <c r="D101" s="51">
        <v>4410</v>
      </c>
      <c r="E101" s="52" t="s">
        <v>86</v>
      </c>
      <c r="F101" s="53"/>
      <c r="G101" s="53">
        <v>9500</v>
      </c>
    </row>
    <row r="102" spans="2:7" s="45" customFormat="1" ht="15.75" customHeight="1">
      <c r="B102" s="50"/>
      <c r="C102" s="50"/>
      <c r="D102" s="51">
        <v>4430</v>
      </c>
      <c r="E102" s="52" t="s">
        <v>69</v>
      </c>
      <c r="F102" s="53"/>
      <c r="G102" s="53">
        <v>4000</v>
      </c>
    </row>
    <row r="103" spans="2:7" s="45" customFormat="1" ht="15.75" customHeight="1">
      <c r="B103" s="50"/>
      <c r="C103" s="50"/>
      <c r="D103" s="51">
        <v>4440</v>
      </c>
      <c r="E103" s="52" t="s">
        <v>87</v>
      </c>
      <c r="F103" s="53"/>
      <c r="G103" s="53">
        <v>3412</v>
      </c>
    </row>
    <row r="104" spans="2:7" s="45" customFormat="1" ht="15.75" customHeight="1">
      <c r="B104" s="50"/>
      <c r="C104" s="50"/>
      <c r="D104" s="51">
        <v>4480</v>
      </c>
      <c r="E104" s="52" t="s">
        <v>70</v>
      </c>
      <c r="F104" s="53"/>
      <c r="G104" s="53">
        <v>24000</v>
      </c>
    </row>
    <row r="105" spans="2:7" s="45" customFormat="1" ht="15.75" customHeight="1">
      <c r="B105" s="50"/>
      <c r="C105" s="50"/>
      <c r="D105" s="51">
        <v>4550</v>
      </c>
      <c r="E105" s="52" t="s">
        <v>88</v>
      </c>
      <c r="F105" s="53"/>
      <c r="G105" s="53">
        <v>7000</v>
      </c>
    </row>
    <row r="106" spans="2:7" s="45" customFormat="1" ht="28.5" customHeight="1">
      <c r="B106" s="50"/>
      <c r="C106" s="50"/>
      <c r="D106" s="51">
        <v>4700</v>
      </c>
      <c r="E106" s="52" t="s">
        <v>89</v>
      </c>
      <c r="F106" s="53"/>
      <c r="G106" s="53">
        <v>3000</v>
      </c>
    </row>
    <row r="107" spans="2:7" s="45" customFormat="1" ht="16.5" customHeight="1">
      <c r="B107" s="46"/>
      <c r="C107" s="46">
        <v>75414</v>
      </c>
      <c r="D107" s="47"/>
      <c r="E107" s="48" t="s">
        <v>105</v>
      </c>
      <c r="F107" s="49">
        <f>SUM(F108)</f>
        <v>900</v>
      </c>
      <c r="G107" s="49">
        <f>SUM(G109:G110)</f>
        <v>900</v>
      </c>
    </row>
    <row r="108" spans="2:7" s="45" customFormat="1" ht="52.5" customHeight="1">
      <c r="B108" s="50"/>
      <c r="C108" s="50"/>
      <c r="D108" s="51">
        <v>2110</v>
      </c>
      <c r="E108" s="52" t="s">
        <v>59</v>
      </c>
      <c r="F108" s="53">
        <v>900</v>
      </c>
      <c r="G108" s="53"/>
    </row>
    <row r="109" spans="2:7" s="45" customFormat="1" ht="15.75" customHeight="1">
      <c r="B109" s="50"/>
      <c r="C109" s="50"/>
      <c r="D109" s="51">
        <v>4300</v>
      </c>
      <c r="E109" s="52" t="s">
        <v>60</v>
      </c>
      <c r="F109" s="53"/>
      <c r="G109" s="53">
        <v>0</v>
      </c>
    </row>
    <row r="110" spans="2:7" s="45" customFormat="1" ht="26.25" customHeight="1">
      <c r="B110" s="50"/>
      <c r="C110" s="50"/>
      <c r="D110" s="51">
        <v>4700</v>
      </c>
      <c r="E110" s="52" t="s">
        <v>89</v>
      </c>
      <c r="F110" s="53"/>
      <c r="G110" s="53">
        <v>900</v>
      </c>
    </row>
    <row r="111" spans="2:7" s="45" customFormat="1" ht="16.5" customHeight="1">
      <c r="B111" s="41">
        <v>851</v>
      </c>
      <c r="C111" s="41"/>
      <c r="D111" s="42"/>
      <c r="E111" s="43" t="s">
        <v>106</v>
      </c>
      <c r="F111" s="44">
        <f>SUM(F112)</f>
        <v>2066500</v>
      </c>
      <c r="G111" s="44">
        <f>SUM(G112)</f>
        <v>2066500</v>
      </c>
    </row>
    <row r="112" spans="2:7" s="45" customFormat="1" ht="42" customHeight="1">
      <c r="B112" s="46"/>
      <c r="C112" s="46">
        <v>85156</v>
      </c>
      <c r="D112" s="47"/>
      <c r="E112" s="48" t="s">
        <v>107</v>
      </c>
      <c r="F112" s="49">
        <f>SUM(F113)</f>
        <v>2066500</v>
      </c>
      <c r="G112" s="49">
        <f>SUM(G114)</f>
        <v>2066500</v>
      </c>
    </row>
    <row r="113" spans="2:7" s="45" customFormat="1" ht="51.75" customHeight="1">
      <c r="B113" s="50"/>
      <c r="C113" s="50"/>
      <c r="D113" s="51">
        <v>2110</v>
      </c>
      <c r="E113" s="52" t="s">
        <v>59</v>
      </c>
      <c r="F113" s="53">
        <v>2066500</v>
      </c>
      <c r="G113" s="53"/>
    </row>
    <row r="114" spans="2:7" s="45" customFormat="1" ht="15.75" customHeight="1">
      <c r="B114" s="50"/>
      <c r="C114" s="50"/>
      <c r="D114" s="51">
        <v>4130</v>
      </c>
      <c r="E114" s="52" t="s">
        <v>108</v>
      </c>
      <c r="F114" s="53"/>
      <c r="G114" s="53">
        <v>2066500</v>
      </c>
    </row>
    <row r="115" spans="2:7" s="45" customFormat="1" ht="16.5" customHeight="1">
      <c r="B115" s="41">
        <v>852</v>
      </c>
      <c r="C115" s="41"/>
      <c r="D115" s="42"/>
      <c r="E115" s="43" t="s">
        <v>109</v>
      </c>
      <c r="F115" s="44">
        <f>SUM(F116,F138,F141)</f>
        <v>452360</v>
      </c>
      <c r="G115" s="44">
        <f>SUM(G116,G138,G141)</f>
        <v>452360</v>
      </c>
    </row>
    <row r="116" spans="2:7" s="45" customFormat="1" ht="16.5" customHeight="1">
      <c r="B116" s="46"/>
      <c r="C116" s="46">
        <v>85203</v>
      </c>
      <c r="D116" s="47"/>
      <c r="E116" s="48" t="s">
        <v>110</v>
      </c>
      <c r="F116" s="49">
        <f>SUM(F117)</f>
        <v>451200</v>
      </c>
      <c r="G116" s="49">
        <f>SUM(G118:G137)</f>
        <v>451200</v>
      </c>
    </row>
    <row r="117" spans="2:7" s="45" customFormat="1" ht="51.75" customHeight="1">
      <c r="B117" s="50"/>
      <c r="C117" s="50"/>
      <c r="D117" s="51">
        <v>2110</v>
      </c>
      <c r="E117" s="52" t="s">
        <v>59</v>
      </c>
      <c r="F117" s="53">
        <v>451200</v>
      </c>
      <c r="G117" s="53"/>
    </row>
    <row r="118" spans="2:7" s="45" customFormat="1" ht="15.75" customHeight="1">
      <c r="B118" s="50"/>
      <c r="C118" s="50"/>
      <c r="D118" s="51">
        <v>4010</v>
      </c>
      <c r="E118" s="52" t="s">
        <v>79</v>
      </c>
      <c r="F118" s="53"/>
      <c r="G118" s="53">
        <v>274758</v>
      </c>
    </row>
    <row r="119" spans="2:7" s="45" customFormat="1" ht="15.75" customHeight="1">
      <c r="B119" s="50"/>
      <c r="C119" s="50"/>
      <c r="D119" s="51">
        <v>4040</v>
      </c>
      <c r="E119" s="52" t="s">
        <v>81</v>
      </c>
      <c r="F119" s="53"/>
      <c r="G119" s="53">
        <v>21067</v>
      </c>
    </row>
    <row r="120" spans="2:7" s="45" customFormat="1" ht="15.75" customHeight="1">
      <c r="B120" s="50"/>
      <c r="C120" s="50"/>
      <c r="D120" s="51">
        <v>4110</v>
      </c>
      <c r="E120" s="52" t="s">
        <v>63</v>
      </c>
      <c r="F120" s="53"/>
      <c r="G120" s="53">
        <v>45230</v>
      </c>
    </row>
    <row r="121" spans="2:7" s="45" customFormat="1" ht="15.75" customHeight="1">
      <c r="B121" s="50"/>
      <c r="C121" s="50"/>
      <c r="D121" s="51">
        <v>4120</v>
      </c>
      <c r="E121" s="52" t="s">
        <v>64</v>
      </c>
      <c r="F121" s="53"/>
      <c r="G121" s="53">
        <v>7230</v>
      </c>
    </row>
    <row r="122" spans="2:7" s="45" customFormat="1" ht="15.75" customHeight="1">
      <c r="B122" s="50"/>
      <c r="C122" s="50"/>
      <c r="D122" s="51">
        <v>4170</v>
      </c>
      <c r="E122" s="52" t="s">
        <v>65</v>
      </c>
      <c r="F122" s="53"/>
      <c r="G122" s="53">
        <v>400</v>
      </c>
    </row>
    <row r="123" spans="2:7" s="45" customFormat="1" ht="15.75" customHeight="1">
      <c r="B123" s="50"/>
      <c r="C123" s="50"/>
      <c r="D123" s="51">
        <v>4210</v>
      </c>
      <c r="E123" s="52" t="s">
        <v>66</v>
      </c>
      <c r="F123" s="53"/>
      <c r="G123" s="53">
        <v>33000</v>
      </c>
    </row>
    <row r="124" spans="2:7" s="45" customFormat="1" ht="15.75" customHeight="1">
      <c r="B124" s="50"/>
      <c r="C124" s="50"/>
      <c r="D124" s="51">
        <v>4220</v>
      </c>
      <c r="E124" s="52" t="s">
        <v>102</v>
      </c>
      <c r="F124" s="53"/>
      <c r="G124" s="53">
        <v>6800</v>
      </c>
    </row>
    <row r="125" spans="2:7" s="45" customFormat="1" ht="15.75" customHeight="1">
      <c r="B125" s="50"/>
      <c r="C125" s="50"/>
      <c r="D125" s="51">
        <v>4260</v>
      </c>
      <c r="E125" s="52" t="s">
        <v>67</v>
      </c>
      <c r="F125" s="53"/>
      <c r="G125" s="53">
        <v>6000</v>
      </c>
    </row>
    <row r="126" spans="2:7" s="45" customFormat="1" ht="15.75" customHeight="1">
      <c r="B126" s="50"/>
      <c r="C126" s="50"/>
      <c r="D126" s="51">
        <v>4270</v>
      </c>
      <c r="E126" s="52" t="s">
        <v>68</v>
      </c>
      <c r="F126" s="53"/>
      <c r="G126" s="53">
        <v>8700</v>
      </c>
    </row>
    <row r="127" spans="2:7" s="45" customFormat="1" ht="15.75" customHeight="1">
      <c r="B127" s="50"/>
      <c r="C127" s="50"/>
      <c r="D127" s="51">
        <v>4280</v>
      </c>
      <c r="E127" s="52" t="s">
        <v>82</v>
      </c>
      <c r="F127" s="53"/>
      <c r="G127" s="53">
        <v>270</v>
      </c>
    </row>
    <row r="128" spans="2:7" s="45" customFormat="1" ht="15.75" customHeight="1">
      <c r="B128" s="50"/>
      <c r="C128" s="50"/>
      <c r="D128" s="51">
        <v>4300</v>
      </c>
      <c r="E128" s="52" t="s">
        <v>60</v>
      </c>
      <c r="F128" s="53"/>
      <c r="G128" s="53">
        <v>25179</v>
      </c>
    </row>
    <row r="129" spans="2:7" s="45" customFormat="1" ht="15.75" customHeight="1">
      <c r="B129" s="50"/>
      <c r="C129" s="50"/>
      <c r="D129" s="51">
        <v>4350</v>
      </c>
      <c r="E129" s="52" t="s">
        <v>83</v>
      </c>
      <c r="F129" s="53"/>
      <c r="G129" s="53">
        <v>1000</v>
      </c>
    </row>
    <row r="130" spans="2:7" s="45" customFormat="1" ht="40.5" customHeight="1">
      <c r="B130" s="50"/>
      <c r="C130" s="50"/>
      <c r="D130" s="51">
        <v>4360</v>
      </c>
      <c r="E130" s="52" t="s">
        <v>84</v>
      </c>
      <c r="F130" s="53"/>
      <c r="G130" s="53">
        <v>1200</v>
      </c>
    </row>
    <row r="131" spans="2:7" s="45" customFormat="1" ht="41.25" customHeight="1">
      <c r="B131" s="50"/>
      <c r="C131" s="50"/>
      <c r="D131" s="51">
        <v>4370</v>
      </c>
      <c r="E131" s="52" t="s">
        <v>85</v>
      </c>
      <c r="F131" s="53"/>
      <c r="G131" s="53">
        <v>2000</v>
      </c>
    </row>
    <row r="132" spans="2:7" s="45" customFormat="1" ht="15.75" customHeight="1">
      <c r="B132" s="50"/>
      <c r="C132" s="50"/>
      <c r="D132" s="51">
        <v>4410</v>
      </c>
      <c r="E132" s="52" t="s">
        <v>86</v>
      </c>
      <c r="F132" s="53"/>
      <c r="G132" s="53">
        <v>2000</v>
      </c>
    </row>
    <row r="133" spans="2:7" s="45" customFormat="1" ht="15.75" customHeight="1">
      <c r="B133" s="50"/>
      <c r="C133" s="50"/>
      <c r="D133" s="51">
        <v>4430</v>
      </c>
      <c r="E133" s="52" t="s">
        <v>69</v>
      </c>
      <c r="F133" s="53"/>
      <c r="G133" s="53">
        <v>700</v>
      </c>
    </row>
    <row r="134" spans="2:7" s="45" customFormat="1" ht="15.75" customHeight="1">
      <c r="B134" s="50"/>
      <c r="C134" s="50"/>
      <c r="D134" s="51">
        <v>4440</v>
      </c>
      <c r="E134" s="52" t="s">
        <v>87</v>
      </c>
      <c r="F134" s="53"/>
      <c r="G134" s="53">
        <v>8509</v>
      </c>
    </row>
    <row r="135" spans="2:7" s="45" customFormat="1" ht="15.75" customHeight="1">
      <c r="B135" s="50"/>
      <c r="C135" s="50"/>
      <c r="D135" s="51">
        <v>4480</v>
      </c>
      <c r="E135" s="52" t="s">
        <v>70</v>
      </c>
      <c r="F135" s="53"/>
      <c r="G135" s="53">
        <v>2800</v>
      </c>
    </row>
    <row r="136" spans="2:7" s="45" customFormat="1" ht="27.75" customHeight="1">
      <c r="B136" s="50"/>
      <c r="C136" s="50"/>
      <c r="D136" s="51">
        <v>4520</v>
      </c>
      <c r="E136" s="52" t="s">
        <v>111</v>
      </c>
      <c r="F136" s="53"/>
      <c r="G136" s="53">
        <v>3057</v>
      </c>
    </row>
    <row r="137" spans="2:7" s="45" customFormat="1" ht="27" customHeight="1">
      <c r="B137" s="50"/>
      <c r="C137" s="50"/>
      <c r="D137" s="51">
        <v>4700</v>
      </c>
      <c r="E137" s="52" t="s">
        <v>89</v>
      </c>
      <c r="F137" s="53"/>
      <c r="G137" s="53">
        <v>1300</v>
      </c>
    </row>
    <row r="138" spans="2:7" s="45" customFormat="1" ht="66" customHeight="1">
      <c r="B138" s="46"/>
      <c r="C138" s="46">
        <v>85213</v>
      </c>
      <c r="D138" s="47"/>
      <c r="E138" s="48" t="s">
        <v>112</v>
      </c>
      <c r="F138" s="49">
        <v>100</v>
      </c>
      <c r="G138" s="49">
        <f>SUM(G140)</f>
        <v>100</v>
      </c>
    </row>
    <row r="139" spans="2:7" s="45" customFormat="1" ht="53.25" customHeight="1">
      <c r="B139" s="50"/>
      <c r="C139" s="50"/>
      <c r="D139" s="51">
        <v>2110</v>
      </c>
      <c r="E139" s="52" t="s">
        <v>59</v>
      </c>
      <c r="F139" s="53">
        <v>100</v>
      </c>
      <c r="G139" s="53"/>
    </row>
    <row r="140" spans="2:7" s="45" customFormat="1" ht="16.5" customHeight="1">
      <c r="B140" s="50"/>
      <c r="C140" s="50"/>
      <c r="D140" s="51">
        <v>4130</v>
      </c>
      <c r="E140" s="52" t="s">
        <v>108</v>
      </c>
      <c r="F140" s="53"/>
      <c r="G140" s="53">
        <v>100</v>
      </c>
    </row>
    <row r="141" spans="2:7" s="45" customFormat="1" ht="16.5" customHeight="1">
      <c r="B141" s="46"/>
      <c r="C141" s="46">
        <v>85231</v>
      </c>
      <c r="D141" s="47"/>
      <c r="E141" s="48" t="s">
        <v>113</v>
      </c>
      <c r="F141" s="49">
        <f>SUM(F142)</f>
        <v>1060</v>
      </c>
      <c r="G141" s="49">
        <f>SUM(G143)</f>
        <v>1060</v>
      </c>
    </row>
    <row r="142" spans="2:7" s="45" customFormat="1" ht="52.5" customHeight="1">
      <c r="B142" s="50"/>
      <c r="C142" s="50"/>
      <c r="D142" s="51">
        <v>2110</v>
      </c>
      <c r="E142" s="52" t="s">
        <v>59</v>
      </c>
      <c r="F142" s="53">
        <v>1060</v>
      </c>
      <c r="G142" s="53"/>
    </row>
    <row r="143" spans="2:7" s="45" customFormat="1" ht="15.75" customHeight="1">
      <c r="B143" s="50"/>
      <c r="C143" s="50"/>
      <c r="D143" s="51">
        <v>3110</v>
      </c>
      <c r="E143" s="52" t="s">
        <v>114</v>
      </c>
      <c r="F143" s="53"/>
      <c r="G143" s="53">
        <v>1060</v>
      </c>
    </row>
    <row r="144" spans="2:7" s="45" customFormat="1" ht="16.5" customHeight="1">
      <c r="B144" s="41">
        <v>853</v>
      </c>
      <c r="C144" s="41"/>
      <c r="D144" s="42"/>
      <c r="E144" s="43" t="s">
        <v>115</v>
      </c>
      <c r="F144" s="44">
        <v>87500</v>
      </c>
      <c r="G144" s="44">
        <v>87500</v>
      </c>
    </row>
    <row r="145" spans="2:7" s="45" customFormat="1" ht="16.5" customHeight="1">
      <c r="B145" s="46"/>
      <c r="C145" s="46">
        <v>85321</v>
      </c>
      <c r="D145" s="47"/>
      <c r="E145" s="48" t="s">
        <v>116</v>
      </c>
      <c r="F145" s="49">
        <v>87500</v>
      </c>
      <c r="G145" s="49">
        <f>SUM(G146:G157)</f>
        <v>87500</v>
      </c>
    </row>
    <row r="146" spans="2:7" s="45" customFormat="1" ht="52.5" customHeight="1">
      <c r="B146" s="50"/>
      <c r="C146" s="50"/>
      <c r="D146" s="51">
        <v>2110</v>
      </c>
      <c r="E146" s="52" t="s">
        <v>59</v>
      </c>
      <c r="F146" s="53">
        <v>87500</v>
      </c>
      <c r="G146" s="53"/>
    </row>
    <row r="147" spans="2:7" s="45" customFormat="1" ht="15.75" customHeight="1">
      <c r="B147" s="50"/>
      <c r="C147" s="50"/>
      <c r="D147" s="51">
        <v>4010</v>
      </c>
      <c r="E147" s="52" t="s">
        <v>79</v>
      </c>
      <c r="F147" s="53"/>
      <c r="G147" s="53">
        <v>30988</v>
      </c>
    </row>
    <row r="148" spans="2:7" s="45" customFormat="1" ht="15.75" customHeight="1">
      <c r="B148" s="50"/>
      <c r="C148" s="50"/>
      <c r="D148" s="51">
        <v>4040</v>
      </c>
      <c r="E148" s="52" t="s">
        <v>81</v>
      </c>
      <c r="F148" s="53"/>
      <c r="G148" s="53">
        <v>3325</v>
      </c>
    </row>
    <row r="149" spans="2:7" s="45" customFormat="1" ht="15.75" customHeight="1">
      <c r="B149" s="50"/>
      <c r="C149" s="50"/>
      <c r="D149" s="51">
        <v>4110</v>
      </c>
      <c r="E149" s="52" t="s">
        <v>63</v>
      </c>
      <c r="F149" s="53"/>
      <c r="G149" s="53">
        <v>9069</v>
      </c>
    </row>
    <row r="150" spans="2:7" s="45" customFormat="1" ht="15.75" customHeight="1">
      <c r="B150" s="50"/>
      <c r="C150" s="50"/>
      <c r="D150" s="51">
        <v>4120</v>
      </c>
      <c r="E150" s="52" t="s">
        <v>64</v>
      </c>
      <c r="F150" s="53"/>
      <c r="G150" s="53">
        <v>200</v>
      </c>
    </row>
    <row r="151" spans="2:7" s="45" customFormat="1" ht="15.75" customHeight="1">
      <c r="B151" s="50"/>
      <c r="C151" s="50"/>
      <c r="D151" s="51">
        <v>4170</v>
      </c>
      <c r="E151" s="52" t="s">
        <v>65</v>
      </c>
      <c r="F151" s="53"/>
      <c r="G151" s="53">
        <v>27500</v>
      </c>
    </row>
    <row r="152" spans="2:7" s="45" customFormat="1" ht="15.75" customHeight="1">
      <c r="B152" s="50"/>
      <c r="C152" s="50"/>
      <c r="D152" s="51">
        <v>4210</v>
      </c>
      <c r="E152" s="52" t="s">
        <v>66</v>
      </c>
      <c r="F152" s="53"/>
      <c r="G152" s="53">
        <v>500</v>
      </c>
    </row>
    <row r="153" spans="2:7" s="45" customFormat="1" ht="15.75" customHeight="1">
      <c r="B153" s="50"/>
      <c r="C153" s="50"/>
      <c r="D153" s="51">
        <v>4260</v>
      </c>
      <c r="E153" s="52" t="s">
        <v>67</v>
      </c>
      <c r="F153" s="53"/>
      <c r="G153" s="53">
        <v>500</v>
      </c>
    </row>
    <row r="154" spans="2:7" s="45" customFormat="1" ht="15.75" customHeight="1">
      <c r="B154" s="50"/>
      <c r="C154" s="50"/>
      <c r="D154" s="51">
        <v>4270</v>
      </c>
      <c r="E154" s="52" t="s">
        <v>68</v>
      </c>
      <c r="F154" s="53"/>
      <c r="G154" s="53">
        <v>500</v>
      </c>
    </row>
    <row r="155" spans="2:7" s="45" customFormat="1" ht="15.75" customHeight="1">
      <c r="B155" s="50"/>
      <c r="C155" s="50"/>
      <c r="D155" s="51">
        <v>4300</v>
      </c>
      <c r="E155" s="52" t="s">
        <v>60</v>
      </c>
      <c r="F155" s="53"/>
      <c r="G155" s="53">
        <v>13500</v>
      </c>
    </row>
    <row r="156" spans="2:7" s="45" customFormat="1" ht="39" customHeight="1">
      <c r="B156" s="50"/>
      <c r="C156" s="50"/>
      <c r="D156" s="51">
        <v>4370</v>
      </c>
      <c r="E156" s="52" t="s">
        <v>85</v>
      </c>
      <c r="F156" s="53"/>
      <c r="G156" s="53">
        <v>318</v>
      </c>
    </row>
    <row r="157" spans="2:7" s="45" customFormat="1" ht="15.75" customHeight="1">
      <c r="B157" s="50"/>
      <c r="C157" s="50"/>
      <c r="D157" s="51">
        <v>4440</v>
      </c>
      <c r="E157" s="52" t="s">
        <v>87</v>
      </c>
      <c r="F157" s="53"/>
      <c r="G157" s="53">
        <v>1100</v>
      </c>
    </row>
    <row r="158" spans="2:7" s="45" customFormat="1" ht="20.25" customHeight="1">
      <c r="B158" s="280" t="s">
        <v>117</v>
      </c>
      <c r="C158" s="281"/>
      <c r="D158" s="281"/>
      <c r="E158" s="282"/>
      <c r="F158" s="44">
        <f>SUM(F7,F11,F26,F57,F72,F76,F111,F115,F144,)</f>
        <v>9427166</v>
      </c>
      <c r="G158" s="44">
        <f>SUM(G7,G11,G26,G57,G72,G76,G111,G115,G144,)</f>
        <v>9427166</v>
      </c>
    </row>
  </sheetData>
  <sheetProtection password="C4BE" sheet="1" objects="1" scenarios="1" formatColumns="0" formatRows="0"/>
  <mergeCells count="2">
    <mergeCell ref="B4:G4"/>
    <mergeCell ref="B158:E158"/>
  </mergeCells>
  <printOptions/>
  <pageMargins left="0.27" right="0.44" top="1.03" bottom="0.33" header="0.35433070866141736" footer="0.21"/>
  <pageSetup horizontalDpi="600" verticalDpi="600" orientation="portrait" paperSize="9" r:id="rId1"/>
  <headerFooter differentFirst="1">
    <firstHeader>&amp;R&amp;10Tabela Nr 4
do uchwały Nr 27/VI/11
Rady Powiatu w Otwocku
z dnia 31 marca 2011 r.</firstHeader>
  </headerFooter>
  <rowBreaks count="4" manualBreakCount="4">
    <brk id="32" max="255" man="1"/>
    <brk id="65" max="255" man="1"/>
    <brk id="98" max="255" man="1"/>
    <brk id="13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3:G41"/>
  <sheetViews>
    <sheetView view="pageLayout" workbookViewId="0" topLeftCell="A1">
      <selection activeCell="I3" sqref="I3"/>
    </sheetView>
  </sheetViews>
  <sheetFormatPr defaultColWidth="8.796875" defaultRowHeight="14.25"/>
  <cols>
    <col min="1" max="1" width="4.09765625" style="32" customWidth="1"/>
    <col min="2" max="2" width="4.8984375" style="34" customWidth="1"/>
    <col min="3" max="3" width="7.3984375" style="34" customWidth="1"/>
    <col min="4" max="4" width="7.59765625" style="34" customWidth="1"/>
    <col min="5" max="5" width="34.3984375" style="35" customWidth="1"/>
    <col min="6" max="7" width="11.59765625" style="36" customWidth="1"/>
    <col min="8" max="16384" width="9" style="32" customWidth="1"/>
  </cols>
  <sheetData>
    <row r="3" spans="2:7" ht="29.25" customHeight="1">
      <c r="B3" s="283" t="s">
        <v>224</v>
      </c>
      <c r="C3" s="283"/>
      <c r="D3" s="283"/>
      <c r="E3" s="283"/>
      <c r="F3" s="283"/>
      <c r="G3" s="283"/>
    </row>
    <row r="4" spans="2:7" ht="15.75" customHeight="1">
      <c r="B4" s="169"/>
      <c r="C4" s="169"/>
      <c r="D4" s="169"/>
      <c r="E4" s="169"/>
      <c r="F4" s="169"/>
      <c r="G4" s="169"/>
    </row>
    <row r="5" ht="15.75" customHeight="1"/>
    <row r="6" spans="2:7" s="54" customFormat="1" ht="24" customHeight="1">
      <c r="B6" s="38" t="s">
        <v>1</v>
      </c>
      <c r="C6" s="38" t="s">
        <v>52</v>
      </c>
      <c r="D6" s="38" t="s">
        <v>53</v>
      </c>
      <c r="E6" s="39" t="s">
        <v>54</v>
      </c>
      <c r="F6" s="40" t="s">
        <v>17</v>
      </c>
      <c r="G6" s="40" t="s">
        <v>18</v>
      </c>
    </row>
    <row r="7" spans="2:7" s="54" customFormat="1" ht="17.25" customHeight="1">
      <c r="B7" s="42">
        <v>150</v>
      </c>
      <c r="C7" s="42"/>
      <c r="D7" s="42"/>
      <c r="E7" s="43" t="s">
        <v>118</v>
      </c>
      <c r="F7" s="44"/>
      <c r="G7" s="44">
        <v>102465</v>
      </c>
    </row>
    <row r="8" spans="2:7" s="45" customFormat="1" ht="17.25" customHeight="1">
      <c r="B8" s="47"/>
      <c r="C8" s="47">
        <v>15011</v>
      </c>
      <c r="D8" s="47"/>
      <c r="E8" s="48" t="s">
        <v>119</v>
      </c>
      <c r="F8" s="49"/>
      <c r="G8" s="49">
        <v>102465</v>
      </c>
    </row>
    <row r="9" spans="2:7" s="45" customFormat="1" ht="56.25" customHeight="1">
      <c r="B9" s="51"/>
      <c r="C9" s="51"/>
      <c r="D9" s="51">
        <v>6639</v>
      </c>
      <c r="E9" s="52" t="s">
        <v>120</v>
      </c>
      <c r="F9" s="53"/>
      <c r="G9" s="53">
        <v>102465</v>
      </c>
    </row>
    <row r="10" spans="2:7" s="54" customFormat="1" ht="17.25" customHeight="1">
      <c r="B10" s="42">
        <v>600</v>
      </c>
      <c r="C10" s="42"/>
      <c r="D10" s="42"/>
      <c r="E10" s="43" t="s">
        <v>121</v>
      </c>
      <c r="F10" s="44">
        <f>SUM(F11,F13)</f>
        <v>630000</v>
      </c>
      <c r="G10" s="44">
        <f>SUM(G11,G13)</f>
        <v>542500</v>
      </c>
    </row>
    <row r="11" spans="2:7" s="45" customFormat="1" ht="17.25" customHeight="1">
      <c r="B11" s="47"/>
      <c r="C11" s="47">
        <v>60004</v>
      </c>
      <c r="D11" s="47"/>
      <c r="E11" s="48" t="s">
        <v>122</v>
      </c>
      <c r="F11" s="49"/>
      <c r="G11" s="49">
        <v>542500</v>
      </c>
    </row>
    <row r="12" spans="2:7" s="45" customFormat="1" ht="54" customHeight="1">
      <c r="B12" s="51"/>
      <c r="C12" s="51"/>
      <c r="D12" s="51">
        <v>2310</v>
      </c>
      <c r="E12" s="52" t="s">
        <v>123</v>
      </c>
      <c r="F12" s="53"/>
      <c r="G12" s="53">
        <v>542500</v>
      </c>
    </row>
    <row r="13" spans="2:7" s="45" customFormat="1" ht="17.25" customHeight="1">
      <c r="B13" s="47"/>
      <c r="C13" s="47">
        <v>60014</v>
      </c>
      <c r="D13" s="47"/>
      <c r="E13" s="48" t="s">
        <v>124</v>
      </c>
      <c r="F13" s="49">
        <f>SUM(F14)</f>
        <v>630000</v>
      </c>
      <c r="G13" s="49"/>
    </row>
    <row r="14" spans="2:7" s="45" customFormat="1" ht="77.25" customHeight="1">
      <c r="B14" s="51"/>
      <c r="C14" s="51"/>
      <c r="D14" s="51">
        <v>6300</v>
      </c>
      <c r="E14" s="52" t="s">
        <v>311</v>
      </c>
      <c r="F14" s="53">
        <v>630000</v>
      </c>
      <c r="G14" s="53"/>
    </row>
    <row r="15" spans="2:7" s="54" customFormat="1" ht="17.25" customHeight="1">
      <c r="B15" s="42">
        <v>710</v>
      </c>
      <c r="C15" s="42"/>
      <c r="D15" s="42"/>
      <c r="E15" s="43" t="s">
        <v>74</v>
      </c>
      <c r="F15" s="44">
        <v>44849</v>
      </c>
      <c r="G15" s="44"/>
    </row>
    <row r="16" spans="2:7" s="45" customFormat="1" ht="17.25" customHeight="1">
      <c r="B16" s="47"/>
      <c r="C16" s="47">
        <v>71015</v>
      </c>
      <c r="D16" s="47"/>
      <c r="E16" s="48" t="s">
        <v>77</v>
      </c>
      <c r="F16" s="49">
        <v>44849</v>
      </c>
      <c r="G16" s="49"/>
    </row>
    <row r="17" spans="2:7" s="45" customFormat="1" ht="52.5" customHeight="1">
      <c r="B17" s="51"/>
      <c r="C17" s="51"/>
      <c r="D17" s="51">
        <v>2710</v>
      </c>
      <c r="E17" s="52" t="s">
        <v>125</v>
      </c>
      <c r="F17" s="53">
        <v>44849</v>
      </c>
      <c r="G17" s="53"/>
    </row>
    <row r="18" spans="2:7" s="54" customFormat="1" ht="17.25" customHeight="1">
      <c r="B18" s="42">
        <v>750</v>
      </c>
      <c r="C18" s="42"/>
      <c r="D18" s="42"/>
      <c r="E18" s="43" t="s">
        <v>90</v>
      </c>
      <c r="F18" s="44">
        <f>SUM(F19,F21)</f>
        <v>144840</v>
      </c>
      <c r="G18" s="44">
        <f>SUM(G19,G21)</f>
        <v>18382</v>
      </c>
    </row>
    <row r="19" spans="2:7" s="45" customFormat="1" ht="17.25" customHeight="1">
      <c r="B19" s="47"/>
      <c r="C19" s="47">
        <v>75020</v>
      </c>
      <c r="D19" s="47"/>
      <c r="E19" s="48" t="s">
        <v>126</v>
      </c>
      <c r="F19" s="49">
        <f>SUM(F20)</f>
        <v>144840</v>
      </c>
      <c r="G19" s="49"/>
    </row>
    <row r="20" spans="2:7" s="45" customFormat="1" ht="53.25" customHeight="1">
      <c r="B20" s="51"/>
      <c r="C20" s="51"/>
      <c r="D20" s="51">
        <v>2710</v>
      </c>
      <c r="E20" s="52" t="s">
        <v>125</v>
      </c>
      <c r="F20" s="53">
        <v>144840</v>
      </c>
      <c r="G20" s="53"/>
    </row>
    <row r="21" spans="2:7" s="45" customFormat="1" ht="17.25" customHeight="1">
      <c r="B21" s="47"/>
      <c r="C21" s="47">
        <v>75095</v>
      </c>
      <c r="D21" s="47"/>
      <c r="E21" s="48" t="s">
        <v>128</v>
      </c>
      <c r="F21" s="49"/>
      <c r="G21" s="49">
        <v>18382</v>
      </c>
    </row>
    <row r="22" spans="2:7" s="45" customFormat="1" ht="56.25" customHeight="1">
      <c r="B22" s="51"/>
      <c r="C22" s="51"/>
      <c r="D22" s="51">
        <v>6639</v>
      </c>
      <c r="E22" s="52" t="s">
        <v>120</v>
      </c>
      <c r="F22" s="53"/>
      <c r="G22" s="53">
        <v>18382</v>
      </c>
    </row>
    <row r="23" spans="2:7" s="54" customFormat="1" ht="17.25" customHeight="1">
      <c r="B23" s="42">
        <v>852</v>
      </c>
      <c r="C23" s="42"/>
      <c r="D23" s="42"/>
      <c r="E23" s="43" t="s">
        <v>109</v>
      </c>
      <c r="F23" s="44">
        <f>SUM(F24,F27)</f>
        <v>1325963</v>
      </c>
      <c r="G23" s="44">
        <f>SUM(G24,G27)</f>
        <v>369245</v>
      </c>
    </row>
    <row r="24" spans="2:7" s="45" customFormat="1" ht="17.25" customHeight="1">
      <c r="B24" s="47"/>
      <c r="C24" s="47">
        <v>85201</v>
      </c>
      <c r="D24" s="47"/>
      <c r="E24" s="48" t="s">
        <v>129</v>
      </c>
      <c r="F24" s="49">
        <v>1154078</v>
      </c>
      <c r="G24" s="49">
        <v>180000</v>
      </c>
    </row>
    <row r="25" spans="2:7" s="45" customFormat="1" ht="52.5" customHeight="1">
      <c r="B25" s="51"/>
      <c r="C25" s="51"/>
      <c r="D25" s="51">
        <v>2320</v>
      </c>
      <c r="E25" s="52" t="s">
        <v>130</v>
      </c>
      <c r="F25" s="53"/>
      <c r="G25" s="53">
        <v>180000</v>
      </c>
    </row>
    <row r="26" spans="2:7" s="45" customFormat="1" ht="52.5" customHeight="1">
      <c r="B26" s="51"/>
      <c r="C26" s="51"/>
      <c r="D26" s="51">
        <v>2320</v>
      </c>
      <c r="E26" s="52" t="s">
        <v>131</v>
      </c>
      <c r="F26" s="53">
        <v>1154078</v>
      </c>
      <c r="G26" s="53"/>
    </row>
    <row r="27" spans="2:7" s="45" customFormat="1" ht="17.25" customHeight="1">
      <c r="B27" s="47"/>
      <c r="C27" s="47">
        <v>85204</v>
      </c>
      <c r="D27" s="47"/>
      <c r="E27" s="48" t="s">
        <v>132</v>
      </c>
      <c r="F27" s="49">
        <v>171885</v>
      </c>
      <c r="G27" s="49">
        <v>189245</v>
      </c>
    </row>
    <row r="28" spans="2:7" s="45" customFormat="1" ht="53.25" customHeight="1">
      <c r="B28" s="51"/>
      <c r="C28" s="51"/>
      <c r="D28" s="51">
        <v>2320</v>
      </c>
      <c r="E28" s="52" t="s">
        <v>130</v>
      </c>
      <c r="F28" s="53"/>
      <c r="G28" s="53">
        <v>189245</v>
      </c>
    </row>
    <row r="29" spans="2:7" s="45" customFormat="1" ht="51.75" customHeight="1">
      <c r="B29" s="51"/>
      <c r="C29" s="51"/>
      <c r="D29" s="51">
        <v>2320</v>
      </c>
      <c r="E29" s="52" t="s">
        <v>131</v>
      </c>
      <c r="F29" s="53">
        <v>171885</v>
      </c>
      <c r="G29" s="53"/>
    </row>
    <row r="30" spans="2:7" s="54" customFormat="1" ht="30" customHeight="1">
      <c r="B30" s="42">
        <v>853</v>
      </c>
      <c r="C30" s="42"/>
      <c r="D30" s="42"/>
      <c r="E30" s="43" t="s">
        <v>115</v>
      </c>
      <c r="F30" s="44">
        <v>3288</v>
      </c>
      <c r="G30" s="44"/>
    </row>
    <row r="31" spans="2:7" s="45" customFormat="1" ht="29.25" customHeight="1">
      <c r="B31" s="47"/>
      <c r="C31" s="47">
        <v>85311</v>
      </c>
      <c r="D31" s="47"/>
      <c r="E31" s="48" t="s">
        <v>133</v>
      </c>
      <c r="F31" s="49">
        <v>3288</v>
      </c>
      <c r="G31" s="49"/>
    </row>
    <row r="32" spans="2:7" s="45" customFormat="1" ht="52.5" customHeight="1">
      <c r="B32" s="51"/>
      <c r="C32" s="51"/>
      <c r="D32" s="51">
        <v>2310</v>
      </c>
      <c r="E32" s="52" t="s">
        <v>134</v>
      </c>
      <c r="F32" s="53">
        <v>3288</v>
      </c>
      <c r="G32" s="53"/>
    </row>
    <row r="33" spans="2:7" s="54" customFormat="1" ht="17.25" customHeight="1">
      <c r="B33" s="42">
        <v>900</v>
      </c>
      <c r="C33" s="42"/>
      <c r="D33" s="42"/>
      <c r="E33" s="43" t="s">
        <v>135</v>
      </c>
      <c r="F33" s="44"/>
      <c r="G33" s="44">
        <f>SUM(G34)</f>
        <v>1500</v>
      </c>
    </row>
    <row r="34" spans="2:7" s="45" customFormat="1" ht="17.25" customHeight="1">
      <c r="B34" s="47"/>
      <c r="C34" s="47">
        <v>90095</v>
      </c>
      <c r="D34" s="47"/>
      <c r="E34" s="48" t="s">
        <v>128</v>
      </c>
      <c r="F34" s="49"/>
      <c r="G34" s="49">
        <v>1500</v>
      </c>
    </row>
    <row r="35" spans="2:7" s="45" customFormat="1" ht="43.5" customHeight="1">
      <c r="B35" s="51"/>
      <c r="C35" s="51"/>
      <c r="D35" s="51">
        <v>2710</v>
      </c>
      <c r="E35" s="52" t="s">
        <v>127</v>
      </c>
      <c r="F35" s="53"/>
      <c r="G35" s="53">
        <v>1500</v>
      </c>
    </row>
    <row r="36" spans="2:7" s="54" customFormat="1" ht="17.25" customHeight="1">
      <c r="B36" s="42">
        <v>921</v>
      </c>
      <c r="C36" s="42"/>
      <c r="D36" s="42"/>
      <c r="E36" s="43" t="s">
        <v>136</v>
      </c>
      <c r="F36" s="44"/>
      <c r="G36" s="44">
        <f>SUM(G37,G39)</f>
        <v>134500</v>
      </c>
    </row>
    <row r="37" spans="2:7" s="45" customFormat="1" ht="17.25" customHeight="1">
      <c r="B37" s="47"/>
      <c r="C37" s="47">
        <v>92105</v>
      </c>
      <c r="D37" s="47"/>
      <c r="E37" s="48" t="s">
        <v>137</v>
      </c>
      <c r="F37" s="49"/>
      <c r="G37" s="49">
        <f>SUM(G38)</f>
        <v>84500</v>
      </c>
    </row>
    <row r="38" spans="2:7" s="45" customFormat="1" ht="44.25" customHeight="1">
      <c r="B38" s="51"/>
      <c r="C38" s="51"/>
      <c r="D38" s="51">
        <v>2710</v>
      </c>
      <c r="E38" s="52" t="s">
        <v>127</v>
      </c>
      <c r="F38" s="53"/>
      <c r="G38" s="53">
        <v>84500</v>
      </c>
    </row>
    <row r="39" spans="2:7" s="45" customFormat="1" ht="17.25" customHeight="1">
      <c r="B39" s="47"/>
      <c r="C39" s="47">
        <v>92116</v>
      </c>
      <c r="D39" s="47"/>
      <c r="E39" s="48" t="s">
        <v>138</v>
      </c>
      <c r="F39" s="49"/>
      <c r="G39" s="49">
        <v>50000</v>
      </c>
    </row>
    <row r="40" spans="2:7" s="45" customFormat="1" ht="51.75" customHeight="1">
      <c r="B40" s="51"/>
      <c r="C40" s="51"/>
      <c r="D40" s="51">
        <v>2310</v>
      </c>
      <c r="E40" s="52" t="s">
        <v>139</v>
      </c>
      <c r="F40" s="53"/>
      <c r="G40" s="53">
        <v>50000</v>
      </c>
    </row>
    <row r="41" spans="2:7" s="45" customFormat="1" ht="22.5" customHeight="1">
      <c r="B41" s="280" t="s">
        <v>117</v>
      </c>
      <c r="C41" s="281"/>
      <c r="D41" s="281"/>
      <c r="E41" s="282"/>
      <c r="F41" s="44">
        <f>SUM(F7,F10,F15,F18,F23,F30,F36,)</f>
        <v>2148940</v>
      </c>
      <c r="G41" s="44">
        <f>SUM(G7,G10,G15,G18,G23,G30,G33,G36)</f>
        <v>1168592</v>
      </c>
    </row>
  </sheetData>
  <sheetProtection password="C4BE" sheet="1" objects="1" scenarios="1" formatColumns="0" formatRows="0"/>
  <mergeCells count="2">
    <mergeCell ref="B3:G3"/>
    <mergeCell ref="B41:E41"/>
  </mergeCells>
  <printOptions/>
  <pageMargins left="0.36" right="0.53" top="1.26" bottom="0.7480314960629921" header="0.3937007874015748" footer="0.31496062992125984"/>
  <pageSetup horizontalDpi="600" verticalDpi="600" orientation="portrait" paperSize="9" r:id="rId1"/>
  <headerFooter differentFirst="1">
    <firstHeader>&amp;R&amp;10Tabela Nr 6
do uchwały Nr 21/VI/11
Rady Powiatu w Otwocku
z dnia 31 marca 2011 r.</firstHeader>
  </headerFooter>
  <rowBreaks count="1" manualBreakCount="1">
    <brk id="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Q67"/>
  <sheetViews>
    <sheetView view="pageLayout" workbookViewId="0" topLeftCell="E1">
      <selection activeCell="B2" sqref="B2"/>
    </sheetView>
  </sheetViews>
  <sheetFormatPr defaultColWidth="8.796875" defaultRowHeight="14.25"/>
  <cols>
    <col min="1" max="1" width="3.59765625" style="55" customWidth="1"/>
    <col min="2" max="2" width="20.5" style="56" customWidth="1"/>
    <col min="3" max="3" width="11.8984375" style="56" customWidth="1"/>
    <col min="4" max="4" width="11.59765625" style="56" customWidth="1"/>
    <col min="5" max="5" width="10.5" style="56" customWidth="1"/>
    <col min="6" max="6" width="9.19921875" style="56" customWidth="1"/>
    <col min="7" max="7" width="9.69921875" style="56" bestFit="1" customWidth="1"/>
    <col min="8" max="8" width="9" style="56" customWidth="1"/>
    <col min="9" max="9" width="9.19921875" style="56" customWidth="1"/>
    <col min="10" max="10" width="7.69921875" style="56" customWidth="1"/>
    <col min="11" max="11" width="8.09765625" style="56" customWidth="1"/>
    <col min="12" max="12" width="9.8984375" style="56" customWidth="1"/>
    <col min="13" max="13" width="9.3984375" style="56" customWidth="1"/>
    <col min="14" max="14" width="8.69921875" style="56" customWidth="1"/>
    <col min="15" max="15" width="8.5" style="56" customWidth="1"/>
    <col min="16" max="16" width="8.09765625" style="56" customWidth="1"/>
    <col min="17" max="17" width="9" style="56" customWidth="1"/>
    <col min="18" max="16384" width="9" style="56" customWidth="1"/>
  </cols>
  <sheetData>
    <row r="1" spans="15:17" ht="12.75">
      <c r="O1" s="284"/>
      <c r="P1" s="284"/>
      <c r="Q1" s="284"/>
    </row>
    <row r="2" spans="15:17" ht="12.75">
      <c r="O2" s="57"/>
      <c r="P2" s="58"/>
      <c r="Q2" s="58"/>
    </row>
    <row r="3" spans="1:17" ht="12.75">
      <c r="A3" s="285" t="s">
        <v>225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</row>
    <row r="4" spans="1:17" ht="12.75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12.75">
      <c r="A5" s="286" t="s">
        <v>0</v>
      </c>
      <c r="B5" s="289" t="s">
        <v>140</v>
      </c>
      <c r="C5" s="289" t="s">
        <v>141</v>
      </c>
      <c r="D5" s="289" t="s">
        <v>142</v>
      </c>
      <c r="E5" s="289" t="s">
        <v>143</v>
      </c>
      <c r="F5" s="290" t="s">
        <v>144</v>
      </c>
      <c r="G5" s="290"/>
      <c r="H5" s="291" t="s">
        <v>145</v>
      </c>
      <c r="I5" s="292"/>
      <c r="J5" s="292"/>
      <c r="K5" s="292"/>
      <c r="L5" s="292"/>
      <c r="M5" s="292"/>
      <c r="N5" s="292"/>
      <c r="O5" s="292"/>
      <c r="P5" s="292"/>
      <c r="Q5" s="293"/>
    </row>
    <row r="6" spans="1:17" ht="12.75">
      <c r="A6" s="287"/>
      <c r="B6" s="289"/>
      <c r="C6" s="289"/>
      <c r="D6" s="289"/>
      <c r="E6" s="289"/>
      <c r="F6" s="286" t="s">
        <v>146</v>
      </c>
      <c r="G6" s="286" t="s">
        <v>147</v>
      </c>
      <c r="H6" s="291" t="s">
        <v>148</v>
      </c>
      <c r="I6" s="292"/>
      <c r="J6" s="292"/>
      <c r="K6" s="292"/>
      <c r="L6" s="292"/>
      <c r="M6" s="292"/>
      <c r="N6" s="292"/>
      <c r="O6" s="292"/>
      <c r="P6" s="292"/>
      <c r="Q6" s="293"/>
    </row>
    <row r="7" spans="1:17" ht="12.75">
      <c r="A7" s="287"/>
      <c r="B7" s="289"/>
      <c r="C7" s="289"/>
      <c r="D7" s="289"/>
      <c r="E7" s="289"/>
      <c r="F7" s="287"/>
      <c r="G7" s="287"/>
      <c r="H7" s="286" t="s">
        <v>149</v>
      </c>
      <c r="I7" s="291" t="s">
        <v>3</v>
      </c>
      <c r="J7" s="292"/>
      <c r="K7" s="292"/>
      <c r="L7" s="292"/>
      <c r="M7" s="292"/>
      <c r="N7" s="292"/>
      <c r="O7" s="292"/>
      <c r="P7" s="292"/>
      <c r="Q7" s="293"/>
    </row>
    <row r="8" spans="1:17" ht="12.75">
      <c r="A8" s="287"/>
      <c r="B8" s="289"/>
      <c r="C8" s="289"/>
      <c r="D8" s="289"/>
      <c r="E8" s="289"/>
      <c r="F8" s="287"/>
      <c r="G8" s="287"/>
      <c r="H8" s="287"/>
      <c r="I8" s="291" t="s">
        <v>150</v>
      </c>
      <c r="J8" s="292"/>
      <c r="K8" s="292"/>
      <c r="L8" s="293"/>
      <c r="M8" s="291" t="s">
        <v>147</v>
      </c>
      <c r="N8" s="292"/>
      <c r="O8" s="292"/>
      <c r="P8" s="292"/>
      <c r="Q8" s="293"/>
    </row>
    <row r="9" spans="1:17" ht="12.75">
      <c r="A9" s="287"/>
      <c r="B9" s="289"/>
      <c r="C9" s="289"/>
      <c r="D9" s="289"/>
      <c r="E9" s="289"/>
      <c r="F9" s="287"/>
      <c r="G9" s="287"/>
      <c r="H9" s="287"/>
      <c r="I9" s="286" t="s">
        <v>151</v>
      </c>
      <c r="J9" s="60" t="s">
        <v>152</v>
      </c>
      <c r="K9" s="60"/>
      <c r="L9" s="60"/>
      <c r="M9" s="286" t="s">
        <v>153</v>
      </c>
      <c r="N9" s="291" t="s">
        <v>152</v>
      </c>
      <c r="O9" s="292"/>
      <c r="P9" s="292"/>
      <c r="Q9" s="293"/>
    </row>
    <row r="10" spans="1:17" ht="103.5" customHeight="1">
      <c r="A10" s="288"/>
      <c r="B10" s="289"/>
      <c r="C10" s="289"/>
      <c r="D10" s="289"/>
      <c r="E10" s="289"/>
      <c r="F10" s="288"/>
      <c r="G10" s="288"/>
      <c r="H10" s="288"/>
      <c r="I10" s="288"/>
      <c r="J10" s="61" t="s">
        <v>154</v>
      </c>
      <c r="K10" s="61" t="s">
        <v>155</v>
      </c>
      <c r="L10" s="62" t="s">
        <v>156</v>
      </c>
      <c r="M10" s="288"/>
      <c r="N10" s="61" t="s">
        <v>157</v>
      </c>
      <c r="O10" s="61" t="s">
        <v>154</v>
      </c>
      <c r="P10" s="61" t="s">
        <v>155</v>
      </c>
      <c r="Q10" s="61" t="s">
        <v>158</v>
      </c>
    </row>
    <row r="11" spans="1:17" ht="12.75">
      <c r="A11" s="63">
        <v>1</v>
      </c>
      <c r="B11" s="64">
        <v>2</v>
      </c>
      <c r="C11" s="64">
        <v>3</v>
      </c>
      <c r="D11" s="64">
        <v>4</v>
      </c>
      <c r="E11" s="64">
        <v>5</v>
      </c>
      <c r="F11" s="64">
        <v>6</v>
      </c>
      <c r="G11" s="64">
        <v>7</v>
      </c>
      <c r="H11" s="64">
        <v>8</v>
      </c>
      <c r="I11" s="64">
        <v>9</v>
      </c>
      <c r="J11" s="64">
        <v>10</v>
      </c>
      <c r="K11" s="64">
        <v>11</v>
      </c>
      <c r="L11" s="64">
        <v>12</v>
      </c>
      <c r="M11" s="64">
        <v>13</v>
      </c>
      <c r="N11" s="64">
        <v>14</v>
      </c>
      <c r="O11" s="64">
        <v>15</v>
      </c>
      <c r="P11" s="64">
        <v>16</v>
      </c>
      <c r="Q11" s="64">
        <v>17</v>
      </c>
    </row>
    <row r="12" spans="1:17" ht="13.5" customHeight="1">
      <c r="A12" s="65">
        <v>1</v>
      </c>
      <c r="B12" s="66" t="s">
        <v>159</v>
      </c>
      <c r="C12" s="294" t="s">
        <v>160</v>
      </c>
      <c r="D12" s="295"/>
      <c r="E12" s="67">
        <f aca="true" t="shared" si="0" ref="E12:Q12">SUM(E17,E24)</f>
        <v>864768</v>
      </c>
      <c r="F12" s="67">
        <f t="shared" si="0"/>
        <v>817268</v>
      </c>
      <c r="G12" s="67">
        <f t="shared" si="0"/>
        <v>47500</v>
      </c>
      <c r="H12" s="67">
        <f t="shared" si="0"/>
        <v>864768</v>
      </c>
      <c r="I12" s="67">
        <f t="shared" si="0"/>
        <v>817268</v>
      </c>
      <c r="J12" s="67">
        <f t="shared" si="0"/>
        <v>0</v>
      </c>
      <c r="K12" s="67">
        <f t="shared" si="0"/>
        <v>0</v>
      </c>
      <c r="L12" s="67">
        <f t="shared" si="0"/>
        <v>817268</v>
      </c>
      <c r="M12" s="67">
        <f t="shared" si="0"/>
        <v>47500</v>
      </c>
      <c r="N12" s="67">
        <f t="shared" si="0"/>
        <v>0</v>
      </c>
      <c r="O12" s="67">
        <f t="shared" si="0"/>
        <v>0</v>
      </c>
      <c r="P12" s="67">
        <f t="shared" si="0"/>
        <v>0</v>
      </c>
      <c r="Q12" s="67">
        <f t="shared" si="0"/>
        <v>47500</v>
      </c>
    </row>
    <row r="13" spans="1:17" ht="12.75">
      <c r="A13" s="296" t="s">
        <v>161</v>
      </c>
      <c r="B13" s="68" t="s">
        <v>162</v>
      </c>
      <c r="C13" s="298" t="s">
        <v>163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9"/>
    </row>
    <row r="14" spans="1:17" ht="12.75">
      <c r="A14" s="297"/>
      <c r="B14" s="68" t="s">
        <v>164</v>
      </c>
      <c r="C14" s="300" t="s">
        <v>165</v>
      </c>
      <c r="D14" s="301"/>
      <c r="E14" s="301"/>
      <c r="F14" s="301"/>
      <c r="G14" s="301"/>
      <c r="H14" s="69"/>
      <c r="I14" s="69"/>
      <c r="J14" s="69"/>
      <c r="K14" s="69"/>
      <c r="L14" s="69"/>
      <c r="M14" s="69"/>
      <c r="N14" s="69"/>
      <c r="O14" s="69"/>
      <c r="P14" s="69"/>
      <c r="Q14" s="70"/>
    </row>
    <row r="15" spans="1:17" ht="12.75">
      <c r="A15" s="297"/>
      <c r="B15" s="68" t="s">
        <v>166</v>
      </c>
      <c r="C15" s="71" t="s">
        <v>167</v>
      </c>
      <c r="D15" s="71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1:17" ht="12.75">
      <c r="A16" s="297"/>
      <c r="B16" s="68" t="s">
        <v>168</v>
      </c>
      <c r="C16" s="72" t="s">
        <v>169</v>
      </c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5"/>
    </row>
    <row r="17" spans="1:17" ht="25.5" customHeight="1">
      <c r="A17" s="297"/>
      <c r="B17" s="68" t="s">
        <v>170</v>
      </c>
      <c r="C17" s="68"/>
      <c r="D17" s="76" t="s">
        <v>171</v>
      </c>
      <c r="E17" s="77">
        <f>F17+G17</f>
        <v>808885</v>
      </c>
      <c r="F17" s="77">
        <f>SUM(F18:F18)</f>
        <v>808885</v>
      </c>
      <c r="G17" s="77">
        <f>SUM(G18:G18)</f>
        <v>0</v>
      </c>
      <c r="H17" s="77">
        <f>I17+M17</f>
        <v>808885</v>
      </c>
      <c r="I17" s="77">
        <f>SUM(J17:L17)</f>
        <v>808885</v>
      </c>
      <c r="J17" s="77">
        <f>SUM(J18:J18)</f>
        <v>0</v>
      </c>
      <c r="K17" s="77">
        <f>SUM(K18:K18)</f>
        <v>0</v>
      </c>
      <c r="L17" s="77">
        <f>SUM(L18:L18)</f>
        <v>808885</v>
      </c>
      <c r="M17" s="77">
        <f>SUM(N17:Q17)</f>
        <v>0</v>
      </c>
      <c r="N17" s="77">
        <f>SUM(N18:N18)</f>
        <v>0</v>
      </c>
      <c r="O17" s="77">
        <f>SUM(O18:O18)</f>
        <v>0</v>
      </c>
      <c r="P17" s="77">
        <f>SUM(P18:P18)</f>
        <v>0</v>
      </c>
      <c r="Q17" s="77">
        <f>SUM(Q18:Q18)</f>
        <v>0</v>
      </c>
    </row>
    <row r="18" spans="1:17" ht="12.75" customHeight="1">
      <c r="A18" s="297"/>
      <c r="B18" s="68" t="s">
        <v>148</v>
      </c>
      <c r="C18" s="68"/>
      <c r="D18" s="78"/>
      <c r="E18" s="77">
        <f>F18+G18</f>
        <v>808885</v>
      </c>
      <c r="F18" s="77">
        <v>808885</v>
      </c>
      <c r="G18" s="77">
        <v>0</v>
      </c>
      <c r="H18" s="77">
        <f>I18+M18</f>
        <v>808885</v>
      </c>
      <c r="I18" s="77">
        <v>808885</v>
      </c>
      <c r="J18" s="77">
        <v>0</v>
      </c>
      <c r="K18" s="77">
        <v>0</v>
      </c>
      <c r="L18" s="77">
        <v>808885</v>
      </c>
      <c r="M18" s="77">
        <f>SUM(N18:Q18)</f>
        <v>0</v>
      </c>
      <c r="N18" s="77">
        <v>0</v>
      </c>
      <c r="O18" s="77">
        <v>0</v>
      </c>
      <c r="P18" s="77">
        <v>0</v>
      </c>
      <c r="Q18" s="77">
        <v>0</v>
      </c>
    </row>
    <row r="19" spans="1:17" ht="12.75">
      <c r="A19" s="79"/>
      <c r="B19" s="68"/>
      <c r="C19" s="80"/>
      <c r="D19" s="80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>
        <v>0</v>
      </c>
    </row>
    <row r="20" spans="1:17" ht="12.75">
      <c r="A20" s="296" t="s">
        <v>172</v>
      </c>
      <c r="B20" s="68" t="s">
        <v>162</v>
      </c>
      <c r="C20" s="298" t="s">
        <v>173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9"/>
    </row>
    <row r="21" spans="1:17" ht="12.75">
      <c r="A21" s="297"/>
      <c r="B21" s="68" t="s">
        <v>164</v>
      </c>
      <c r="C21" s="71" t="s">
        <v>174</v>
      </c>
      <c r="D21" s="7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70"/>
    </row>
    <row r="22" spans="1:17" ht="12.75">
      <c r="A22" s="297"/>
      <c r="B22" s="68" t="s">
        <v>166</v>
      </c>
      <c r="C22" s="71" t="s">
        <v>175</v>
      </c>
      <c r="D22" s="7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70"/>
    </row>
    <row r="23" spans="1:17" ht="12.75">
      <c r="A23" s="297"/>
      <c r="B23" s="68" t="s">
        <v>168</v>
      </c>
      <c r="C23" s="72" t="s">
        <v>176</v>
      </c>
      <c r="D23" s="73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5"/>
    </row>
    <row r="24" spans="1:17" ht="25.5" customHeight="1">
      <c r="A24" s="297"/>
      <c r="B24" s="68" t="s">
        <v>170</v>
      </c>
      <c r="C24" s="68"/>
      <c r="D24" s="76" t="s">
        <v>177</v>
      </c>
      <c r="E24" s="77">
        <f>SUM(E25:E25)</f>
        <v>55883</v>
      </c>
      <c r="F24" s="77">
        <f>SUM(F25:F25)</f>
        <v>8383</v>
      </c>
      <c r="G24" s="77">
        <f>SUM(G25:G25)</f>
        <v>47500</v>
      </c>
      <c r="H24" s="77">
        <f>I24+M24</f>
        <v>55883</v>
      </c>
      <c r="I24" s="77">
        <f>SUM(J24:L24)</f>
        <v>8383</v>
      </c>
      <c r="J24" s="77">
        <f>SUM(J25:J25)</f>
        <v>0</v>
      </c>
      <c r="K24" s="77">
        <f>SUM(K25:K25)</f>
        <v>0</v>
      </c>
      <c r="L24" s="77">
        <f>SUM(L25:L25)</f>
        <v>8383</v>
      </c>
      <c r="M24" s="77">
        <f>SUM(N24:Q24)</f>
        <v>47500</v>
      </c>
      <c r="N24" s="77">
        <f>SUM(N25:N25)</f>
        <v>0</v>
      </c>
      <c r="O24" s="77">
        <f>SUM(O25:O25)</f>
        <v>0</v>
      </c>
      <c r="P24" s="77">
        <f>SUM(P25:P25)</f>
        <v>0</v>
      </c>
      <c r="Q24" s="77">
        <f>SUM(Q25:Q25)</f>
        <v>47500</v>
      </c>
    </row>
    <row r="25" spans="1:17" ht="12.75" customHeight="1">
      <c r="A25" s="297"/>
      <c r="B25" s="68" t="s">
        <v>148</v>
      </c>
      <c r="C25" s="68"/>
      <c r="D25" s="78"/>
      <c r="E25" s="77">
        <f>F25+G25</f>
        <v>55883</v>
      </c>
      <c r="F25" s="77">
        <v>8383</v>
      </c>
      <c r="G25" s="77">
        <v>47500</v>
      </c>
      <c r="H25" s="77">
        <f>I25+M25</f>
        <v>55883</v>
      </c>
      <c r="I25" s="77">
        <v>8383</v>
      </c>
      <c r="J25" s="77">
        <v>0</v>
      </c>
      <c r="K25" s="77">
        <v>0</v>
      </c>
      <c r="L25" s="77">
        <v>8383</v>
      </c>
      <c r="M25" s="77">
        <f>SUM(N25:Q25)</f>
        <v>47500</v>
      </c>
      <c r="N25" s="77">
        <v>0</v>
      </c>
      <c r="O25" s="77">
        <v>0</v>
      </c>
      <c r="P25" s="77">
        <v>0</v>
      </c>
      <c r="Q25" s="77">
        <v>47500</v>
      </c>
    </row>
    <row r="26" spans="1:17" ht="12.75">
      <c r="A26" s="65">
        <v>2</v>
      </c>
      <c r="B26" s="65" t="s">
        <v>178</v>
      </c>
      <c r="C26" s="302" t="s">
        <v>160</v>
      </c>
      <c r="D26" s="303"/>
      <c r="E26" s="67">
        <f>SUM(E31,E37,E43,E49,E55,E61)</f>
        <v>824249</v>
      </c>
      <c r="F26" s="67">
        <f aca="true" t="shared" si="1" ref="F26:Q26">SUM(F31,F37,F43,F49,F55,F61)</f>
        <v>123637</v>
      </c>
      <c r="G26" s="67">
        <f t="shared" si="1"/>
        <v>700612</v>
      </c>
      <c r="H26" s="67">
        <f t="shared" si="1"/>
        <v>824249</v>
      </c>
      <c r="I26" s="67">
        <f t="shared" si="1"/>
        <v>123637</v>
      </c>
      <c r="J26" s="67">
        <f t="shared" si="1"/>
        <v>0</v>
      </c>
      <c r="K26" s="67">
        <f t="shared" si="1"/>
        <v>0</v>
      </c>
      <c r="L26" s="67">
        <f t="shared" si="1"/>
        <v>123637</v>
      </c>
      <c r="M26" s="67">
        <f t="shared" si="1"/>
        <v>700612</v>
      </c>
      <c r="N26" s="67">
        <f t="shared" si="1"/>
        <v>0</v>
      </c>
      <c r="O26" s="67">
        <f t="shared" si="1"/>
        <v>0</v>
      </c>
      <c r="P26" s="67">
        <f t="shared" si="1"/>
        <v>0</v>
      </c>
      <c r="Q26" s="67">
        <f t="shared" si="1"/>
        <v>700612</v>
      </c>
    </row>
    <row r="27" spans="1:17" ht="12.75">
      <c r="A27" s="296" t="s">
        <v>179</v>
      </c>
      <c r="B27" s="68" t="s">
        <v>162</v>
      </c>
      <c r="C27" s="298" t="s">
        <v>173</v>
      </c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9"/>
    </row>
    <row r="28" spans="1:17" ht="12.75">
      <c r="A28" s="297"/>
      <c r="B28" s="68" t="s">
        <v>164</v>
      </c>
      <c r="C28" s="300" t="s">
        <v>174</v>
      </c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4"/>
    </row>
    <row r="29" spans="1:17" ht="12.75">
      <c r="A29" s="297"/>
      <c r="B29" s="68" t="s">
        <v>166</v>
      </c>
      <c r="C29" s="300" t="s">
        <v>180</v>
      </c>
      <c r="D29" s="301"/>
      <c r="E29" s="301"/>
      <c r="F29" s="301"/>
      <c r="G29" s="301"/>
      <c r="H29" s="301"/>
      <c r="I29" s="301"/>
      <c r="J29" s="301"/>
      <c r="K29" s="301"/>
      <c r="L29" s="301"/>
      <c r="M29" s="301"/>
      <c r="N29" s="301"/>
      <c r="O29" s="301"/>
      <c r="P29" s="301"/>
      <c r="Q29" s="304"/>
    </row>
    <row r="30" spans="1:17" ht="12.75">
      <c r="A30" s="297"/>
      <c r="B30" s="68" t="s">
        <v>168</v>
      </c>
      <c r="C30" s="305" t="s">
        <v>181</v>
      </c>
      <c r="D30" s="306"/>
      <c r="E30" s="306"/>
      <c r="F30" s="306"/>
      <c r="G30" s="306"/>
      <c r="H30" s="306"/>
      <c r="I30" s="306"/>
      <c r="J30" s="306"/>
      <c r="K30" s="306"/>
      <c r="L30" s="306"/>
      <c r="M30" s="306"/>
      <c r="N30" s="306"/>
      <c r="O30" s="306"/>
      <c r="P30" s="306"/>
      <c r="Q30" s="307"/>
    </row>
    <row r="31" spans="1:17" ht="50.25" customHeight="1">
      <c r="A31" s="297"/>
      <c r="B31" s="68" t="s">
        <v>170</v>
      </c>
      <c r="C31" s="68"/>
      <c r="D31" s="81" t="s">
        <v>182</v>
      </c>
      <c r="E31" s="77">
        <f>F31+G31</f>
        <v>49200</v>
      </c>
      <c r="F31" s="77">
        <f>SUM(F32:F32)</f>
        <v>7380</v>
      </c>
      <c r="G31" s="77">
        <f>SUM(G32:G32)</f>
        <v>41820</v>
      </c>
      <c r="H31" s="77">
        <f>I31+M31</f>
        <v>49200</v>
      </c>
      <c r="I31" s="77">
        <f>J31+K31+L31</f>
        <v>7380</v>
      </c>
      <c r="J31" s="77">
        <f>SUM(J32:J32)</f>
        <v>0</v>
      </c>
      <c r="K31" s="77">
        <f>SUM(K32:K32)</f>
        <v>0</v>
      </c>
      <c r="L31" s="77">
        <f>SUM(L32:L32)</f>
        <v>7380</v>
      </c>
      <c r="M31" s="77">
        <f>N31+O31+P31+Q31</f>
        <v>41820</v>
      </c>
      <c r="N31" s="77">
        <f>SUM(N32:N32)</f>
        <v>0</v>
      </c>
      <c r="O31" s="77">
        <f>SUM(O32:O32)</f>
        <v>0</v>
      </c>
      <c r="P31" s="77">
        <f>SUM(P32:P32)</f>
        <v>0</v>
      </c>
      <c r="Q31" s="77">
        <f>SUM(Q32:Q32)</f>
        <v>41820</v>
      </c>
    </row>
    <row r="32" spans="1:17" ht="12.75">
      <c r="A32" s="297"/>
      <c r="B32" s="82" t="s">
        <v>148</v>
      </c>
      <c r="C32" s="68"/>
      <c r="D32" s="68"/>
      <c r="E32" s="77">
        <f>F32+G32</f>
        <v>49200</v>
      </c>
      <c r="F32" s="77">
        <v>7380</v>
      </c>
      <c r="G32" s="77">
        <v>41820</v>
      </c>
      <c r="H32" s="77">
        <f>I32+M32</f>
        <v>49200</v>
      </c>
      <c r="I32" s="77">
        <f>J32+K32+L32</f>
        <v>7380</v>
      </c>
      <c r="J32" s="77">
        <v>0</v>
      </c>
      <c r="K32" s="77">
        <v>0</v>
      </c>
      <c r="L32" s="77">
        <v>7380</v>
      </c>
      <c r="M32" s="77">
        <f>N32+O32+P32+Q32</f>
        <v>41820</v>
      </c>
      <c r="N32" s="77">
        <v>0</v>
      </c>
      <c r="O32" s="77">
        <v>0</v>
      </c>
      <c r="P32" s="77">
        <v>0</v>
      </c>
      <c r="Q32" s="77">
        <v>41820</v>
      </c>
    </row>
    <row r="33" spans="1:17" ht="12.75">
      <c r="A33" s="308" t="s">
        <v>183</v>
      </c>
      <c r="B33" s="68" t="s">
        <v>162</v>
      </c>
      <c r="C33" s="311" t="s">
        <v>173</v>
      </c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9"/>
    </row>
    <row r="34" spans="1:17" ht="12.75">
      <c r="A34" s="309"/>
      <c r="B34" s="68" t="s">
        <v>164</v>
      </c>
      <c r="C34" s="312" t="s">
        <v>184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4"/>
    </row>
    <row r="35" spans="1:17" ht="12.75">
      <c r="A35" s="309"/>
      <c r="B35" s="68" t="s">
        <v>166</v>
      </c>
      <c r="C35" s="312" t="s">
        <v>185</v>
      </c>
      <c r="D35" s="313"/>
      <c r="E35" s="313"/>
      <c r="F35" s="313"/>
      <c r="G35" s="313"/>
      <c r="H35" s="313"/>
      <c r="I35" s="313"/>
      <c r="J35" s="313"/>
      <c r="K35" s="313"/>
      <c r="L35" s="313"/>
      <c r="M35" s="313"/>
      <c r="N35" s="313"/>
      <c r="O35" s="313"/>
      <c r="P35" s="313"/>
      <c r="Q35" s="314"/>
    </row>
    <row r="36" spans="1:17" ht="12.75">
      <c r="A36" s="309"/>
      <c r="B36" s="68" t="s">
        <v>168</v>
      </c>
      <c r="C36" s="305" t="s">
        <v>186</v>
      </c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6"/>
    </row>
    <row r="37" spans="1:17" ht="38.25" customHeight="1">
      <c r="A37" s="309"/>
      <c r="B37" s="68" t="s">
        <v>170</v>
      </c>
      <c r="C37" s="68"/>
      <c r="D37" s="81" t="s">
        <v>187</v>
      </c>
      <c r="E37" s="77">
        <f>F37+G37</f>
        <v>49760</v>
      </c>
      <c r="F37" s="77">
        <f>SUM(F38:F38)</f>
        <v>7464</v>
      </c>
      <c r="G37" s="77">
        <f>SUM(G38:G38)</f>
        <v>42296</v>
      </c>
      <c r="H37" s="77">
        <f>I37+M37</f>
        <v>49760</v>
      </c>
      <c r="I37" s="77">
        <f>J37+K37+L37</f>
        <v>7464</v>
      </c>
      <c r="J37" s="77">
        <f>SUM(J38:J38)</f>
        <v>0</v>
      </c>
      <c r="K37" s="77">
        <f>SUM(K38:K38)</f>
        <v>0</v>
      </c>
      <c r="L37" s="77">
        <f>SUM(L38:L38)</f>
        <v>7464</v>
      </c>
      <c r="M37" s="77">
        <f>N37+O37+P37+Q37</f>
        <v>42296</v>
      </c>
      <c r="N37" s="77">
        <f>SUM(N38:N38)</f>
        <v>0</v>
      </c>
      <c r="O37" s="77">
        <f>SUM(O38:O38)</f>
        <v>0</v>
      </c>
      <c r="P37" s="77">
        <f>SUM(P38:P38)</f>
        <v>0</v>
      </c>
      <c r="Q37" s="77">
        <f>SUM(Q38:Q38)</f>
        <v>42296</v>
      </c>
    </row>
    <row r="38" spans="1:17" ht="12.75">
      <c r="A38" s="310"/>
      <c r="B38" s="82" t="s">
        <v>148</v>
      </c>
      <c r="C38" s="68"/>
      <c r="D38" s="68"/>
      <c r="E38" s="77">
        <f>F38+G38</f>
        <v>49760</v>
      </c>
      <c r="F38" s="77">
        <v>7464</v>
      </c>
      <c r="G38" s="77">
        <v>42296</v>
      </c>
      <c r="H38" s="77">
        <f>I38+M38</f>
        <v>49760</v>
      </c>
      <c r="I38" s="77">
        <f>J38+K38+L38</f>
        <v>7464</v>
      </c>
      <c r="J38" s="77">
        <v>0</v>
      </c>
      <c r="K38" s="77">
        <v>0</v>
      </c>
      <c r="L38" s="77">
        <v>7464</v>
      </c>
      <c r="M38" s="77">
        <f>N38+O38+P38+Q38</f>
        <v>42296</v>
      </c>
      <c r="N38" s="77">
        <v>0</v>
      </c>
      <c r="O38" s="77">
        <v>0</v>
      </c>
      <c r="P38" s="77">
        <v>0</v>
      </c>
      <c r="Q38" s="77">
        <v>42296</v>
      </c>
    </row>
    <row r="39" spans="1:17" ht="12.75">
      <c r="A39" s="308" t="s">
        <v>188</v>
      </c>
      <c r="B39" s="68" t="s">
        <v>162</v>
      </c>
      <c r="C39" s="311" t="s">
        <v>173</v>
      </c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9"/>
    </row>
    <row r="40" spans="1:17" ht="12.75">
      <c r="A40" s="309"/>
      <c r="B40" s="68" t="s">
        <v>164</v>
      </c>
      <c r="C40" s="312" t="s">
        <v>184</v>
      </c>
      <c r="D40" s="313"/>
      <c r="E40" s="313"/>
      <c r="F40" s="313"/>
      <c r="G40" s="313"/>
      <c r="H40" s="313"/>
      <c r="I40" s="313"/>
      <c r="J40" s="313"/>
      <c r="K40" s="313"/>
      <c r="L40" s="313"/>
      <c r="M40" s="313"/>
      <c r="N40" s="313"/>
      <c r="O40" s="313"/>
      <c r="P40" s="313"/>
      <c r="Q40" s="314"/>
    </row>
    <row r="41" spans="1:17" ht="12.75">
      <c r="A41" s="309"/>
      <c r="B41" s="68" t="s">
        <v>166</v>
      </c>
      <c r="C41" s="312" t="s">
        <v>185</v>
      </c>
      <c r="D41" s="313"/>
      <c r="E41" s="313"/>
      <c r="F41" s="313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4"/>
    </row>
    <row r="42" spans="1:17" ht="12.75">
      <c r="A42" s="309"/>
      <c r="B42" s="68" t="s">
        <v>168</v>
      </c>
      <c r="C42" s="305" t="s">
        <v>189</v>
      </c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6"/>
    </row>
    <row r="43" spans="1:17" ht="71.25" customHeight="1">
      <c r="A43" s="309"/>
      <c r="B43" s="68" t="s">
        <v>170</v>
      </c>
      <c r="C43" s="68"/>
      <c r="D43" s="81" t="s">
        <v>190</v>
      </c>
      <c r="E43" s="77">
        <f>F43+G43</f>
        <v>49635</v>
      </c>
      <c r="F43" s="77">
        <f>SUM(F44:F44)</f>
        <v>7445</v>
      </c>
      <c r="G43" s="77">
        <f>SUM(G44:G44)</f>
        <v>42190</v>
      </c>
      <c r="H43" s="77">
        <f>I43+M43</f>
        <v>49635</v>
      </c>
      <c r="I43" s="77">
        <f>J43+K43+L43</f>
        <v>7445</v>
      </c>
      <c r="J43" s="77">
        <f>SUM(J44:J44)</f>
        <v>0</v>
      </c>
      <c r="K43" s="77">
        <f>SUM(K44:K44)</f>
        <v>0</v>
      </c>
      <c r="L43" s="77">
        <f>SUM(L44:L44)</f>
        <v>7445</v>
      </c>
      <c r="M43" s="77">
        <f>N43+O43+P43+Q43</f>
        <v>42190</v>
      </c>
      <c r="N43" s="77">
        <f>SUM(N44:N44)</f>
        <v>0</v>
      </c>
      <c r="O43" s="77">
        <f>SUM(O44:O44)</f>
        <v>0</v>
      </c>
      <c r="P43" s="77">
        <f>SUM(P44:P44)</f>
        <v>0</v>
      </c>
      <c r="Q43" s="77">
        <f>SUM(Q44:Q44)</f>
        <v>42190</v>
      </c>
    </row>
    <row r="44" spans="1:17" ht="12.75">
      <c r="A44" s="310"/>
      <c r="B44" s="82" t="s">
        <v>148</v>
      </c>
      <c r="C44" s="68"/>
      <c r="D44" s="68"/>
      <c r="E44" s="77">
        <f>F44+G44</f>
        <v>49635</v>
      </c>
      <c r="F44" s="77">
        <v>7445</v>
      </c>
      <c r="G44" s="77">
        <v>42190</v>
      </c>
      <c r="H44" s="77">
        <f>I44+M44</f>
        <v>49635</v>
      </c>
      <c r="I44" s="77">
        <f>J44+K44+L44</f>
        <v>7445</v>
      </c>
      <c r="J44" s="77">
        <v>0</v>
      </c>
      <c r="K44" s="77">
        <v>0</v>
      </c>
      <c r="L44" s="77">
        <v>7445</v>
      </c>
      <c r="M44" s="77">
        <f>N44+O44+P44+Q44</f>
        <v>42190</v>
      </c>
      <c r="N44" s="77">
        <v>0</v>
      </c>
      <c r="O44" s="77">
        <v>0</v>
      </c>
      <c r="P44" s="77">
        <v>0</v>
      </c>
      <c r="Q44" s="77">
        <v>42190</v>
      </c>
    </row>
    <row r="45" spans="1:17" ht="12.75">
      <c r="A45" s="308" t="s">
        <v>191</v>
      </c>
      <c r="B45" s="68" t="s">
        <v>162</v>
      </c>
      <c r="C45" s="298" t="s">
        <v>173</v>
      </c>
      <c r="D45" s="298"/>
      <c r="E45" s="298"/>
      <c r="F45" s="298"/>
      <c r="G45" s="298"/>
      <c r="H45" s="298"/>
      <c r="I45" s="298"/>
      <c r="J45" s="298"/>
      <c r="K45" s="298"/>
      <c r="L45" s="298"/>
      <c r="M45" s="298"/>
      <c r="N45" s="298"/>
      <c r="O45" s="298"/>
      <c r="P45" s="298"/>
      <c r="Q45" s="299"/>
    </row>
    <row r="46" spans="1:17" ht="12.75">
      <c r="A46" s="297"/>
      <c r="B46" s="68" t="s">
        <v>164</v>
      </c>
      <c r="C46" s="300" t="s">
        <v>174</v>
      </c>
      <c r="D46" s="301"/>
      <c r="E46" s="301"/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4"/>
    </row>
    <row r="47" spans="1:17" ht="12.75">
      <c r="A47" s="297"/>
      <c r="B47" s="68" t="s">
        <v>166</v>
      </c>
      <c r="C47" s="300" t="s">
        <v>180</v>
      </c>
      <c r="D47" s="301"/>
      <c r="E47" s="301"/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4"/>
    </row>
    <row r="48" spans="1:17" ht="12.75">
      <c r="A48" s="297"/>
      <c r="B48" s="68" t="s">
        <v>168</v>
      </c>
      <c r="C48" s="319" t="s">
        <v>192</v>
      </c>
      <c r="D48" s="320"/>
      <c r="E48" s="320"/>
      <c r="F48" s="320"/>
      <c r="G48" s="320"/>
      <c r="H48" s="320"/>
      <c r="I48" s="320"/>
      <c r="J48" s="320"/>
      <c r="K48" s="320"/>
      <c r="L48" s="320"/>
      <c r="M48" s="320"/>
      <c r="N48" s="320"/>
      <c r="O48" s="320"/>
      <c r="P48" s="320"/>
      <c r="Q48" s="321"/>
    </row>
    <row r="49" spans="1:17" ht="71.25" customHeight="1">
      <c r="A49" s="297"/>
      <c r="B49" s="68" t="s">
        <v>170</v>
      </c>
      <c r="C49" s="68"/>
      <c r="D49" s="81" t="s">
        <v>193</v>
      </c>
      <c r="E49" s="77">
        <f>F49+G49</f>
        <v>49894</v>
      </c>
      <c r="F49" s="77">
        <f>SUM(F50:F50)</f>
        <v>7484</v>
      </c>
      <c r="G49" s="77">
        <f>SUM(G50:G50)</f>
        <v>42410</v>
      </c>
      <c r="H49" s="77">
        <f>I49+M49</f>
        <v>49894</v>
      </c>
      <c r="I49" s="77">
        <f>J49+K49+L49</f>
        <v>7484</v>
      </c>
      <c r="J49" s="77">
        <f>SUM(J50:J50)</f>
        <v>0</v>
      </c>
      <c r="K49" s="77">
        <f>SUM(K50:K50)</f>
        <v>0</v>
      </c>
      <c r="L49" s="77">
        <f>SUM(L50:L50)</f>
        <v>7484</v>
      </c>
      <c r="M49" s="77">
        <f>N49+O49+P49+Q49</f>
        <v>42410</v>
      </c>
      <c r="N49" s="77">
        <f>SUM(N50:N50)</f>
        <v>0</v>
      </c>
      <c r="O49" s="77">
        <f>SUM(O50:O50)</f>
        <v>0</v>
      </c>
      <c r="P49" s="77">
        <f>SUM(P50:P50)</f>
        <v>0</v>
      </c>
      <c r="Q49" s="77">
        <f>SUM(Q50:Q50)</f>
        <v>42410</v>
      </c>
    </row>
    <row r="50" spans="1:17" ht="12.75">
      <c r="A50" s="297"/>
      <c r="B50" s="82" t="s">
        <v>148</v>
      </c>
      <c r="C50" s="68"/>
      <c r="D50" s="68"/>
      <c r="E50" s="77">
        <f>F50+G50</f>
        <v>49894</v>
      </c>
      <c r="F50" s="77">
        <v>7484</v>
      </c>
      <c r="G50" s="77">
        <v>42410</v>
      </c>
      <c r="H50" s="77">
        <f>I50+M50</f>
        <v>49894</v>
      </c>
      <c r="I50" s="77">
        <f>J50+K50+L50</f>
        <v>7484</v>
      </c>
      <c r="J50" s="77">
        <v>0</v>
      </c>
      <c r="K50" s="77">
        <v>0</v>
      </c>
      <c r="L50" s="77">
        <v>7484</v>
      </c>
      <c r="M50" s="77">
        <f>N50+O50+P50+Q50</f>
        <v>42410</v>
      </c>
      <c r="N50" s="77">
        <v>0</v>
      </c>
      <c r="O50" s="77">
        <v>0</v>
      </c>
      <c r="P50" s="77">
        <v>0</v>
      </c>
      <c r="Q50" s="77">
        <v>42410</v>
      </c>
    </row>
    <row r="51" spans="1:17" ht="12.75">
      <c r="A51" s="308" t="s">
        <v>194</v>
      </c>
      <c r="B51" s="68" t="s">
        <v>162</v>
      </c>
      <c r="C51" s="298" t="s">
        <v>173</v>
      </c>
      <c r="D51" s="298"/>
      <c r="E51" s="298"/>
      <c r="F51" s="298"/>
      <c r="G51" s="298"/>
      <c r="H51" s="298"/>
      <c r="I51" s="298"/>
      <c r="J51" s="298"/>
      <c r="K51" s="298"/>
      <c r="L51" s="298"/>
      <c r="M51" s="298"/>
      <c r="N51" s="298"/>
      <c r="O51" s="298"/>
      <c r="P51" s="298"/>
      <c r="Q51" s="299"/>
    </row>
    <row r="52" spans="1:17" ht="12.75">
      <c r="A52" s="297"/>
      <c r="B52" s="68" t="s">
        <v>164</v>
      </c>
      <c r="C52" s="300" t="s">
        <v>195</v>
      </c>
      <c r="D52" s="301"/>
      <c r="E52" s="301"/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4"/>
    </row>
    <row r="53" spans="1:17" ht="12.75">
      <c r="A53" s="297"/>
      <c r="B53" s="68" t="s">
        <v>166</v>
      </c>
      <c r="C53" s="300" t="s">
        <v>196</v>
      </c>
      <c r="D53" s="301"/>
      <c r="E53" s="301"/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4"/>
    </row>
    <row r="54" spans="1:17" ht="12.75">
      <c r="A54" s="297"/>
      <c r="B54" s="68" t="s">
        <v>168</v>
      </c>
      <c r="C54" s="319" t="s">
        <v>197</v>
      </c>
      <c r="D54" s="320"/>
      <c r="E54" s="320"/>
      <c r="F54" s="320"/>
      <c r="G54" s="320"/>
      <c r="H54" s="320"/>
      <c r="I54" s="320"/>
      <c r="J54" s="320"/>
      <c r="K54" s="320"/>
      <c r="L54" s="320"/>
      <c r="M54" s="320"/>
      <c r="N54" s="320"/>
      <c r="O54" s="320"/>
      <c r="P54" s="320"/>
      <c r="Q54" s="321"/>
    </row>
    <row r="55" spans="1:17" ht="48.75" customHeight="1">
      <c r="A55" s="297"/>
      <c r="B55" s="68" t="s">
        <v>170</v>
      </c>
      <c r="C55" s="68"/>
      <c r="D55" s="76" t="s">
        <v>198</v>
      </c>
      <c r="E55" s="77">
        <f>F55+G55</f>
        <v>66937</v>
      </c>
      <c r="F55" s="77">
        <f>SUM(F56:F56)</f>
        <v>10040</v>
      </c>
      <c r="G55" s="77">
        <f>SUM(G56:G56)</f>
        <v>56897</v>
      </c>
      <c r="H55" s="77">
        <f>I55+M55</f>
        <v>66937</v>
      </c>
      <c r="I55" s="77">
        <f>SUM(J55:L55)</f>
        <v>10040</v>
      </c>
      <c r="J55" s="77">
        <f>SUM(J56:J56)</f>
        <v>0</v>
      </c>
      <c r="K55" s="77">
        <f>SUM(K56:K56)</f>
        <v>0</v>
      </c>
      <c r="L55" s="77">
        <f>SUM(L56:L56)</f>
        <v>10040</v>
      </c>
      <c r="M55" s="77">
        <f>SUM(N55:Q55)</f>
        <v>56897</v>
      </c>
      <c r="N55" s="77">
        <f>SUM(N56:N56)</f>
        <v>0</v>
      </c>
      <c r="O55" s="77">
        <f>SUM(O56:O56)</f>
        <v>0</v>
      </c>
      <c r="P55" s="77">
        <f>SUM(P56:P56)</f>
        <v>0</v>
      </c>
      <c r="Q55" s="77">
        <f>SUM(Q56:Q56)</f>
        <v>56897</v>
      </c>
    </row>
    <row r="56" spans="1:17" ht="12.75">
      <c r="A56" s="297"/>
      <c r="B56" s="68" t="s">
        <v>148</v>
      </c>
      <c r="C56" s="68"/>
      <c r="D56" s="78"/>
      <c r="E56" s="77">
        <f>F56+G56</f>
        <v>66937</v>
      </c>
      <c r="F56" s="77">
        <v>10040</v>
      </c>
      <c r="G56" s="77">
        <v>56897</v>
      </c>
      <c r="H56" s="77">
        <f>I56+M56</f>
        <v>66937</v>
      </c>
      <c r="I56" s="77">
        <f>SUM(J56:L56)</f>
        <v>10040</v>
      </c>
      <c r="J56" s="77">
        <v>0</v>
      </c>
      <c r="K56" s="77">
        <v>0</v>
      </c>
      <c r="L56" s="77">
        <v>10040</v>
      </c>
      <c r="M56" s="77">
        <f>SUM(N56:Q56)</f>
        <v>56897</v>
      </c>
      <c r="N56" s="77">
        <v>0</v>
      </c>
      <c r="O56" s="77">
        <v>0</v>
      </c>
      <c r="P56" s="77">
        <v>0</v>
      </c>
      <c r="Q56" s="77">
        <v>56897</v>
      </c>
    </row>
    <row r="57" spans="1:17" ht="12.75">
      <c r="A57" s="308" t="s">
        <v>199</v>
      </c>
      <c r="B57" s="68" t="s">
        <v>162</v>
      </c>
      <c r="C57" s="301" t="s">
        <v>173</v>
      </c>
      <c r="D57" s="301"/>
      <c r="E57" s="301"/>
      <c r="F57" s="301"/>
      <c r="G57" s="301"/>
      <c r="H57" s="301"/>
      <c r="I57" s="301"/>
      <c r="J57" s="301"/>
      <c r="K57" s="301"/>
      <c r="L57" s="301"/>
      <c r="M57" s="301"/>
      <c r="N57" s="301"/>
      <c r="O57" s="301"/>
      <c r="P57" s="301"/>
      <c r="Q57" s="304"/>
    </row>
    <row r="58" spans="1:17" ht="12.75">
      <c r="A58" s="297"/>
      <c r="B58" s="68" t="s">
        <v>164</v>
      </c>
      <c r="C58" s="71" t="s">
        <v>174</v>
      </c>
      <c r="D58" s="71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70"/>
    </row>
    <row r="59" spans="1:17" ht="12.75">
      <c r="A59" s="297"/>
      <c r="B59" s="68" t="s">
        <v>166</v>
      </c>
      <c r="C59" s="71" t="s">
        <v>175</v>
      </c>
      <c r="D59" s="71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70"/>
    </row>
    <row r="60" spans="1:17" ht="12.75">
      <c r="A60" s="297"/>
      <c r="B60" s="68" t="s">
        <v>168</v>
      </c>
      <c r="C60" s="72" t="s">
        <v>176</v>
      </c>
      <c r="D60" s="73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5"/>
    </row>
    <row r="61" spans="1:17" ht="58.5" customHeight="1">
      <c r="A61" s="297"/>
      <c r="B61" s="68" t="s">
        <v>170</v>
      </c>
      <c r="C61" s="68"/>
      <c r="D61" s="76" t="s">
        <v>200</v>
      </c>
      <c r="E61" s="77">
        <f>SUM(E62:E62)</f>
        <v>558823</v>
      </c>
      <c r="F61" s="77">
        <f>SUM(F62:F62)</f>
        <v>83824</v>
      </c>
      <c r="G61" s="77">
        <f>SUM(G62:G62)</f>
        <v>474999</v>
      </c>
      <c r="H61" s="77">
        <f>I61+M61</f>
        <v>558823</v>
      </c>
      <c r="I61" s="77">
        <f>SUM(J61:L61)</f>
        <v>83824</v>
      </c>
      <c r="J61" s="77">
        <f>SUM(J62:J62)</f>
        <v>0</v>
      </c>
      <c r="K61" s="77">
        <f>SUM(K62:K62)</f>
        <v>0</v>
      </c>
      <c r="L61" s="77">
        <f>SUM(L62:L62)</f>
        <v>83824</v>
      </c>
      <c r="M61" s="77">
        <f>SUM(N61:Q61)</f>
        <v>474999</v>
      </c>
      <c r="N61" s="77">
        <f>SUM(N62:N62)</f>
        <v>0</v>
      </c>
      <c r="O61" s="77">
        <f>SUM(O62:O62)</f>
        <v>0</v>
      </c>
      <c r="P61" s="77">
        <f>SUM(P62:P62)</f>
        <v>0</v>
      </c>
      <c r="Q61" s="77">
        <f>SUM(Q62:Q62)</f>
        <v>474999</v>
      </c>
    </row>
    <row r="62" spans="1:17" ht="12.75">
      <c r="A62" s="297"/>
      <c r="B62" s="68" t="s">
        <v>148</v>
      </c>
      <c r="C62" s="68"/>
      <c r="D62" s="78"/>
      <c r="E62" s="77">
        <f>F62+G62</f>
        <v>558823</v>
      </c>
      <c r="F62" s="77">
        <v>83824</v>
      </c>
      <c r="G62" s="77">
        <v>474999</v>
      </c>
      <c r="H62" s="77">
        <f>I62+M62</f>
        <v>558823</v>
      </c>
      <c r="I62" s="77">
        <f>SUM(J62:L62)</f>
        <v>83824</v>
      </c>
      <c r="J62" s="77">
        <v>0</v>
      </c>
      <c r="K62" s="77">
        <v>0</v>
      </c>
      <c r="L62" s="77">
        <v>83824</v>
      </c>
      <c r="M62" s="77">
        <f>SUM(N62:Q62)</f>
        <v>474999</v>
      </c>
      <c r="N62" s="77">
        <v>0</v>
      </c>
      <c r="O62" s="77">
        <v>0</v>
      </c>
      <c r="P62" s="77">
        <v>0</v>
      </c>
      <c r="Q62" s="77">
        <v>474999</v>
      </c>
    </row>
    <row r="63" spans="1:17" ht="12.75">
      <c r="A63" s="83"/>
      <c r="B63" s="68"/>
      <c r="C63" s="68"/>
      <c r="D63" s="68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</row>
    <row r="64" spans="1:17" ht="15" customHeight="1">
      <c r="A64" s="317" t="s">
        <v>201</v>
      </c>
      <c r="B64" s="318"/>
      <c r="C64" s="317" t="s">
        <v>160</v>
      </c>
      <c r="D64" s="318"/>
      <c r="E64" s="84">
        <f aca="true" t="shared" si="2" ref="E64:Q64">E12+E26</f>
        <v>1689017</v>
      </c>
      <c r="F64" s="84">
        <f t="shared" si="2"/>
        <v>940905</v>
      </c>
      <c r="G64" s="84">
        <f t="shared" si="2"/>
        <v>748112</v>
      </c>
      <c r="H64" s="84">
        <f t="shared" si="2"/>
        <v>1689017</v>
      </c>
      <c r="I64" s="84">
        <f t="shared" si="2"/>
        <v>940905</v>
      </c>
      <c r="J64" s="84">
        <f t="shared" si="2"/>
        <v>0</v>
      </c>
      <c r="K64" s="84">
        <f t="shared" si="2"/>
        <v>0</v>
      </c>
      <c r="L64" s="84">
        <f t="shared" si="2"/>
        <v>940905</v>
      </c>
      <c r="M64" s="84">
        <f t="shared" si="2"/>
        <v>748112</v>
      </c>
      <c r="N64" s="84">
        <f t="shared" si="2"/>
        <v>0</v>
      </c>
      <c r="O64" s="84">
        <f t="shared" si="2"/>
        <v>0</v>
      </c>
      <c r="P64" s="84">
        <f t="shared" si="2"/>
        <v>0</v>
      </c>
      <c r="Q64" s="84">
        <f t="shared" si="2"/>
        <v>748112</v>
      </c>
    </row>
    <row r="66" ht="12.75">
      <c r="A66" s="85" t="s">
        <v>202</v>
      </c>
    </row>
    <row r="67" ht="12.75">
      <c r="A67" s="2" t="s">
        <v>203</v>
      </c>
    </row>
  </sheetData>
  <sheetProtection password="C4BE" sheet="1" objects="1" scenarios="1" formatColumns="0" formatRows="0"/>
  <mergeCells count="55">
    <mergeCell ref="C51:Q51"/>
    <mergeCell ref="C52:Q52"/>
    <mergeCell ref="C53:Q53"/>
    <mergeCell ref="C54:Q54"/>
    <mergeCell ref="A57:A62"/>
    <mergeCell ref="C57:Q57"/>
    <mergeCell ref="A64:B64"/>
    <mergeCell ref="C64:D64"/>
    <mergeCell ref="A45:A50"/>
    <mergeCell ref="C45:Q45"/>
    <mergeCell ref="C46:Q46"/>
    <mergeCell ref="C47:Q47"/>
    <mergeCell ref="C48:Q48"/>
    <mergeCell ref="A51:A56"/>
    <mergeCell ref="A39:A44"/>
    <mergeCell ref="C39:Q39"/>
    <mergeCell ref="C40:Q40"/>
    <mergeCell ref="C41:Q41"/>
    <mergeCell ref="C42:Q42"/>
    <mergeCell ref="A33:A38"/>
    <mergeCell ref="C33:Q33"/>
    <mergeCell ref="C34:Q34"/>
    <mergeCell ref="C35:Q35"/>
    <mergeCell ref="C36:Q36"/>
    <mergeCell ref="C26:D26"/>
    <mergeCell ref="A27:A32"/>
    <mergeCell ref="C27:Q27"/>
    <mergeCell ref="C28:Q28"/>
    <mergeCell ref="C29:Q29"/>
    <mergeCell ref="C30:Q30"/>
    <mergeCell ref="C12:D12"/>
    <mergeCell ref="A13:A18"/>
    <mergeCell ref="C13:Q13"/>
    <mergeCell ref="C14:G14"/>
    <mergeCell ref="A20:A25"/>
    <mergeCell ref="C20:Q20"/>
    <mergeCell ref="G6:G10"/>
    <mergeCell ref="H6:Q6"/>
    <mergeCell ref="H7:H10"/>
    <mergeCell ref="I7:Q7"/>
    <mergeCell ref="I8:L8"/>
    <mergeCell ref="M8:Q8"/>
    <mergeCell ref="I9:I10"/>
    <mergeCell ref="M9:M10"/>
    <mergeCell ref="N9:Q9"/>
    <mergeCell ref="O1:Q1"/>
    <mergeCell ref="A3:Q3"/>
    <mergeCell ref="A5:A10"/>
    <mergeCell ref="B5:B10"/>
    <mergeCell ref="C5:C10"/>
    <mergeCell ref="D5:D10"/>
    <mergeCell ref="E5:E10"/>
    <mergeCell ref="F5:G5"/>
    <mergeCell ref="H5:Q5"/>
    <mergeCell ref="F6:F10"/>
  </mergeCells>
  <printOptions/>
  <pageMargins left="0.17" right="0.15748031496062992" top="0.84" bottom="0.21" header="0.29" footer="0.16"/>
  <pageSetup horizontalDpi="600" verticalDpi="600" orientation="landscape" paperSize="9" scale="80" r:id="rId1"/>
  <headerFooter differentFirst="1" alignWithMargins="0">
    <firstHeader xml:space="preserve">&amp;R&amp;10Załącznik Nr 1
do uchwały Nr 27/VI/11
Rady Powiatu w Otwocku
z dnia 31 marca 2011 r. </firstHeader>
  </headerFooter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Layout" workbookViewId="0" topLeftCell="C1">
      <selection activeCell="K10" sqref="K10"/>
    </sheetView>
  </sheetViews>
  <sheetFormatPr defaultColWidth="8.796875" defaultRowHeight="14.25"/>
  <cols>
    <col min="1" max="1" width="2.19921875" style="1" customWidth="1"/>
    <col min="2" max="2" width="2.5" style="1" hidden="1" customWidth="1"/>
    <col min="3" max="4" width="9.09765625" style="1" customWidth="1"/>
    <col min="5" max="5" width="33.5" style="1" customWidth="1"/>
    <col min="6" max="6" width="11.3984375" style="1" customWidth="1"/>
    <col min="7" max="7" width="13.09765625" style="1" customWidth="1"/>
    <col min="8" max="8" width="12.5" style="1" customWidth="1"/>
    <col min="9" max="16384" width="9" style="1" customWidth="1"/>
  </cols>
  <sheetData>
    <row r="1" spans="7:8" ht="14.25" customHeight="1">
      <c r="G1" s="86"/>
      <c r="H1" s="86"/>
    </row>
    <row r="2" spans="7:8" ht="14.25" customHeight="1">
      <c r="G2" s="86"/>
      <c r="H2" s="86"/>
    </row>
    <row r="3" spans="3:10" ht="36.75" customHeight="1">
      <c r="C3" s="326" t="s">
        <v>226</v>
      </c>
      <c r="D3" s="326"/>
      <c r="E3" s="326"/>
      <c r="F3" s="326"/>
      <c r="G3" s="326"/>
      <c r="H3" s="326"/>
      <c r="I3" s="87"/>
      <c r="J3" s="88"/>
    </row>
    <row r="5" ht="13.5" thickBot="1"/>
    <row r="6" spans="3:8" ht="19.5" customHeight="1" thickBot="1">
      <c r="C6" s="327" t="s">
        <v>1</v>
      </c>
      <c r="D6" s="327" t="s">
        <v>52</v>
      </c>
      <c r="E6" s="329" t="s">
        <v>14</v>
      </c>
      <c r="F6" s="330" t="s">
        <v>204</v>
      </c>
      <c r="G6" s="331"/>
      <c r="H6" s="332"/>
    </row>
    <row r="7" spans="3:8" ht="19.5" customHeight="1" thickBot="1">
      <c r="C7" s="328"/>
      <c r="D7" s="328"/>
      <c r="E7" s="328"/>
      <c r="F7" s="89" t="s">
        <v>205</v>
      </c>
      <c r="G7" s="90" t="s">
        <v>206</v>
      </c>
      <c r="H7" s="91" t="s">
        <v>207</v>
      </c>
    </row>
    <row r="8" spans="3:8" ht="15.75" customHeight="1" thickBot="1">
      <c r="C8" s="92">
        <v>1</v>
      </c>
      <c r="D8" s="92">
        <v>2</v>
      </c>
      <c r="E8" s="92">
        <v>3</v>
      </c>
      <c r="F8" s="92">
        <v>4</v>
      </c>
      <c r="G8" s="93">
        <v>5</v>
      </c>
      <c r="H8" s="94">
        <v>6</v>
      </c>
    </row>
    <row r="9" spans="3:8" ht="39" customHeight="1" thickBot="1">
      <c r="C9" s="333" t="s">
        <v>208</v>
      </c>
      <c r="D9" s="334"/>
      <c r="E9" s="95" t="s">
        <v>209</v>
      </c>
      <c r="F9" s="95"/>
      <c r="G9" s="96"/>
      <c r="H9" s="97"/>
    </row>
    <row r="10" spans="3:8" s="98" customFormat="1" ht="60" customHeight="1" thickBot="1">
      <c r="C10" s="99">
        <v>150</v>
      </c>
      <c r="D10" s="99">
        <v>15011</v>
      </c>
      <c r="E10" s="100" t="s">
        <v>210</v>
      </c>
      <c r="F10" s="101"/>
      <c r="G10" s="101"/>
      <c r="H10" s="102">
        <v>102465</v>
      </c>
    </row>
    <row r="11" spans="1:8" s="98" customFormat="1" ht="57.75" customHeight="1" thickBot="1">
      <c r="A11" s="103"/>
      <c r="C11" s="104">
        <v>600</v>
      </c>
      <c r="D11" s="99">
        <v>60004</v>
      </c>
      <c r="E11" s="100" t="s">
        <v>139</v>
      </c>
      <c r="F11" s="101"/>
      <c r="G11" s="101"/>
      <c r="H11" s="102">
        <v>542500</v>
      </c>
    </row>
    <row r="12" spans="3:8" s="98" customFormat="1" ht="59.25" customHeight="1" thickBot="1">
      <c r="C12" s="106">
        <v>750</v>
      </c>
      <c r="D12" s="106">
        <v>75095</v>
      </c>
      <c r="E12" s="100" t="s">
        <v>210</v>
      </c>
      <c r="F12" s="107"/>
      <c r="G12" s="108"/>
      <c r="H12" s="109">
        <v>18382</v>
      </c>
    </row>
    <row r="13" spans="3:8" s="98" customFormat="1" ht="46.5" customHeight="1" thickBot="1">
      <c r="C13" s="106">
        <v>754</v>
      </c>
      <c r="D13" s="106">
        <v>75404</v>
      </c>
      <c r="E13" s="110" t="s">
        <v>211</v>
      </c>
      <c r="F13" s="106"/>
      <c r="G13" s="111"/>
      <c r="H13" s="112">
        <v>33000</v>
      </c>
    </row>
    <row r="14" spans="3:8" s="98" customFormat="1" ht="58.5" customHeight="1" thickBot="1">
      <c r="C14" s="113">
        <v>851</v>
      </c>
      <c r="D14" s="113">
        <v>85111</v>
      </c>
      <c r="E14" s="168" t="s">
        <v>212</v>
      </c>
      <c r="F14" s="114"/>
      <c r="G14" s="115"/>
      <c r="H14" s="116">
        <v>560000</v>
      </c>
    </row>
    <row r="15" spans="3:13" s="98" customFormat="1" ht="48" customHeight="1" thickBot="1">
      <c r="C15" s="113">
        <v>852</v>
      </c>
      <c r="D15" s="113">
        <v>85201</v>
      </c>
      <c r="E15" s="117" t="s">
        <v>213</v>
      </c>
      <c r="F15" s="118"/>
      <c r="G15" s="119"/>
      <c r="H15" s="120">
        <v>180000</v>
      </c>
      <c r="I15" s="121"/>
      <c r="J15" s="121"/>
      <c r="K15" s="121"/>
      <c r="L15" s="121"/>
      <c r="M15" s="121"/>
    </row>
    <row r="16" spans="3:13" s="98" customFormat="1" ht="47.25" customHeight="1" thickBot="1">
      <c r="C16" s="122">
        <v>852</v>
      </c>
      <c r="D16" s="123">
        <v>85204</v>
      </c>
      <c r="E16" s="117" t="s">
        <v>213</v>
      </c>
      <c r="F16" s="124"/>
      <c r="G16" s="125"/>
      <c r="H16" s="126">
        <v>189245</v>
      </c>
      <c r="I16" s="121"/>
      <c r="J16" s="121"/>
      <c r="K16" s="121"/>
      <c r="L16" s="121"/>
      <c r="M16" s="121"/>
    </row>
    <row r="17" spans="3:13" s="98" customFormat="1" ht="48.75" customHeight="1" thickBot="1">
      <c r="C17" s="127">
        <v>900</v>
      </c>
      <c r="D17" s="127">
        <v>90095</v>
      </c>
      <c r="E17" s="128" t="s">
        <v>214</v>
      </c>
      <c r="F17" s="129"/>
      <c r="G17" s="129"/>
      <c r="H17" s="130">
        <v>1500</v>
      </c>
      <c r="I17" s="121"/>
      <c r="J17" s="121"/>
      <c r="K17" s="121"/>
      <c r="L17" s="121"/>
      <c r="M17" s="121"/>
    </row>
    <row r="18" spans="1:13" s="98" customFormat="1" ht="48" customHeight="1" thickBot="1">
      <c r="A18" s="105"/>
      <c r="C18" s="131">
        <v>921</v>
      </c>
      <c r="D18" s="131">
        <v>92105</v>
      </c>
      <c r="E18" s="128" t="s">
        <v>214</v>
      </c>
      <c r="F18" s="132"/>
      <c r="G18" s="132"/>
      <c r="H18" s="133">
        <v>84500</v>
      </c>
      <c r="I18" s="121"/>
      <c r="J18" s="121"/>
      <c r="K18" s="121"/>
      <c r="L18" s="121"/>
      <c r="M18" s="121"/>
    </row>
    <row r="19" spans="3:8" s="98" customFormat="1" ht="60.75" customHeight="1" thickBot="1">
      <c r="C19" s="127">
        <v>921</v>
      </c>
      <c r="D19" s="127">
        <v>92116</v>
      </c>
      <c r="E19" s="134" t="s">
        <v>139</v>
      </c>
      <c r="F19" s="127"/>
      <c r="G19" s="127"/>
      <c r="H19" s="135">
        <v>50000</v>
      </c>
    </row>
    <row r="20" spans="3:12" s="98" customFormat="1" ht="51" customHeight="1" thickBot="1">
      <c r="C20" s="322" t="s">
        <v>215</v>
      </c>
      <c r="D20" s="322"/>
      <c r="E20" s="101" t="s">
        <v>2</v>
      </c>
      <c r="F20" s="136" t="s">
        <v>160</v>
      </c>
      <c r="G20" s="136" t="s">
        <v>160</v>
      </c>
      <c r="H20" s="136" t="s">
        <v>160</v>
      </c>
      <c r="J20" s="137"/>
      <c r="L20" s="138"/>
    </row>
    <row r="21" spans="3:8" s="98" customFormat="1" ht="50.25" customHeight="1" thickBot="1">
      <c r="C21" s="139">
        <v>750</v>
      </c>
      <c r="D21" s="139">
        <v>75075</v>
      </c>
      <c r="E21" s="140" t="s">
        <v>216</v>
      </c>
      <c r="F21" s="139"/>
      <c r="G21" s="139"/>
      <c r="H21" s="141">
        <v>1000</v>
      </c>
    </row>
    <row r="22" spans="3:13" s="98" customFormat="1" ht="69.75" customHeight="1" thickBot="1">
      <c r="C22" s="106">
        <v>754</v>
      </c>
      <c r="D22" s="106">
        <v>75495</v>
      </c>
      <c r="E22" s="110" t="s">
        <v>217</v>
      </c>
      <c r="F22" s="142"/>
      <c r="G22" s="143"/>
      <c r="H22" s="144">
        <v>5000</v>
      </c>
      <c r="I22" s="121"/>
      <c r="J22" s="121"/>
      <c r="K22" s="121"/>
      <c r="L22" s="121"/>
      <c r="M22" s="121"/>
    </row>
    <row r="23" spans="3:8" s="98" customFormat="1" ht="36" customHeight="1" thickBot="1">
      <c r="C23" s="145">
        <v>801</v>
      </c>
      <c r="D23" s="146">
        <v>80120</v>
      </c>
      <c r="E23" s="147" t="s">
        <v>218</v>
      </c>
      <c r="F23" s="148">
        <v>604750</v>
      </c>
      <c r="G23" s="149"/>
      <c r="H23" s="150"/>
    </row>
    <row r="24" spans="3:8" s="98" customFormat="1" ht="45" customHeight="1" thickBot="1">
      <c r="C24" s="151">
        <v>852</v>
      </c>
      <c r="D24" s="127">
        <v>85201</v>
      </c>
      <c r="E24" s="152" t="s">
        <v>216</v>
      </c>
      <c r="F24" s="129"/>
      <c r="G24" s="153"/>
      <c r="H24" s="154">
        <v>30000</v>
      </c>
    </row>
    <row r="25" spans="3:8" s="98" customFormat="1" ht="47.25" customHeight="1" thickBot="1">
      <c r="C25" s="151">
        <v>852</v>
      </c>
      <c r="D25" s="127">
        <v>85202</v>
      </c>
      <c r="E25" s="155" t="s">
        <v>216</v>
      </c>
      <c r="F25" s="129"/>
      <c r="G25" s="153"/>
      <c r="H25" s="154">
        <v>293496</v>
      </c>
    </row>
    <row r="26" spans="3:8" s="98" customFormat="1" ht="48" customHeight="1" thickBot="1">
      <c r="C26" s="151">
        <v>852</v>
      </c>
      <c r="D26" s="127">
        <v>85220</v>
      </c>
      <c r="E26" s="155" t="s">
        <v>216</v>
      </c>
      <c r="F26" s="129"/>
      <c r="G26" s="153"/>
      <c r="H26" s="154">
        <v>50000</v>
      </c>
    </row>
    <row r="27" spans="3:8" s="98" customFormat="1" ht="48" customHeight="1" thickBot="1">
      <c r="C27" s="151">
        <v>853</v>
      </c>
      <c r="D27" s="127">
        <v>85311</v>
      </c>
      <c r="E27" s="155" t="s">
        <v>219</v>
      </c>
      <c r="F27" s="156">
        <v>157824</v>
      </c>
      <c r="G27" s="153"/>
      <c r="H27" s="154"/>
    </row>
    <row r="28" spans="3:8" s="98" customFormat="1" ht="46.5" customHeight="1" thickBot="1">
      <c r="C28" s="151">
        <v>921</v>
      </c>
      <c r="D28" s="127">
        <v>92105</v>
      </c>
      <c r="E28" s="155" t="s">
        <v>216</v>
      </c>
      <c r="F28" s="156"/>
      <c r="G28" s="129"/>
      <c r="H28" s="156">
        <v>4900</v>
      </c>
    </row>
    <row r="29" spans="3:8" s="98" customFormat="1" ht="47.25" customHeight="1" thickBot="1">
      <c r="C29" s="151">
        <v>926</v>
      </c>
      <c r="D29" s="127">
        <v>92605</v>
      </c>
      <c r="E29" s="155" t="s">
        <v>216</v>
      </c>
      <c r="F29" s="157"/>
      <c r="G29" s="158"/>
      <c r="H29" s="159">
        <v>18000</v>
      </c>
    </row>
    <row r="30" spans="3:8" ht="20.25" customHeight="1" thickBot="1">
      <c r="C30" s="323" t="s">
        <v>220</v>
      </c>
      <c r="D30" s="324"/>
      <c r="E30" s="325"/>
      <c r="F30" s="160">
        <f>SUM(F9:F29)</f>
        <v>762574</v>
      </c>
      <c r="G30" s="161"/>
      <c r="H30" s="162">
        <f>SUM(H10:H29)</f>
        <v>2163988</v>
      </c>
    </row>
    <row r="31" spans="3:8" ht="30.75" customHeight="1" thickBot="1">
      <c r="C31" s="163"/>
      <c r="D31" s="164"/>
      <c r="E31" s="164" t="s">
        <v>221</v>
      </c>
      <c r="F31" s="165"/>
      <c r="G31" s="166"/>
      <c r="H31" s="167">
        <f>F30+H30</f>
        <v>2926562</v>
      </c>
    </row>
  </sheetData>
  <sheetProtection password="C4BE" sheet="1" objects="1" scenarios="1" formatColumns="0" formatRows="0"/>
  <mergeCells count="8">
    <mergeCell ref="C20:D20"/>
    <mergeCell ref="C30:E30"/>
    <mergeCell ref="C3:H3"/>
    <mergeCell ref="C6:C7"/>
    <mergeCell ref="D6:D7"/>
    <mergeCell ref="E6:E7"/>
    <mergeCell ref="F6:H6"/>
    <mergeCell ref="C9:D9"/>
  </mergeCells>
  <printOptions/>
  <pageMargins left="0.49" right="0.3" top="1.17" bottom="0.72" header="0.49" footer="0.5118110236220472"/>
  <pageSetup horizontalDpi="600" verticalDpi="600" orientation="portrait" paperSize="9" scale="90" r:id="rId1"/>
  <headerFooter differentFirst="1" alignWithMargins="0">
    <firstHeader>&amp;R&amp;10Załącznik Nr 2 
do uchwały Nr 27/VI/11
Rady Powiatu w Otwocku
z dnia 31 marca 2011 r.</firstHeader>
  </headerFooter>
  <rowBreaks count="2" manualBreakCount="2">
    <brk id="19" max="7" man="1"/>
    <brk id="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Biuro Rady</cp:lastModifiedBy>
  <cp:lastPrinted>2011-04-01T12:27:58Z</cp:lastPrinted>
  <dcterms:created xsi:type="dcterms:W3CDTF">2011-03-16T13:03:18Z</dcterms:created>
  <dcterms:modified xsi:type="dcterms:W3CDTF">2011-04-01T12:30:25Z</dcterms:modified>
  <cp:category/>
  <cp:version/>
  <cp:contentType/>
  <cp:contentStatus/>
</cp:coreProperties>
</file>