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875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Arkusz1" sheetId="7" r:id="rId7"/>
    <sheet name="Arkusz2" sheetId="8" r:id="rId8"/>
  </sheets>
  <definedNames>
    <definedName name="_xlnm.Print_Area" localSheetId="4">'5'!$A$1:$N$39</definedName>
  </definedNames>
  <calcPr fullCalcOnLoad="1"/>
</workbook>
</file>

<file path=xl/comments4.xml><?xml version="1.0" encoding="utf-8"?>
<comments xmlns="http://schemas.openxmlformats.org/spreadsheetml/2006/main">
  <authors>
    <author>Starostwo</author>
  </authors>
  <commentList>
    <comment ref="A121" authorId="0">
      <text>
        <r>
          <rPr>
            <b/>
            <sz val="8"/>
            <rFont val="Tahoma"/>
            <family val="2"/>
          </rPr>
          <t>Starostwo: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<sst xmlns="http://schemas.openxmlformats.org/spreadsheetml/2006/main" count="717" uniqueCount="412">
  <si>
    <t>Ogółem</t>
  </si>
  <si>
    <t>Dotacja celowa z budżetu na finansowanie lub dofinansowanie zadań zleconych do realizacji stowarzyszeniom</t>
  </si>
  <si>
    <t>18.</t>
  </si>
  <si>
    <t>17.</t>
  </si>
  <si>
    <t>16.</t>
  </si>
  <si>
    <t>15.</t>
  </si>
  <si>
    <t>Dotacja podmiotowa z budżetu dla jednostek niezaliczanych do sektora finansów publicznych (dofinansowanie warsztatów terapii zajęciowej)</t>
  </si>
  <si>
    <t>14.</t>
  </si>
  <si>
    <t>13.</t>
  </si>
  <si>
    <t>12.</t>
  </si>
  <si>
    <t>Dotacja celowa z budżetu na finansowanie lub dofinansowanie zadań zleconych do realizacji stowarzyszeniom ( Hostel - Dom Pomocy Społecznej)</t>
  </si>
  <si>
    <t>11.</t>
  </si>
  <si>
    <t>Zwrot dotacji pobranych w nadmiernej wysokości</t>
  </si>
  <si>
    <t>10.</t>
  </si>
  <si>
    <t>Dotacja celowa z budżetu na finansowanie lub dofinansowanie zadań zleconych do realizacji stowarzyszeniom ( prowadzenie Środowiskowego Ogniska Wychowawczego)</t>
  </si>
  <si>
    <t>9.</t>
  </si>
  <si>
    <t>Dotacja celowa z budzetu na finanowanie lub dofinansowanie zadań zleconych do realizacji fundacjom (IPO)</t>
  </si>
  <si>
    <t>8.</t>
  </si>
  <si>
    <t xml:space="preserve">Dotacje celowe przekazane dla powiatu na zdania bieżące realizowane na podst. porozumień </t>
  </si>
  <si>
    <t>7.</t>
  </si>
  <si>
    <t xml:space="preserve">Dotacja podmiotowa z budżetu dla samodzielnego publicznego zakładu opieki zdrowotnej   (przeciwdziałanie alkoholizmowi ) </t>
  </si>
  <si>
    <t>6.</t>
  </si>
  <si>
    <t>Dotacja podmiotowa z budżetu dla samodzielnego publicznego zakładu opieki zdrowotnej utworzonego przez jst (zakupy i zadania inwestycyjne ZPZOZ)</t>
  </si>
  <si>
    <t>5.</t>
  </si>
  <si>
    <t xml:space="preserve">Dotacja podmiotowa z budżetu dla niepublicznej jednostki oświaty </t>
  </si>
  <si>
    <t>4.</t>
  </si>
  <si>
    <t xml:space="preserve">Dotacja celowa z budżetu na finansowanie lub dofinansowanie zadań zleconych ro realizacji stowarzyszeniom w ramach porządku publicznego i bezpieczeństwa obywateli - patrolowanie rzeki Wisły </t>
  </si>
  <si>
    <t>3.</t>
  </si>
  <si>
    <t>Wpłaty na fundusz celowy policji na zadania i zakupy inwestycyjne okreslone w porozumieniu- dofinansowanie zakupu samochodu</t>
  </si>
  <si>
    <t>2.</t>
  </si>
  <si>
    <t>1.</t>
  </si>
  <si>
    <t>Kwota dotacji</t>
  </si>
  <si>
    <t>Nazwa zadania</t>
  </si>
  <si>
    <t>§</t>
  </si>
  <si>
    <t>Rozdział</t>
  </si>
  <si>
    <t>Dział</t>
  </si>
  <si>
    <t>Lp.</t>
  </si>
  <si>
    <t>w złotych</t>
  </si>
  <si>
    <t>Plan zadań na 2009 rok realizowanych w drodze porozumień i umów między jednostkami samorządowymi ( różnymi szczeblami) i innymi jednostakmi samorządu terytorialnego oraz między podmiotami nie zaliczanymi do sektora finansów publicznych oraz Policją</t>
  </si>
  <si>
    <t>Przychody i rozchody budżetu w 2009 r.</t>
  </si>
  <si>
    <t>Treść</t>
  </si>
  <si>
    <t>Klasyfikacja
§</t>
  </si>
  <si>
    <t>Kwota 2009 r</t>
  </si>
  <si>
    <t>Dochody</t>
  </si>
  <si>
    <t>Wydatki</t>
  </si>
  <si>
    <t>Wynik budżetu /deficyt/</t>
  </si>
  <si>
    <t>Przychody ogółem:</t>
  </si>
  <si>
    <t>Kredyty</t>
  </si>
  <si>
    <t>§ 952</t>
  </si>
  <si>
    <t>Pożyczki</t>
  </si>
  <si>
    <t>Kredyty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</si>
  <si>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</si>
  <si>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</si>
  <si>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</si>
  <si>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</si>
  <si>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</si>
  <si>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</si>
  <si>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</si>
  <si>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</si>
  <si>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</si>
  <si>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</si>
  <si>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</si>
  <si>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</si>
  <si>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</si>
  <si>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</si>
  <si>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</si>
  <si>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</si>
  <si>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</si>
  <si>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</si>
  <si>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</si>
  <si>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</si>
  <si>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</si>
  <si>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</si>
  <si>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</si>
  <si>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</si>
  <si>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</si>
  <si>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Dotacja celowa przekazana dla powiatu na zadania bieżące realizowane na podst. porozumień</t>
  </si>
  <si>
    <t>Dotacja celowa na pomoc finansową udzielaną między jednostkami amorządu terytorialnego na dofinansowanie własnych zadan bieżących( dotacja dla gminy Karczew, Sobienie Jeziory i Kołbiel)</t>
  </si>
  <si>
    <t>19.</t>
  </si>
  <si>
    <t>Dotacje celowe przekazane gminie na zadania bieżące realizowane na podstawie porozumień(umów) między jednostkami samorządu terytorialnego</t>
  </si>
  <si>
    <t>20.</t>
  </si>
  <si>
    <t>Planowane wydatki</t>
  </si>
  <si>
    <t>x</t>
  </si>
  <si>
    <t>Zadania inwestycyjne w 2009 r.</t>
  </si>
  <si>
    <t>Rozdz.</t>
  </si>
  <si>
    <t>Nazwa zadania inwestycyjnego</t>
  </si>
  <si>
    <t>Łączne koszty finansowe</t>
  </si>
  <si>
    <t>Jednostka organizacyjna realizująca program lub koordynująca wykonanie programu</t>
  </si>
  <si>
    <r>
      <t xml:space="preserve">rok budżetowy 2009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</si>
  <si>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</si>
  <si>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</si>
  <si>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</si>
  <si>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</si>
  <si>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</si>
  <si>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Przebudowa drogi powiatowej Nr 2715W ulice Portowa, Rycerska i Mieszka w Otwocku</t>
  </si>
  <si>
    <t>ZDP</t>
  </si>
  <si>
    <t>Przebudowa drogi powiatowej nr 2759W - ul. Narutowicza w Otwocku na odc. od przejazdu kolejowego do ul. Poniatowskiego</t>
  </si>
  <si>
    <t>Opracowanie koncepcji przebudowy skrzyżowania ulic Kołłątaja, Staszica z ul. Świderską w Otwocku</t>
  </si>
  <si>
    <t>Przebudowa drogi powiatowej Nr 2724W Karczew - Janów- Brzezinka - Całowanie w Łukówcu</t>
  </si>
  <si>
    <t>Przebudowa drogi powiatowej Nr 2729W Kępa Gliniecka - Otwock Wielki - Otwock Mały - Karczew w Otwocku Wielkim</t>
  </si>
  <si>
    <t>Przebudowa drogi powiatowej Nr 2772W - ul. Kard. Wyszyńskiego w Karczewie</t>
  </si>
  <si>
    <t>Budowa sygnalizacji świetlnej na skrzyżowaniu ulic Mickiewicza i Bema w Karczewie</t>
  </si>
  <si>
    <t>A.      
B. 120 000
C.</t>
  </si>
  <si>
    <t>Przebudowa na rondo skrzyzowania ulic Mieszka I (DP Nr 2715W) Kraszewskiego (DP nr 2762W) w Otwocku</t>
  </si>
  <si>
    <t>Budowa chodnika w drodze powiatowej Nr 2726W przez Sobiekursk w Sobiekursku</t>
  </si>
  <si>
    <t>Przebudowa chodników na drodze powiatowej nr 2724W Karczew - Janów- Brzezinka - Całowanie w Janowie i Brzezince</t>
  </si>
  <si>
    <t>Przebudowa drogi powiatowej Nr 2722W Pogorzel - Świerk w Pogorzeli</t>
  </si>
  <si>
    <t>Budowa ciągu pieszo - rowerowego w drodze powiatowej nr 2713W Regut - Celestynów - Dąbrówka - Glina - Wola Karczewska  z Celestynowa do Otwocka</t>
  </si>
  <si>
    <t>Przebudowa drogi powiatowej nr 2742W Stara Wieś - Gózd</t>
  </si>
  <si>
    <t>21.</t>
  </si>
  <si>
    <t>Przebudowa drogi powiatowej nr 2743W Człekówka - Kąty - Antoninek w Chrośnie</t>
  </si>
  <si>
    <t>22.</t>
  </si>
  <si>
    <t>Przebudowa drogi powiatowej nr 2739W Gadka - Sufczyn - Huta Radachowska w Sufczynie</t>
  </si>
  <si>
    <t>24.</t>
  </si>
  <si>
    <t>25.</t>
  </si>
  <si>
    <t>Przebudowa drogi powiatowej nr 1308W Wola Rębkowska - Budy Uśniackie - Wola Władysławowska w Kościeliskach</t>
  </si>
  <si>
    <t>26.</t>
  </si>
  <si>
    <t>Przebudowa drogi powiatowej nr 2747W Osieck - Natolin - Kościeliska</t>
  </si>
  <si>
    <t>27.</t>
  </si>
  <si>
    <t>Budowa drogi powiatowej nr 1311W Wola Władysławowoska - Łucznica - Pilawa w Natolinie, gmina Osieck, powiat otwocki</t>
  </si>
  <si>
    <t>Przebudowa drogi powiatowej Nr 1302W Piwonin - Wysoczyn - Szymanowice</t>
  </si>
  <si>
    <t>29.</t>
  </si>
  <si>
    <t>Przebudowa drogi powiatowej nr 2750W Warszawice - Radwanków Szlachecki w Warszawicach</t>
  </si>
  <si>
    <t>30.</t>
  </si>
  <si>
    <t>Budowa drogi powiatowej nr 2706W Glinianka - Poręby</t>
  </si>
  <si>
    <t>31.</t>
  </si>
  <si>
    <t>Budowa drogi powiatowej nr 2712W Wola Karczewska – Kruszówiec w Woli Karczewskiej</t>
  </si>
  <si>
    <t>32.</t>
  </si>
  <si>
    <t>33.</t>
  </si>
  <si>
    <t>Przebudowa drogi powiatowej nr 2709W Żanęcin - Glinianka - Dobrzyniec w Lipowie</t>
  </si>
  <si>
    <t>Razem</t>
  </si>
  <si>
    <t>36.</t>
  </si>
  <si>
    <t>37.</t>
  </si>
  <si>
    <t>38.</t>
  </si>
  <si>
    <t>39.</t>
  </si>
  <si>
    <t xml:space="preserve">Przebudowa i budowa drogi powiatowej nr 2724W na odcinku od km 0+000 do km 1+960 w miejscowościach Karczew i Janów, gmina Karczew, powiat otwocki </t>
  </si>
  <si>
    <t>40.</t>
  </si>
  <si>
    <t>41.</t>
  </si>
  <si>
    <t>42.</t>
  </si>
  <si>
    <t>Zakup szafy rackowej na sprzęt nagłasniający</t>
  </si>
  <si>
    <t>Starostwo Powiatowe</t>
  </si>
  <si>
    <t>Razem rozdział 75019</t>
  </si>
  <si>
    <t>Budowa wspólnej siedziby Starostwa i Powiatowego Urzędu Pracy wraz z wyposażeniem i zagospodarowaniem terenu przy ul. Wąskiej 11 w Otwocku</t>
  </si>
  <si>
    <t>48.</t>
  </si>
  <si>
    <t>Budowa pomnika ofiar Katynia</t>
  </si>
  <si>
    <t>Razem rozdział 75095</t>
  </si>
  <si>
    <t>Dotacja na zakup samochodu dla KP Policji w Otwocku</t>
  </si>
  <si>
    <t>Kom. Wojew.Policji</t>
  </si>
  <si>
    <t>Razem rozdział 75404</t>
  </si>
  <si>
    <t>KPPSP</t>
  </si>
  <si>
    <t>Razem rozdział 75411</t>
  </si>
  <si>
    <t>51.</t>
  </si>
  <si>
    <t>Oświata Powiatowa</t>
  </si>
  <si>
    <t>52.</t>
  </si>
  <si>
    <t>Zakupy inwestycyjne w ZS Nr 1 ul. Słowackiego 4/10 - kserokopiarka, osłona palnika kotła grzewczego</t>
  </si>
  <si>
    <t>Razem rozdział 80120</t>
  </si>
  <si>
    <t>Zakup kopiarki dla Zespołu Szkół Ekonomiczno-Gastronomicznych w Otwocku</t>
  </si>
  <si>
    <t>Budowa boiska w ZS Nr 2 ul. Pułaskiego 7 w Otwocku</t>
  </si>
  <si>
    <t>53.</t>
  </si>
  <si>
    <t>ZPZOZ</t>
  </si>
  <si>
    <t>Razem rozdział 85111</t>
  </si>
  <si>
    <t>54.</t>
  </si>
  <si>
    <t>Termomodernizacja budynku ICOIW 13 wraz z zagospodarowaniem terenu ul. Komunardów 10</t>
  </si>
  <si>
    <t>PCPR</t>
  </si>
  <si>
    <t>55.</t>
  </si>
  <si>
    <t>56.</t>
  </si>
  <si>
    <t>57.</t>
  </si>
  <si>
    <t>Razem rozdział 85201</t>
  </si>
  <si>
    <t>58.</t>
  </si>
  <si>
    <t>Rozbudowa wraz z wymianą instalacji co w DPS Wrzos ul. Zagłoby 8/10</t>
  </si>
  <si>
    <t>60.</t>
  </si>
  <si>
    <t>61.</t>
  </si>
  <si>
    <t xml:space="preserve">  </t>
  </si>
  <si>
    <t>Razem rozdział 85218</t>
  </si>
  <si>
    <t>62.</t>
  </si>
  <si>
    <t>Zakup centrali telefonicznej Powiatowego Urzędu Pracy</t>
  </si>
  <si>
    <t>PUP</t>
  </si>
  <si>
    <t>63.</t>
  </si>
  <si>
    <t>Razem rozdział 85333</t>
  </si>
  <si>
    <t>Zakup pieca dla MOW Nr 5 ul. Ks. Malinowskiego 7 w Józefowie</t>
  </si>
  <si>
    <t>OGÓŁEM</t>
  </si>
  <si>
    <t>65.</t>
  </si>
  <si>
    <t>66.</t>
  </si>
  <si>
    <t>67.</t>
  </si>
  <si>
    <t>Dotacje celowe przekazane gminie na zadania bieżące realizowane na podstawie porozumień między jednostkami samorządu terytorialnego</t>
  </si>
  <si>
    <t>A.963014     
B. 500000
C.</t>
  </si>
  <si>
    <t>B. 60000</t>
  </si>
  <si>
    <t>B. 40000</t>
  </si>
  <si>
    <t>B.20000</t>
  </si>
  <si>
    <t>B. 15000</t>
  </si>
  <si>
    <t>Budowa parkingu w ul. Armii Krajowej w Otwocku przy Sądzie Rejonowym</t>
  </si>
  <si>
    <t>B. 100000</t>
  </si>
  <si>
    <t>Przebudowa chodnika na drodze powiatowej  Nr 2729W w Glinkach</t>
  </si>
  <si>
    <t>B. 50000</t>
  </si>
  <si>
    <t xml:space="preserve">Wykonanie nakładki asfaltowej w drodze powiatowej nr 2705W na odcinku od ul. Lubelskiej do rzeki Mienia - ul. Kościelna w Wiązownie </t>
  </si>
  <si>
    <t>68.</t>
  </si>
  <si>
    <t>69.</t>
  </si>
  <si>
    <t>70.</t>
  </si>
  <si>
    <t>71.</t>
  </si>
  <si>
    <t>72.</t>
  </si>
  <si>
    <t>74.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</si>
  <si>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</si>
  <si>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</si>
  <si>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</si>
  <si>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Razem rozdział 85420</t>
  </si>
  <si>
    <t>Przebudowa chodników na drodze powiatowej  nr 2771W - ul. Mickiewicza w Karczewie</t>
  </si>
  <si>
    <t>Przebudowa chodnika w drodze powiatowej nr 2718W - ul. Jankowskiego w Celestynowie</t>
  </si>
  <si>
    <t xml:space="preserve">Wykonanie nakładki asfaltowej na drodze powiatowej 2737W w Sępochowie </t>
  </si>
  <si>
    <t>B.50000</t>
  </si>
  <si>
    <t>28.</t>
  </si>
  <si>
    <t>35.</t>
  </si>
  <si>
    <t xml:space="preserve">Opracowanie dokumentacji projektowo-kosztorysowej na przebudowę mostu na rzece Świder w ciągu drogi powiatowej Nr 2762W ul. Kraszewskiego w Otwocku </t>
  </si>
  <si>
    <t xml:space="preserve">Razem </t>
  </si>
  <si>
    <t xml:space="preserve"> </t>
  </si>
  <si>
    <t>B.80000</t>
  </si>
  <si>
    <t>B.100000</t>
  </si>
  <si>
    <t>B.60000</t>
  </si>
  <si>
    <t>Przebudowa drogi powiatowej Nr 2713Ww Glinie od ul. Długiej do końca wsi Glina</t>
  </si>
  <si>
    <t xml:space="preserve">Zakupy inwestycyjne: - piaskarka, pług odśnieżny, mały ciągnik z osprzętem, samochód ciężarowy, samochód patrolowo-dostawczy, koparko-ładowarka, </t>
  </si>
  <si>
    <t>Budowa drogi powiatowej Nr 2701W od km 0+000 do km 2+800 w Majdanie i Izabeli oraz na odcinku od km 5+273 do km 6+873 w Michałówku i Duchnowie, gmina Wiązowna, powiat otwocki komponenet "J"</t>
  </si>
  <si>
    <t>B.500000</t>
  </si>
  <si>
    <t>C. 40000</t>
  </si>
  <si>
    <t xml:space="preserve">Dotacje celowe przekazane gminie na inwestycje i zakupy inwestycyjne realizowane na podstawie porozumień umów między jednostkami samorządu terytorialnego </t>
  </si>
  <si>
    <t>Wykonanie dokumentacji projektowej budowy chodnika w ul. Szkolnej w drodze powiatowej Nr 2702W, od drogi krajowej nr 2 do ostatnich zabudowań włącznie  w Zakręcie gmina Wiązowna</t>
  </si>
  <si>
    <t>Termomodernizacja budynku Domu Pomocy Społecznej w Karczewie, ul. Anielin 1 - docieplenie ścian oraz częśćiowa wymiana stolarki drzwiowej - etap II</t>
  </si>
  <si>
    <t>Dotacja dla Gminy Otwock na położenie pełnych nakładek na ulicach , w których prowadzone są prace wodno-kanalizacyjne przez Urząd Miasta  Otwocka realizowanej na podstawie porozumień w części ulicy, która nie była rozkopywana przez inwestora</t>
  </si>
  <si>
    <t>Limity wydatków na wieloletnie programy inwestycyjne w latach 2009 - 2011</t>
  </si>
  <si>
    <t>§**</t>
  </si>
  <si>
    <t>Nazwa zadania inwestycyjnego
i okres realizacji
(w latach)</t>
  </si>
  <si>
    <t>rok budżetowy 2009 (8+9+10+11)</t>
  </si>
  <si>
    <t>2010 r.</t>
  </si>
  <si>
    <t>2011 r.</t>
  </si>
  <si>
    <t>środki pochodzące
 z innych  źródeł*</t>
  </si>
  <si>
    <t>Budowa mostu przez rzekę Świder w km 0+933,36 wraz z dojazdami, łączącego ul. Świerczewskiego w Otwocku z ul. Sikorskiego w Jozefowie (Etap I), gmina Otwock i Józefów, powiat otwocki</t>
  </si>
  <si>
    <t>Przebudowa mostu na rzece Świder w ciągu drogi powiatowej nr 2710W w km 2+436 w Woli Karczewskiej, gmina Wiązowna, powiat otwocki</t>
  </si>
  <si>
    <t>RAZEM ROZDZIAŁ 60014</t>
  </si>
  <si>
    <t>Wsparcie techniczne systemu ratowniczo-gaśniczego w zakresie ratownictwa ekologicznego i chemicznego na terenie powiatu otwockiego - zakup samochodów pożarniczych i sprzętu ratowniczego dla KPPSP w Otwocku</t>
  </si>
  <si>
    <t>Modernizacja budynku wraz zagospodarowaniem terenu w DPS ul. Konopnickiej 15/17</t>
  </si>
  <si>
    <t>* Wybrać odpowiednie oznaczenie źródła finansowania:</t>
  </si>
  <si>
    <t>75.</t>
  </si>
  <si>
    <t>Budowa wspólnej siedziby Starostwa i Powiatowego Urzędu Pracy wraz z wyposażeniem i zagospodarowaniem terenu przy ul. Wąskiej 11 w Otwocku - opracowanie koncepcji</t>
  </si>
  <si>
    <t>Zakupy inwestycyjne do programu "Samodzielny Start"- działanie 7.1.2 POKL</t>
  </si>
  <si>
    <t>Opracowanie dokumentacji projektowo-kosztorysowej na przebudowę  ul. Batorego oraz na rondo skrzyzowania ulic Batorego/Kraszewskiego wraz z ul. Kraszewskiego do ronda przy ul. Mieszka w Otwocku</t>
  </si>
  <si>
    <t>Zakup serwera dla PCPR</t>
  </si>
  <si>
    <t>Zakup kserokopiarki dla DD ICOIW 13</t>
  </si>
  <si>
    <t>73.</t>
  </si>
  <si>
    <t>76.</t>
  </si>
  <si>
    <t>A. 3585</t>
  </si>
  <si>
    <t>Opracowanie dokumentacji projektowo - kosztorysowej na przebudowe mostu na rzece Świder na drodze powiatowej Nr 2710W w Woli Karczewskiej</t>
  </si>
  <si>
    <t xml:space="preserve">Przebudowa mostu na rzece Świder w ciągu drogi powiatowej nr 2710W w km 2+436 w Woli Karczewskiej, gmina Wiązowna, powiat otwocki </t>
  </si>
  <si>
    <t>Wykonanie map podziałowych niezbędnych do zlecenia przebudowy i budowy drogi powiatowej nr 2724W  na odcinku od km 0+000 do km 1+960 w miejscowościach Karczew i Janów, gmina Karczew, powiat otwocki  - koszt niekwalifikowany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</si>
  <si>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</si>
  <si>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</si>
  <si>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</si>
  <si>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 paragraf)</t>
  </si>
  <si>
    <t>Wydatki  w okresie realizacji Projektu (całkowita wartość Projektu (6+7)</t>
  </si>
  <si>
    <t>w tym:</t>
  </si>
  <si>
    <t>Środki z budżetu krajowego</t>
  </si>
  <si>
    <t>Środki z budżetu UE</t>
  </si>
  <si>
    <t>2009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</si>
  <si>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</si>
  <si>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</si>
  <si>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</si>
  <si>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</si>
  <si>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</si>
  <si>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</si>
  <si>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</si>
  <si>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</si>
  <si>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</si>
  <si>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</si>
  <si>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</si>
  <si>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</si>
  <si>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</si>
  <si>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</si>
  <si>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Regionalny Program Operacyjny Województwa Mazowieckiego</t>
  </si>
  <si>
    <t>Priorytet:</t>
  </si>
  <si>
    <t>Priorytet III Regionalny system transportowy</t>
  </si>
  <si>
    <t>Działanie:</t>
  </si>
  <si>
    <t>Działanie : 3.1 Infrastruktura drogowa</t>
  </si>
  <si>
    <t>Nazwa Projektu:</t>
  </si>
  <si>
    <t>Budowa mostu przez rzekę Świder w km 0+933,36 wraz z dojazdami, łączącego ul. Świerczewskiego w Otwocku z ul. Sikorskiego w Józefowie (Etap I), gmina Otwock i Józefów, powiat otwocki</t>
  </si>
  <si>
    <t>Razem Wydatki:</t>
  </si>
  <si>
    <t>23 Drogi regionalne/lokalne</t>
  </si>
  <si>
    <t>600, 60014, 6058, 6059</t>
  </si>
  <si>
    <t>z tego 2008 r.</t>
  </si>
  <si>
    <t>1.2</t>
  </si>
  <si>
    <t>1.3</t>
  </si>
  <si>
    <t>1.4</t>
  </si>
  <si>
    <t>1.5</t>
  </si>
  <si>
    <t>Przebudowa i budowa drogi powiatowej Nr 2724W na odcinku od km 0+000 do km 1+960 w miejscowości Karczew i Janów, Gmina Karczew, Powiat Otwocki.</t>
  </si>
  <si>
    <t>Przebudowa mostu na rzece Świder w ciągu drogi powiatowej Nr 2710W w km 2+436 w Woli Karczewskiej, Gmina Wiązowna, Powiat Otwocki.</t>
  </si>
  <si>
    <t>Opracowanie  dokumentacji  projektowo-kosztorysowej na przebudowę mostu na rzece Świder w ciągu drogi powiatowej Nr 2710W w km 2+436 w Woli Karczewskiej.</t>
  </si>
  <si>
    <t>600, 60014, 6059</t>
  </si>
  <si>
    <t>Priorytet IV Środowisko, zapobieganie zagrożeniom i energetyka.</t>
  </si>
  <si>
    <t>4.4 Ochrona przyrody, zagrożenia, systemy monitoringu.</t>
  </si>
  <si>
    <t>Wsparcie techniczne systemu ratowniczo-gaśniczego w zakresie ratownictwa ekologicznego i chemicznego na terenie powiatu otwockiego - zakup samochodów pożarniczych i sprzetu ratowniczego dla KPPSP w Otwocku</t>
  </si>
  <si>
    <t>48 Zintegr. system zapob. i kontroli zaniecz.</t>
  </si>
  <si>
    <t>754, 75411, 6068, 6069</t>
  </si>
  <si>
    <t>Program Operacyjny Kapitał Ludzki</t>
  </si>
  <si>
    <t>Priorytet VII Promocja integracji społecznej</t>
  </si>
  <si>
    <t>7.1.2 Rozwój i upowszechnienie aktywnej integracj przez powiatowe centra pomocy rodzinie</t>
  </si>
  <si>
    <t>Samodzielny Start</t>
  </si>
  <si>
    <t>852, 85218, 6068, 6069</t>
  </si>
  <si>
    <t>Wydatki bieżące razem:</t>
  </si>
  <si>
    <t>2.1</t>
  </si>
  <si>
    <t>2.2</t>
  </si>
  <si>
    <t>2.3</t>
  </si>
  <si>
    <t>2.4</t>
  </si>
  <si>
    <t xml:space="preserve">Priorytet IX: Rozwój wykształcenia i kompetencji w regionach </t>
  </si>
  <si>
    <t>9.4 Wysoko wykwalifikowane kadry systemu oświaty</t>
  </si>
  <si>
    <t>Przez angielski do wyższych kwalifikacji</t>
  </si>
  <si>
    <t xml:space="preserve">801,80146, 4118, 4119, 4128, 4129, 4178, 4179, 4218, 4219, 4248, 4249, 4308, 4309, 4378, 4379, 4438, 4439, </t>
  </si>
  <si>
    <t>2.5</t>
  </si>
  <si>
    <t>9.2 Podniesienie atrakcyjności i jakości szkolnictwa zawodowego</t>
  </si>
  <si>
    <t>"Znajomość języka obcego ważnym atutem zawodowym" oraz "Nauka i współpraca z pracodawcą to przyszły sukces"</t>
  </si>
  <si>
    <t xml:space="preserve">801, 80130, 4118,4119, 4128, 4129, 4178, 4179, 4218, 4219, 4248, 4249, 4308, 4309, 4378, 4379, 4438, 4439, </t>
  </si>
  <si>
    <t>852, 85218, 4118, 4128, 4178, 4179, 4218, 4308, 4309</t>
  </si>
  <si>
    <t>Priorytet VI. Rynek pracy otwarty dla wszystkich</t>
  </si>
  <si>
    <t>6.1.2. Wsparcie powiatowych i wojewódzkich urzędów pracy w realizacji zadań na rzecz aktywizacji zawodowej osób bezrobotnych w regionie</t>
  </si>
  <si>
    <t>Nowe perspektywy - Nowa jakość</t>
  </si>
  <si>
    <t xml:space="preserve">853, 85333, 4018, 4019, 4048, 4049,  4118, 4119, 4128, 4129, 4418, 4419, 4448, 4449, 4708, 4709, </t>
  </si>
  <si>
    <t>Sprawni i Samodzielni</t>
  </si>
  <si>
    <t>852, 85218, 4118, 4128, 4178, 4179, 4218, 4308, 4309, 6068, 6069</t>
  </si>
  <si>
    <t>Ogółem (1+2)</t>
  </si>
  <si>
    <t>* wydatki obejmują wydatki bieżące i majątkowe (dotyczące inwestycji rocznych i ujętych w wieloletnim programie inwestycyjnym</t>
  </si>
  <si>
    <t>** środki własne jst, współfinansowane z budżetu państwa oraz inne</t>
  </si>
  <si>
    <t>Zakup klimatyzatora do pomieszczenia rehabititacji w Domu Pomocy Społecznej w Karczewie, ul. Anielin. 1</t>
  </si>
  <si>
    <t>77.</t>
  </si>
  <si>
    <t>Przebudowa drogi powiatowej Nr 2767W - ul. Marszałka Piłsudskiegoo w Józefowie</t>
  </si>
  <si>
    <t xml:space="preserve">Wykonanie dokumentacji przebudowy skrzyżowania na rondo w drogach powiatowych Nr 2715W ul. Armii Krajowej i ul. Narutowicza droga 2759W oraz z częściowe ułożenie nakładki w ul. Armii Krajowej w Otwocku </t>
  </si>
  <si>
    <t>Instalacja systemu ppoż z możliwością podłączenia do monitoringu w Domu Pomocy Społecznej w Karczewie, ul. Anielin 1</t>
  </si>
  <si>
    <t>C. 82553</t>
  </si>
  <si>
    <t xml:space="preserve">Ułóżenie kostki brukowej na podłożu utwardzonym w Rodzinnym Domu Dziecka </t>
  </si>
  <si>
    <t xml:space="preserve">Wykonanie instalacji hydrantowej wewnątrz budynku i na zewnątrz budynku Domu Dziecka Nr 14 </t>
  </si>
  <si>
    <t>78.</t>
  </si>
  <si>
    <t>80.</t>
  </si>
  <si>
    <t xml:space="preserve">Zakup samochodu lekkiego specjalistycznego dowodzenia i łączności z funkcją skażeń  radiacyjnych </t>
  </si>
  <si>
    <t>Zakup kontenera na archiwum akt dla Wydziału Architektury i Budownictwa</t>
  </si>
  <si>
    <t xml:space="preserve">Remont mostu na rzece Jagodziance w Karczewie </t>
  </si>
  <si>
    <t>Wykonanie dokumentacji projektowej i technicznej dot budowy CPR</t>
  </si>
  <si>
    <t>Załącznik Nr 3</t>
  </si>
  <si>
    <t>Przebudowa częśći drogi powiatowej Nr 1311W w Miejscowości Natolin w Gminie Osieck od skrzyzowania z droga powiatowa Nr 2714W w kierunku północnym</t>
  </si>
  <si>
    <t>Wsparcie techniczne systemu ratowniczo-gasniczego w zakresie ratownictwa ekologicznego i chemicznego na terenie powiatu otwockiego - zakup samochodów pożarniczych i sprzętu ratowniczego dla KPPSP w Otwocku</t>
  </si>
  <si>
    <t>Wykonanie oświetlenia boiska na terenie Ogniska Wychowawczego "Świder" w Otwocku , ul. Mickiewicza 43/44</t>
  </si>
  <si>
    <t>Zakup przenośnych schodów ewakuacyjnych o lekkiej konstrukcji stalowej dla ICOIW  13, ul. Komunardów 10</t>
  </si>
  <si>
    <t>Wykonanie robót instalacyjnych  i uruchomienie systemu instalacji pożarowej  w OWDiR w Józefowie, ul. Piłsudskiego 22</t>
  </si>
  <si>
    <t xml:space="preserve">Zakup saksofonu </t>
  </si>
  <si>
    <t>Razem rozdział 75020</t>
  </si>
  <si>
    <t>5B</t>
  </si>
  <si>
    <t>43.</t>
  </si>
  <si>
    <t>44.</t>
  </si>
  <si>
    <t>46.</t>
  </si>
  <si>
    <t>49.</t>
  </si>
  <si>
    <t>50.</t>
  </si>
  <si>
    <t>Zakup układu podtrzymywania dla szkolnej pracowni informatycznej w Liceum Ogolnokszrtałcącym im. K.I. Galczyńskiego w Otwocku</t>
  </si>
  <si>
    <t>Wymiana instalacji co w budynku D.Dziecka Nr 14 ul. Myśliwska 2 /dokumentacja/</t>
  </si>
  <si>
    <t>Modernizacja budynku wraz z zagospodarowaniem terenu w DPS ul. Konopnickiej 15/17 /dokumentacja/</t>
  </si>
  <si>
    <t>Rozbudowa wraz z wymianą instalacji co w DPS Wrzos ul. Zagłoby 8/10 /dokumentacja/</t>
  </si>
  <si>
    <t>600, 60014, 6058, 6059,</t>
  </si>
  <si>
    <t>1.3a</t>
  </si>
  <si>
    <t>B. 27690</t>
  </si>
  <si>
    <t xml:space="preserve">Dotacja podmiotowa z budżetu dla samodzielnego publicznego zakładu opieki zdrowotnej   </t>
  </si>
  <si>
    <t xml:space="preserve">Budowa mostu przez rzekę Świder w km 0+933,36 wraz z dojazdami, łączącego ul. Świerczewskiego w Otwocku z ul. Sikorskiego w Józefowie (Etap I) , gmina Otwock i Józefów, powiat otwocki </t>
  </si>
  <si>
    <t xml:space="preserve">Przebudowa części ciągu drogowego dr. Pow. nr 2714W w Celestynowie i Dabrówce na odc. Od km 0+000 do km 1+250 oraz dr. Pow. nr 2722W i nr 2715W w Starej wsi, Pogorzeli i Otwocku na odc. od km 0+0000 do km 3+435, gmina Celestynów i Otwock - dokumentacja </t>
  </si>
  <si>
    <t>Dotacja celowa na pomoc finansową udzielaną między jednostkami amorządu terytorialnego na dofinansowanie własnych zadan bieżących dla gminy Radgoszcz (pomoc dla powodzian w ramach usuwania skutków klęsk żywiołowych)</t>
  </si>
  <si>
    <t>23.</t>
  </si>
  <si>
    <t>34.</t>
  </si>
  <si>
    <t>45.</t>
  </si>
  <si>
    <t>59.</t>
  </si>
  <si>
    <t>79.</t>
  </si>
  <si>
    <t xml:space="preserve">Przebudowa drogi powiatowej nr 2709W Żanęcin - Glinianka - Dobrzyniec w Dziechcińcu </t>
  </si>
  <si>
    <t>Razem rozdział 60014</t>
  </si>
  <si>
    <t>Zakup kserokopiarki cyfrowej z drukarką dla ICOIW 13</t>
  </si>
  <si>
    <t xml:space="preserve">
B. 38.000
C. 20.000</t>
  </si>
  <si>
    <t>A.  966599
B. 1900690
C.142553</t>
  </si>
  <si>
    <t>47.</t>
  </si>
  <si>
    <t>64.</t>
  </si>
  <si>
    <t>Zakup kserokopiarki dla Wydziłau Rolnictwa i Leśnictwa</t>
  </si>
  <si>
    <t>Razem rozdział 75011</t>
  </si>
  <si>
    <t>81.</t>
  </si>
  <si>
    <t>Zakupy inwestycyjne: kopiarka cyfrowa A3 szt. 2, regały przesuwane metalowe, laptop 2szt., 8 szt. zestawów komputerowych, kontener gospodarczy szt.2, maszyna czyszcząca</t>
  </si>
  <si>
    <t xml:space="preserve">Dotacja na zadanie inwestycyjne (termomodernizacja )dla ZPZOZ w Otwocku ul. Batorego 44 w tym: 
- termomodernizacja 341.528
- zakup aparatu do znieczuleń 139.000
- zakup kardiomonitora z analizatorem gazów anestetycznych 35.000                                            - wytwornica pary 25.000                                - wykonanie projektu generalnego remontu oddziału noworodkowego 36 000   wykonanie przyłącza wodno-kanalizacyjnego do budynku w Józefowie ( opieka paliatywna)    55.348                                    </t>
  </si>
  <si>
    <t>Plan przychodów i wydatków Powiatowego Funduszu</t>
  </si>
  <si>
    <t>Gospodarki Zasobem Geodezyjnym i Kartograficznym</t>
  </si>
  <si>
    <t>Wyszczególnienie</t>
  </si>
  <si>
    <t>Plan na 2009 r.</t>
  </si>
  <si>
    <t>I.</t>
  </si>
  <si>
    <t>Stan środków obrotowych na początek roku</t>
  </si>
  <si>
    <t>II.</t>
  </si>
  <si>
    <t>Przychody</t>
  </si>
  <si>
    <r>
      <t xml:space="preserve">Wpływy z usług        </t>
    </r>
    <r>
      <rPr>
        <sz val="10"/>
        <rFont val="Czcionka tekstu podstawowego"/>
        <family val="0"/>
      </rPr>
      <t>§</t>
    </r>
    <r>
      <rPr>
        <sz val="10"/>
        <rFont val="Arial CE"/>
        <family val="2"/>
      </rPr>
      <t xml:space="preserve"> 0830</t>
    </r>
  </si>
  <si>
    <r>
      <t xml:space="preserve">Pozostałe odsetki     </t>
    </r>
    <r>
      <rPr>
        <sz val="10"/>
        <rFont val="Czcionka tekstu podstawowego"/>
        <family val="0"/>
      </rPr>
      <t>§ 0920</t>
    </r>
  </si>
  <si>
    <t>III.</t>
  </si>
  <si>
    <t>Wydatki bieżące</t>
  </si>
  <si>
    <r>
      <t xml:space="preserve">Zakup materiałów               </t>
    </r>
    <r>
      <rPr>
        <sz val="10"/>
        <rFont val="Czcionka tekstu podstawowego"/>
        <family val="0"/>
      </rPr>
      <t>§</t>
    </r>
    <r>
      <rPr>
        <sz val="10"/>
        <rFont val="Arial CE"/>
        <family val="2"/>
      </rPr>
      <t xml:space="preserve"> 4210</t>
    </r>
  </si>
  <si>
    <r>
      <t xml:space="preserve">Zakup usług remontowych  </t>
    </r>
    <r>
      <rPr>
        <sz val="10"/>
        <rFont val="Czcionka tekstu podstawowego"/>
        <family val="0"/>
      </rPr>
      <t>§ 4270</t>
    </r>
  </si>
  <si>
    <r>
      <t xml:space="preserve">Zakup usług pozostałych    </t>
    </r>
    <r>
      <rPr>
        <sz val="10"/>
        <rFont val="Czcionka tekstu podstawowego"/>
        <family val="0"/>
      </rPr>
      <t>§</t>
    </r>
    <r>
      <rPr>
        <sz val="10"/>
        <rFont val="Arial CE"/>
        <family val="2"/>
      </rPr>
      <t xml:space="preserve"> 4300</t>
    </r>
  </si>
  <si>
    <r>
      <t xml:space="preserve">Szkolenia pracowników      </t>
    </r>
    <r>
      <rPr>
        <sz val="10"/>
        <rFont val="Czcionka tekstu podstawowego"/>
        <family val="0"/>
      </rPr>
      <t>§</t>
    </r>
    <r>
      <rPr>
        <sz val="10"/>
        <rFont val="Arial CE"/>
        <family val="2"/>
      </rPr>
      <t xml:space="preserve"> 4700</t>
    </r>
  </si>
  <si>
    <r>
      <t xml:space="preserve">Zakup akcesoriów komputerowych </t>
    </r>
    <r>
      <rPr>
        <sz val="10"/>
        <rFont val="Czcionka tekstu podstawowego"/>
        <family val="0"/>
      </rPr>
      <t>§</t>
    </r>
    <r>
      <rPr>
        <sz val="10"/>
        <rFont val="Arial CE"/>
        <family val="2"/>
      </rPr>
      <t xml:space="preserve"> 4750</t>
    </r>
  </si>
  <si>
    <t>Wydatki majątkowe</t>
  </si>
  <si>
    <r>
      <t xml:space="preserve">Wydatki na zakupy inwestycyjne funduszy celowych </t>
    </r>
    <r>
      <rPr>
        <sz val="10"/>
        <rFont val="Czcionka tekstu podstawowego"/>
        <family val="0"/>
      </rPr>
      <t>§</t>
    </r>
    <r>
      <rPr>
        <sz val="10"/>
        <rFont val="Arial CE"/>
        <family val="2"/>
      </rPr>
      <t xml:space="preserve"> 6120</t>
    </r>
  </si>
  <si>
    <t>odbiornik GPS do kontroli pomiarów geodezyjnych</t>
  </si>
  <si>
    <t>kserokopiarka kolorowa A-3</t>
  </si>
  <si>
    <r>
      <t xml:space="preserve">Przelewy redystrybucyjne  </t>
    </r>
  </si>
  <si>
    <t>Odpis 10% dla Funduszu Centralnego § 2960</t>
  </si>
  <si>
    <t>Odpis  10% dla Funduszu Wojewódzkiego  § 2960</t>
  </si>
  <si>
    <t>IV.</t>
  </si>
  <si>
    <t>Stan środków obrotowych na koniec roku</t>
  </si>
  <si>
    <t>do uchwały Nr 249/XXXVII/09</t>
  </si>
  <si>
    <t>Rady Powiatu w Otwocku</t>
  </si>
  <si>
    <t>z dnia 22 grudnia 2009 r.</t>
  </si>
  <si>
    <t>Załącznik Nr 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</si>
</sst>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</numFmts>
  <fonts count="66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5"/>
      <name val="Arial CE"/>
      <family val="2"/>
    </font>
    <font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7"/>
      <name val="Arial CE"/>
      <family val="0"/>
    </font>
    <font>
      <b/>
      <sz val="14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E"/>
      <family val="2"/>
    </font>
    <font>
      <sz val="10"/>
      <name val="Czcionka tekstu podstawowego"/>
      <family val="0"/>
    </font>
    <font>
      <b/>
      <i/>
      <sz val="10"/>
      <name val="Arial CE"/>
      <family val="0"/>
    </font>
    <font>
      <i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3" fontId="3" fillId="3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3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vertical="center" wrapText="1"/>
    </xf>
    <xf numFmtId="3" fontId="8" fillId="0" borderId="13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/>
    </xf>
    <xf numFmtId="0" fontId="12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1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41" fontId="13" fillId="0" borderId="10" xfId="42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3" fontId="14" fillId="0" borderId="10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2" fontId="15" fillId="34" borderId="16" xfId="0" applyNumberFormat="1" applyFont="1" applyFill="1" applyBorder="1" applyAlignment="1">
      <alignment horizontal="center" vertical="center" wrapText="1"/>
    </xf>
    <xf numFmtId="0" fontId="13" fillId="34" borderId="16" xfId="0" applyNumberFormat="1" applyFont="1" applyFill="1" applyBorder="1" applyAlignment="1">
      <alignment horizontal="right" vertical="center" wrapText="1"/>
    </xf>
    <xf numFmtId="0" fontId="15" fillId="34" borderId="16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3" fontId="15" fillId="34" borderId="10" xfId="0" applyNumberFormat="1" applyFont="1" applyFill="1" applyBorder="1" applyAlignment="1">
      <alignment vertical="center"/>
    </xf>
    <xf numFmtId="3" fontId="17" fillId="34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3" fontId="13" fillId="34" borderId="10" xfId="0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3" fontId="14" fillId="34" borderId="10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3" fontId="13" fillId="0" borderId="10" xfId="42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14" fillId="34" borderId="10" xfId="0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3" fontId="15" fillId="0" borderId="10" xfId="42" applyNumberFormat="1" applyFont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center" vertical="center"/>
    </xf>
    <xf numFmtId="3" fontId="13" fillId="35" borderId="10" xfId="0" applyNumberFormat="1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 wrapText="1"/>
    </xf>
    <xf numFmtId="0" fontId="13" fillId="35" borderId="17" xfId="0" applyFont="1" applyFill="1" applyBorder="1" applyAlignment="1">
      <alignment horizontal="left" vertical="center"/>
    </xf>
    <xf numFmtId="3" fontId="17" fillId="36" borderId="10" xfId="0" applyNumberFormat="1" applyFont="1" applyFill="1" applyBorder="1" applyAlignment="1">
      <alignment vertical="center"/>
    </xf>
    <xf numFmtId="0" fontId="17" fillId="36" borderId="10" xfId="0" applyFont="1" applyFill="1" applyBorder="1" applyAlignment="1">
      <alignment horizontal="center" vertical="center"/>
    </xf>
    <xf numFmtId="3" fontId="14" fillId="36" borderId="10" xfId="0" applyNumberFormat="1" applyFont="1" applyFill="1" applyBorder="1" applyAlignment="1">
      <alignment vertical="center"/>
    </xf>
    <xf numFmtId="0" fontId="14" fillId="36" borderId="10" xfId="0" applyFont="1" applyFill="1" applyBorder="1" applyAlignment="1">
      <alignment vertical="center"/>
    </xf>
    <xf numFmtId="3" fontId="14" fillId="36" borderId="10" xfId="0" applyNumberFormat="1" applyFont="1" applyFill="1" applyBorder="1" applyAlignment="1">
      <alignment vertical="center" wrapText="1"/>
    </xf>
    <xf numFmtId="0" fontId="13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3" fontId="17" fillId="13" borderId="10" xfId="0" applyNumberFormat="1" applyFont="1" applyFill="1" applyBorder="1" applyAlignment="1">
      <alignment horizontal="right" vertical="center"/>
    </xf>
    <xf numFmtId="3" fontId="17" fillId="13" borderId="12" xfId="0" applyNumberFormat="1" applyFont="1" applyFill="1" applyBorder="1" applyAlignment="1">
      <alignment horizontal="left" vertical="top" wrapText="1"/>
    </xf>
    <xf numFmtId="0" fontId="17" fillId="13" borderId="10" xfId="0" applyFont="1" applyFill="1" applyBorder="1" applyAlignment="1">
      <alignment horizontal="center" vertical="center"/>
    </xf>
    <xf numFmtId="0" fontId="15" fillId="35" borderId="0" xfId="0" applyFont="1" applyFill="1" applyAlignment="1">
      <alignment vertical="center"/>
    </xf>
    <xf numFmtId="3" fontId="15" fillId="35" borderId="0" xfId="0" applyNumberFormat="1" applyFont="1" applyFill="1" applyAlignment="1">
      <alignment vertical="center"/>
    </xf>
    <xf numFmtId="41" fontId="9" fillId="13" borderId="10" xfId="0" applyNumberFormat="1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5" fillId="0" borderId="13" xfId="0" applyFont="1" applyBorder="1" applyAlignment="1">
      <alignment horizontal="center" vertical="center"/>
    </xf>
    <xf numFmtId="3" fontId="14" fillId="37" borderId="10" xfId="0" applyNumberFormat="1" applyFont="1" applyFill="1" applyBorder="1" applyAlignment="1">
      <alignment vertical="center"/>
    </xf>
    <xf numFmtId="0" fontId="14" fillId="37" borderId="10" xfId="0" applyFont="1" applyFill="1" applyBorder="1" applyAlignment="1">
      <alignment vertical="center"/>
    </xf>
    <xf numFmtId="0" fontId="14" fillId="37" borderId="10" xfId="0" applyFont="1" applyFill="1" applyBorder="1" applyAlignment="1">
      <alignment vertical="center" wrapText="1"/>
    </xf>
    <xf numFmtId="3" fontId="14" fillId="37" borderId="10" xfId="0" applyNumberFormat="1" applyFont="1" applyFill="1" applyBorder="1" applyAlignment="1">
      <alignment vertical="center" wrapText="1"/>
    </xf>
    <xf numFmtId="0" fontId="13" fillId="37" borderId="10" xfId="0" applyFont="1" applyFill="1" applyBorder="1" applyAlignment="1">
      <alignment horizontal="center" vertical="center"/>
    </xf>
    <xf numFmtId="3" fontId="14" fillId="38" borderId="10" xfId="0" applyNumberFormat="1" applyFont="1" applyFill="1" applyBorder="1" applyAlignment="1">
      <alignment vertical="center"/>
    </xf>
    <xf numFmtId="0" fontId="22" fillId="38" borderId="10" xfId="0" applyFont="1" applyFill="1" applyBorder="1" applyAlignment="1">
      <alignment horizontal="center" vertical="center"/>
    </xf>
    <xf numFmtId="3" fontId="14" fillId="37" borderId="10" xfId="0" applyNumberFormat="1" applyFont="1" applyFill="1" applyBorder="1" applyAlignment="1">
      <alignment horizontal="right" vertical="center"/>
    </xf>
    <xf numFmtId="0" fontId="14" fillId="37" borderId="10" xfId="0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vertical="center"/>
    </xf>
    <xf numFmtId="0" fontId="14" fillId="37" borderId="12" xfId="0" applyFont="1" applyFill="1" applyBorder="1" applyAlignment="1">
      <alignment horizontal="center" vertical="center"/>
    </xf>
    <xf numFmtId="3" fontId="3" fillId="38" borderId="10" xfId="0" applyNumberFormat="1" applyFont="1" applyFill="1" applyBorder="1" applyAlignment="1">
      <alignment vertical="center"/>
    </xf>
    <xf numFmtId="0" fontId="3" fillId="38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7" borderId="0" xfId="0" applyFill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3" fillId="0" borderId="17" xfId="0" applyFont="1" applyBorder="1" applyAlignment="1">
      <alignment vertical="center"/>
    </xf>
    <xf numFmtId="41" fontId="13" fillId="0" borderId="10" xfId="0" applyNumberFormat="1" applyFont="1" applyBorder="1" applyAlignment="1">
      <alignment vertical="center"/>
    </xf>
    <xf numFmtId="41" fontId="14" fillId="37" borderId="10" xfId="0" applyNumberFormat="1" applyFont="1" applyFill="1" applyBorder="1" applyAlignment="1">
      <alignment vertical="center"/>
    </xf>
    <xf numFmtId="41" fontId="14" fillId="0" borderId="10" xfId="0" applyNumberFormat="1" applyFont="1" applyBorder="1" applyAlignment="1">
      <alignment vertical="center"/>
    </xf>
    <xf numFmtId="0" fontId="13" fillId="34" borderId="19" xfId="0" applyFont="1" applyFill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41" fontId="13" fillId="35" borderId="10" xfId="0" applyNumberFormat="1" applyFont="1" applyFill="1" applyBorder="1" applyAlignment="1">
      <alignment vertical="center"/>
    </xf>
    <xf numFmtId="0" fontId="13" fillId="35" borderId="10" xfId="0" applyFont="1" applyFill="1" applyBorder="1" applyAlignment="1">
      <alignment vertical="center" wrapText="1"/>
    </xf>
    <xf numFmtId="0" fontId="13" fillId="35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vertical="center" wrapText="1"/>
    </xf>
    <xf numFmtId="0" fontId="3" fillId="39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3" fontId="3" fillId="40" borderId="10" xfId="0" applyNumberFormat="1" applyFont="1" applyFill="1" applyBorder="1" applyAlignment="1">
      <alignment/>
    </xf>
    <xf numFmtId="0" fontId="13" fillId="35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top" wrapText="1"/>
    </xf>
    <xf numFmtId="0" fontId="13" fillId="0" borderId="17" xfId="0" applyFont="1" applyBorder="1" applyAlignment="1">
      <alignment vertical="center" wrapText="1"/>
    </xf>
    <xf numFmtId="0" fontId="8" fillId="41" borderId="10" xfId="0" applyFont="1" applyFill="1" applyBorder="1" applyAlignment="1">
      <alignment vertical="center"/>
    </xf>
    <xf numFmtId="3" fontId="9" fillId="41" borderId="10" xfId="0" applyNumberFormat="1" applyFont="1" applyFill="1" applyBorder="1" applyAlignment="1">
      <alignment/>
    </xf>
    <xf numFmtId="0" fontId="8" fillId="41" borderId="1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34" borderId="16" xfId="0" applyFont="1" applyFill="1" applyBorder="1" applyAlignment="1">
      <alignment horizontal="right" vertical="center" wrapText="1"/>
    </xf>
    <xf numFmtId="0" fontId="15" fillId="0" borderId="16" xfId="0" applyFont="1" applyBorder="1" applyAlignment="1">
      <alignment vertical="center"/>
    </xf>
    <xf numFmtId="0" fontId="13" fillId="0" borderId="17" xfId="0" applyFont="1" applyBorder="1" applyAlignment="1">
      <alignment horizontal="left" vertical="center" wrapText="1"/>
    </xf>
    <xf numFmtId="0" fontId="15" fillId="0" borderId="10" xfId="60" applyNumberFormat="1" applyFont="1" applyBorder="1" applyAlignment="1">
      <alignment horizontal="left" vertical="top" wrapText="1"/>
    </xf>
    <xf numFmtId="41" fontId="13" fillId="0" borderId="10" xfId="60" applyNumberFormat="1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15" fillId="36" borderId="16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5" fillId="35" borderId="10" xfId="0" applyNumberFormat="1" applyFont="1" applyFill="1" applyBorder="1" applyAlignment="1">
      <alignment horizontal="center" vertical="center" wrapText="1"/>
    </xf>
    <xf numFmtId="2" fontId="15" fillId="35" borderId="17" xfId="0" applyNumberFormat="1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3" fillId="43" borderId="10" xfId="0" applyFont="1" applyFill="1" applyBorder="1" applyAlignment="1">
      <alignment horizontal="left" vertical="center"/>
    </xf>
    <xf numFmtId="3" fontId="3" fillId="43" borderId="10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3" fontId="0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left" vertical="center"/>
    </xf>
    <xf numFmtId="3" fontId="26" fillId="0" borderId="24" xfId="0" applyNumberFormat="1" applyFont="1" applyBorder="1" applyAlignment="1">
      <alignment horizontal="right" vertical="center"/>
    </xf>
    <xf numFmtId="0" fontId="26" fillId="0" borderId="23" xfId="0" applyFont="1" applyBorder="1" applyAlignment="1">
      <alignment horizontal="left" vertical="center"/>
    </xf>
    <xf numFmtId="3" fontId="26" fillId="0" borderId="23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 wrapText="1"/>
    </xf>
    <xf numFmtId="3" fontId="26" fillId="0" borderId="25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0" fontId="9" fillId="41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/>
    </xf>
    <xf numFmtId="0" fontId="3" fillId="39" borderId="18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3" fillId="40" borderId="17" xfId="0" applyFont="1" applyFill="1" applyBorder="1" applyAlignment="1">
      <alignment horizontal="center"/>
    </xf>
    <xf numFmtId="2" fontId="17" fillId="36" borderId="16" xfId="0" applyNumberFormat="1" applyFont="1" applyFill="1" applyBorder="1" applyAlignment="1">
      <alignment horizontal="center" vertical="center" wrapText="1"/>
    </xf>
    <xf numFmtId="2" fontId="17" fillId="36" borderId="18" xfId="0" applyNumberFormat="1" applyFont="1" applyFill="1" applyBorder="1" applyAlignment="1">
      <alignment horizontal="center" vertical="center" wrapText="1"/>
    </xf>
    <xf numFmtId="2" fontId="17" fillId="36" borderId="17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3" fontId="13" fillId="0" borderId="12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center"/>
    </xf>
    <xf numFmtId="0" fontId="14" fillId="36" borderId="18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/>
    </xf>
    <xf numFmtId="0" fontId="17" fillId="13" borderId="18" xfId="0" applyFont="1" applyFill="1" applyBorder="1" applyAlignment="1">
      <alignment horizontal="center" vertical="center"/>
    </xf>
    <xf numFmtId="0" fontId="17" fillId="13" borderId="17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4" fillId="36" borderId="16" xfId="0" applyNumberFormat="1" applyFont="1" applyFill="1" applyBorder="1" applyAlignment="1">
      <alignment horizontal="center" vertical="center" wrapText="1"/>
    </xf>
    <xf numFmtId="0" fontId="14" fillId="36" borderId="18" xfId="0" applyNumberFormat="1" applyFont="1" applyFill="1" applyBorder="1" applyAlignment="1">
      <alignment horizontal="center" vertical="center" wrapText="1"/>
    </xf>
    <xf numFmtId="0" fontId="14" fillId="36" borderId="17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14" fillId="38" borderId="16" xfId="0" applyFont="1" applyFill="1" applyBorder="1" applyAlignment="1">
      <alignment horizontal="center" vertical="center"/>
    </xf>
    <xf numFmtId="0" fontId="14" fillId="38" borderId="18" xfId="0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981075</xdr:colOff>
      <xdr:row>22</xdr:row>
      <xdr:rowOff>314325</xdr:rowOff>
    </xdr:from>
    <xdr:ext cx="219075" cy="257175"/>
    <xdr:sp fLocksText="0">
      <xdr:nvSpPr>
        <xdr:cNvPr id="1" name="pole tekstowe 1"/>
        <xdr:cNvSpPr txBox="1">
          <a:spLocks noChangeArrowheads="1"/>
        </xdr:cNvSpPr>
      </xdr:nvSpPr>
      <xdr:spPr>
        <a:xfrm>
          <a:off x="2562225" y="74771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Layout" workbookViewId="0" topLeftCell="C1">
      <selection activeCell="F18" sqref="F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26" t="s">
        <v>38</v>
      </c>
      <c r="B1" s="226"/>
      <c r="C1" s="226"/>
      <c r="D1" s="226"/>
      <c r="E1" s="226"/>
      <c r="F1" s="226"/>
    </row>
    <row r="2" spans="5:6" ht="19.5" customHeight="1">
      <c r="E2" s="17"/>
      <c r="F2" s="17"/>
    </row>
    <row r="3" spans="5:6" ht="19.5" customHeight="1">
      <c r="E3" s="16"/>
      <c r="F3" s="15" t="s">
        <v>37</v>
      </c>
    </row>
    <row r="4" spans="1:6" ht="19.5" customHeight="1">
      <c r="A4" s="14" t="s">
        <v>36</v>
      </c>
      <c r="B4" s="14" t="s">
        <v>35</v>
      </c>
      <c r="C4" s="14" t="s">
        <v>34</v>
      </c>
      <c r="D4" s="14" t="s">
        <v>33</v>
      </c>
      <c r="E4" s="14" t="s">
        <v>32</v>
      </c>
      <c r="F4" s="14" t="s">
        <v>31</v>
      </c>
    </row>
    <row r="5" spans="1:6" s="12" customFormat="1" ht="7.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</row>
    <row r="6" spans="1:6" s="12" customFormat="1" ht="56.25" customHeight="1">
      <c r="A6" s="44" t="s">
        <v>30</v>
      </c>
      <c r="B6" s="45">
        <v>600</v>
      </c>
      <c r="C6" s="46">
        <v>60004</v>
      </c>
      <c r="D6" s="47">
        <v>2310</v>
      </c>
      <c r="E6" s="48" t="s">
        <v>79</v>
      </c>
      <c r="F6" s="49">
        <v>94050</v>
      </c>
    </row>
    <row r="7" spans="1:6" s="12" customFormat="1" ht="56.25" customHeight="1">
      <c r="A7" s="44" t="s">
        <v>29</v>
      </c>
      <c r="B7" s="45">
        <v>600</v>
      </c>
      <c r="C7" s="46">
        <v>60014</v>
      </c>
      <c r="D7" s="47">
        <v>6610</v>
      </c>
      <c r="E7" s="48" t="s">
        <v>222</v>
      </c>
      <c r="F7" s="49">
        <v>300000</v>
      </c>
    </row>
    <row r="8" spans="1:6" ht="38.25" customHeight="1">
      <c r="A8" s="5" t="s">
        <v>27</v>
      </c>
      <c r="B8" s="5">
        <v>754</v>
      </c>
      <c r="C8" s="5">
        <v>75404</v>
      </c>
      <c r="D8" s="11">
        <v>6170</v>
      </c>
      <c r="E8" s="10" t="s">
        <v>28</v>
      </c>
      <c r="F8" s="4">
        <v>24000</v>
      </c>
    </row>
    <row r="9" spans="1:6" ht="66.75" customHeight="1">
      <c r="A9" s="8" t="s">
        <v>25</v>
      </c>
      <c r="B9" s="8">
        <v>754</v>
      </c>
      <c r="C9" s="8">
        <v>75495</v>
      </c>
      <c r="D9" s="8">
        <v>2820</v>
      </c>
      <c r="E9" s="7" t="s">
        <v>26</v>
      </c>
      <c r="F9" s="6">
        <v>5000</v>
      </c>
    </row>
    <row r="10" spans="1:6" ht="30" customHeight="1">
      <c r="A10" s="8" t="s">
        <v>23</v>
      </c>
      <c r="B10" s="8">
        <v>801</v>
      </c>
      <c r="C10" s="8">
        <v>80120</v>
      </c>
      <c r="D10" s="8">
        <v>2540</v>
      </c>
      <c r="E10" s="7" t="s">
        <v>24</v>
      </c>
      <c r="F10" s="6">
        <v>369316</v>
      </c>
    </row>
    <row r="11" spans="1:6" ht="40.5" customHeight="1">
      <c r="A11" s="8" t="s">
        <v>21</v>
      </c>
      <c r="B11" s="8">
        <v>851</v>
      </c>
      <c r="C11" s="8">
        <v>85111</v>
      </c>
      <c r="D11" s="8">
        <v>6220</v>
      </c>
      <c r="E11" s="7" t="s">
        <v>22</v>
      </c>
      <c r="F11" s="6">
        <v>631876</v>
      </c>
    </row>
    <row r="12" spans="1:6" ht="40.5" customHeight="1">
      <c r="A12" s="8" t="s">
        <v>19</v>
      </c>
      <c r="B12" s="8">
        <v>851</v>
      </c>
      <c r="C12" s="8">
        <v>85111</v>
      </c>
      <c r="D12" s="8">
        <v>2560</v>
      </c>
      <c r="E12" s="123" t="s">
        <v>361</v>
      </c>
      <c r="F12" s="6">
        <v>30000</v>
      </c>
    </row>
    <row r="13" spans="1:6" ht="45.75" customHeight="1">
      <c r="A13" s="8" t="s">
        <v>17</v>
      </c>
      <c r="B13" s="8">
        <v>851</v>
      </c>
      <c r="C13" s="8">
        <v>85154</v>
      </c>
      <c r="D13" s="8">
        <v>2560</v>
      </c>
      <c r="E13" s="7" t="s">
        <v>20</v>
      </c>
      <c r="F13" s="6">
        <v>20000</v>
      </c>
    </row>
    <row r="14" spans="1:6" ht="35.25" customHeight="1">
      <c r="A14" s="8" t="s">
        <v>15</v>
      </c>
      <c r="B14" s="8">
        <v>852</v>
      </c>
      <c r="C14" s="8">
        <v>85201</v>
      </c>
      <c r="D14" s="8">
        <v>2320</v>
      </c>
      <c r="E14" s="7" t="s">
        <v>18</v>
      </c>
      <c r="F14" s="6">
        <v>147407</v>
      </c>
    </row>
    <row r="15" spans="1:6" ht="42.75" customHeight="1">
      <c r="A15" s="8" t="s">
        <v>13</v>
      </c>
      <c r="B15" s="8">
        <v>852</v>
      </c>
      <c r="C15" s="8">
        <v>85201</v>
      </c>
      <c r="D15" s="8">
        <v>2810</v>
      </c>
      <c r="E15" s="7" t="s">
        <v>16</v>
      </c>
      <c r="F15" s="6">
        <v>298671</v>
      </c>
    </row>
    <row r="16" spans="1:6" ht="30" customHeight="1">
      <c r="A16" s="8" t="s">
        <v>11</v>
      </c>
      <c r="B16" s="8">
        <v>852</v>
      </c>
      <c r="C16" s="8">
        <v>85201</v>
      </c>
      <c r="D16" s="8">
        <v>2910</v>
      </c>
      <c r="E16" s="123" t="s">
        <v>12</v>
      </c>
      <c r="F16" s="6">
        <v>4101</v>
      </c>
    </row>
    <row r="17" spans="1:6" ht="51" customHeight="1">
      <c r="A17" s="8" t="s">
        <v>9</v>
      </c>
      <c r="B17" s="8">
        <v>852</v>
      </c>
      <c r="C17" s="8">
        <v>85201</v>
      </c>
      <c r="D17" s="8">
        <v>2820</v>
      </c>
      <c r="E17" s="7" t="s">
        <v>14</v>
      </c>
      <c r="F17" s="6">
        <v>30000</v>
      </c>
    </row>
    <row r="18" spans="1:6" ht="26.25" customHeight="1">
      <c r="A18" s="8" t="s">
        <v>8</v>
      </c>
      <c r="B18" s="8">
        <v>852</v>
      </c>
      <c r="C18" s="8">
        <v>85204</v>
      </c>
      <c r="D18" s="8">
        <v>2910</v>
      </c>
      <c r="E18" s="123" t="s">
        <v>12</v>
      </c>
      <c r="F18" s="6">
        <v>670</v>
      </c>
    </row>
    <row r="19" spans="1:6" ht="54" customHeight="1">
      <c r="A19" s="8" t="s">
        <v>7</v>
      </c>
      <c r="B19" s="8">
        <v>852</v>
      </c>
      <c r="C19" s="8">
        <v>85202</v>
      </c>
      <c r="D19" s="8">
        <v>2820</v>
      </c>
      <c r="E19" s="7" t="s">
        <v>10</v>
      </c>
      <c r="F19" s="6">
        <v>266280</v>
      </c>
    </row>
    <row r="20" spans="1:6" ht="42.75" customHeight="1">
      <c r="A20" s="8" t="s">
        <v>5</v>
      </c>
      <c r="B20" s="8">
        <v>852</v>
      </c>
      <c r="C20" s="8">
        <v>85204</v>
      </c>
      <c r="D20" s="8">
        <v>2320</v>
      </c>
      <c r="E20" s="9" t="s">
        <v>76</v>
      </c>
      <c r="F20" s="6">
        <v>124395</v>
      </c>
    </row>
    <row r="21" spans="1:6" ht="42.75" customHeight="1">
      <c r="A21" s="8" t="s">
        <v>4</v>
      </c>
      <c r="B21" s="8">
        <v>852</v>
      </c>
      <c r="C21" s="8">
        <v>85220</v>
      </c>
      <c r="D21" s="8">
        <v>2820</v>
      </c>
      <c r="E21" s="7" t="s">
        <v>1</v>
      </c>
      <c r="F21" s="6">
        <v>50000</v>
      </c>
    </row>
    <row r="22" spans="1:6" ht="68.25" customHeight="1">
      <c r="A22" s="8" t="s">
        <v>3</v>
      </c>
      <c r="B22" s="8">
        <v>852</v>
      </c>
      <c r="C22" s="8">
        <v>85278</v>
      </c>
      <c r="D22" s="8">
        <v>2710</v>
      </c>
      <c r="E22" s="7" t="s">
        <v>364</v>
      </c>
      <c r="F22" s="6">
        <v>25000</v>
      </c>
    </row>
    <row r="23" spans="1:6" ht="42.75" customHeight="1">
      <c r="A23" s="8" t="s">
        <v>2</v>
      </c>
      <c r="B23" s="8">
        <v>853</v>
      </c>
      <c r="C23" s="8">
        <v>85311</v>
      </c>
      <c r="D23" s="8">
        <v>2580</v>
      </c>
      <c r="E23" s="7" t="s">
        <v>6</v>
      </c>
      <c r="F23" s="6">
        <v>82858</v>
      </c>
    </row>
    <row r="24" spans="1:6" ht="57" customHeight="1">
      <c r="A24" s="8" t="s">
        <v>78</v>
      </c>
      <c r="B24" s="8">
        <v>921</v>
      </c>
      <c r="C24" s="8">
        <v>92105</v>
      </c>
      <c r="D24" s="8">
        <v>2710</v>
      </c>
      <c r="E24" s="7" t="s">
        <v>77</v>
      </c>
      <c r="F24" s="6">
        <v>31478</v>
      </c>
    </row>
    <row r="25" spans="1:6" ht="53.25" customHeight="1">
      <c r="A25" s="44" t="s">
        <v>80</v>
      </c>
      <c r="B25" s="8">
        <v>921</v>
      </c>
      <c r="C25" s="8">
        <v>92116</v>
      </c>
      <c r="D25" s="8">
        <v>2310</v>
      </c>
      <c r="E25" s="48" t="s">
        <v>184</v>
      </c>
      <c r="F25" s="6">
        <v>10000</v>
      </c>
    </row>
    <row r="26" spans="1:6" ht="42.75" customHeight="1">
      <c r="A26" s="5" t="s">
        <v>109</v>
      </c>
      <c r="B26" s="5">
        <v>926</v>
      </c>
      <c r="C26" s="5">
        <v>92605</v>
      </c>
      <c r="D26" s="5">
        <v>2820</v>
      </c>
      <c r="E26" s="10" t="s">
        <v>1</v>
      </c>
      <c r="F26" s="4">
        <v>16150</v>
      </c>
    </row>
    <row r="27" spans="1:6" ht="42.75" customHeight="1">
      <c r="A27" s="8" t="s">
        <v>111</v>
      </c>
      <c r="B27" s="8">
        <v>600</v>
      </c>
      <c r="C27" s="8">
        <v>60014</v>
      </c>
      <c r="D27" s="8">
        <v>2910</v>
      </c>
      <c r="E27" s="123" t="s">
        <v>12</v>
      </c>
      <c r="F27" s="6">
        <v>19872</v>
      </c>
    </row>
    <row r="28" spans="1:6" ht="30" customHeight="1">
      <c r="A28" s="227"/>
      <c r="B28" s="228"/>
      <c r="C28" s="228"/>
      <c r="D28" s="228"/>
      <c r="E28" s="229"/>
      <c r="F28" s="3">
        <f>SUM(F6:F27)</f>
        <v>2581124</v>
      </c>
    </row>
    <row r="30" ht="12.75">
      <c r="A30" s="2"/>
    </row>
    <row r="31" ht="12.75">
      <c r="F31" s="1"/>
    </row>
  </sheetData>
  <sheetProtection/>
  <mergeCells count="2">
    <mergeCell ref="A1:F1"/>
    <mergeCell ref="A28:E28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differentOddEven="1" alignWithMargins="0">
    <oddHeader>&amp;R&amp;9Załącznik Nr 1
do uchwały Nr 249/XXXVII/09
Rady Powiatu w Otwocku
z dnia 22 grudnia 2009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view="pageLayout" workbookViewId="0" topLeftCell="A1">
      <selection activeCell="D10" sqref="D10"/>
    </sheetView>
  </sheetViews>
  <sheetFormatPr defaultColWidth="9.00390625" defaultRowHeight="12.75"/>
  <cols>
    <col min="1" max="1" width="4.75390625" style="16" bestFit="1" customWidth="1"/>
    <col min="2" max="2" width="40.125" style="16" bestFit="1" customWidth="1"/>
    <col min="3" max="3" width="14.00390625" style="16" customWidth="1"/>
    <col min="4" max="4" width="17.125" style="16" customWidth="1"/>
    <col min="5" max="16384" width="9.125" style="16" customWidth="1"/>
  </cols>
  <sheetData>
    <row r="1" spans="1:4" ht="15" customHeight="1">
      <c r="A1" s="232" t="s">
        <v>39</v>
      </c>
      <c r="B1" s="232"/>
      <c r="C1" s="232"/>
      <c r="D1" s="232"/>
    </row>
    <row r="2" ht="6.75" customHeight="1">
      <c r="A2" s="18"/>
    </row>
    <row r="3" ht="12.75">
      <c r="D3" s="19" t="s">
        <v>37</v>
      </c>
    </row>
    <row r="4" spans="1:4" ht="15" customHeight="1">
      <c r="A4" s="233" t="s">
        <v>36</v>
      </c>
      <c r="B4" s="233" t="s">
        <v>40</v>
      </c>
      <c r="C4" s="234" t="s">
        <v>41</v>
      </c>
      <c r="D4" s="234" t="s">
        <v>42</v>
      </c>
    </row>
    <row r="5" spans="1:4" ht="15" customHeight="1">
      <c r="A5" s="233"/>
      <c r="B5" s="233"/>
      <c r="C5" s="233"/>
      <c r="D5" s="234"/>
    </row>
    <row r="6" spans="1:4" ht="15.75" customHeight="1">
      <c r="A6" s="233"/>
      <c r="B6" s="233"/>
      <c r="C6" s="233"/>
      <c r="D6" s="234"/>
    </row>
    <row r="7" spans="1:4" s="22" customFormat="1" ht="9" customHeight="1">
      <c r="A7" s="20">
        <v>1</v>
      </c>
      <c r="B7" s="20">
        <v>2</v>
      </c>
      <c r="C7" s="20">
        <v>3</v>
      </c>
      <c r="D7" s="21">
        <v>4</v>
      </c>
    </row>
    <row r="8" spans="1:4" s="26" customFormat="1" ht="12" customHeight="1">
      <c r="A8" s="23" t="s">
        <v>30</v>
      </c>
      <c r="B8" s="24" t="s">
        <v>43</v>
      </c>
      <c r="C8" s="23"/>
      <c r="D8" s="25">
        <v>86168772</v>
      </c>
    </row>
    <row r="9" spans="1:4" ht="18.75" customHeight="1">
      <c r="A9" s="23" t="s">
        <v>29</v>
      </c>
      <c r="B9" s="24" t="s">
        <v>44</v>
      </c>
      <c r="C9" s="23"/>
      <c r="D9" s="27">
        <v>93042206</v>
      </c>
    </row>
    <row r="10" spans="1:4" ht="18.75" customHeight="1">
      <c r="A10" s="23" t="s">
        <v>27</v>
      </c>
      <c r="B10" s="24" t="s">
        <v>45</v>
      </c>
      <c r="C10" s="28"/>
      <c r="D10" s="29">
        <f>D9-D8</f>
        <v>6873434</v>
      </c>
    </row>
    <row r="11" spans="1:4" ht="18.75" customHeight="1">
      <c r="A11" s="230" t="s">
        <v>46</v>
      </c>
      <c r="B11" s="231"/>
      <c r="C11" s="180"/>
      <c r="D11" s="181">
        <f>D12+D14+D19</f>
        <v>8849241</v>
      </c>
    </row>
    <row r="12" spans="1:4" ht="12.75">
      <c r="A12" s="23" t="s">
        <v>30</v>
      </c>
      <c r="B12" s="30" t="s">
        <v>47</v>
      </c>
      <c r="C12" s="23" t="s">
        <v>48</v>
      </c>
      <c r="D12" s="29">
        <v>6500000</v>
      </c>
    </row>
    <row r="13" spans="1:4" ht="18.75" customHeight="1">
      <c r="A13" s="31" t="s">
        <v>29</v>
      </c>
      <c r="B13" s="28" t="s">
        <v>49</v>
      </c>
      <c r="C13" s="23" t="s">
        <v>48</v>
      </c>
      <c r="D13" s="32">
        <v>0</v>
      </c>
    </row>
    <row r="14" spans="1:4" ht="33" customHeight="1">
      <c r="A14" s="23" t="s">
        <v>27</v>
      </c>
      <c r="B14" s="33" t="s">
        <v>50</v>
      </c>
      <c r="C14" s="23" t="s">
        <v>51</v>
      </c>
      <c r="D14" s="29">
        <v>0</v>
      </c>
    </row>
    <row r="15" spans="1:4" ht="18.75" customHeight="1">
      <c r="A15" s="31" t="s">
        <v>25</v>
      </c>
      <c r="B15" s="28" t="s">
        <v>52</v>
      </c>
      <c r="C15" s="23" t="s">
        <v>53</v>
      </c>
      <c r="D15" s="29">
        <v>0</v>
      </c>
    </row>
    <row r="16" spans="1:4" ht="18.75" customHeight="1">
      <c r="A16" s="23" t="s">
        <v>23</v>
      </c>
      <c r="B16" s="28" t="s">
        <v>54</v>
      </c>
      <c r="C16" s="23" t="s">
        <v>55</v>
      </c>
      <c r="D16" s="29">
        <v>0</v>
      </c>
    </row>
    <row r="17" spans="1:4" ht="18.75" customHeight="1">
      <c r="A17" s="31" t="s">
        <v>21</v>
      </c>
      <c r="B17" s="28" t="s">
        <v>56</v>
      </c>
      <c r="C17" s="23" t="s">
        <v>57</v>
      </c>
      <c r="D17" s="34">
        <v>0</v>
      </c>
    </row>
    <row r="18" spans="1:4" ht="18.75" customHeight="1">
      <c r="A18" s="23" t="s">
        <v>19</v>
      </c>
      <c r="B18" s="28" t="s">
        <v>58</v>
      </c>
      <c r="C18" s="23" t="s">
        <v>59</v>
      </c>
      <c r="D18" s="35">
        <v>0</v>
      </c>
    </row>
    <row r="19" spans="1:4" ht="18.75" customHeight="1">
      <c r="A19" s="23" t="s">
        <v>17</v>
      </c>
      <c r="B19" s="36" t="s">
        <v>60</v>
      </c>
      <c r="C19" s="23" t="s">
        <v>61</v>
      </c>
      <c r="D19" s="35">
        <v>2349241</v>
      </c>
    </row>
    <row r="20" spans="1:4" ht="18.75" customHeight="1">
      <c r="A20" s="230" t="s">
        <v>62</v>
      </c>
      <c r="B20" s="231"/>
      <c r="C20" s="182"/>
      <c r="D20" s="181">
        <v>1975807</v>
      </c>
    </row>
    <row r="21" spans="1:4" ht="12.75">
      <c r="A21" s="23" t="s">
        <v>30</v>
      </c>
      <c r="B21" s="28" t="s">
        <v>63</v>
      </c>
      <c r="C21" s="23" t="s">
        <v>64</v>
      </c>
      <c r="D21" s="35">
        <v>1774180</v>
      </c>
    </row>
    <row r="22" spans="1:4" ht="18.75" customHeight="1">
      <c r="A22" s="31" t="s">
        <v>29</v>
      </c>
      <c r="B22" s="37" t="s">
        <v>65</v>
      </c>
      <c r="C22" s="31" t="s">
        <v>64</v>
      </c>
      <c r="D22" s="38">
        <v>201627</v>
      </c>
    </row>
    <row r="23" spans="1:4" ht="34.5" customHeight="1">
      <c r="A23" s="23" t="s">
        <v>27</v>
      </c>
      <c r="B23" s="39" t="s">
        <v>66</v>
      </c>
      <c r="C23" s="23" t="s">
        <v>67</v>
      </c>
      <c r="D23" s="35">
        <v>0</v>
      </c>
    </row>
    <row r="24" spans="1:4" ht="18.75" customHeight="1">
      <c r="A24" s="31" t="s">
        <v>25</v>
      </c>
      <c r="B24" s="37" t="s">
        <v>68</v>
      </c>
      <c r="C24" s="31" t="s">
        <v>69</v>
      </c>
      <c r="D24" s="38">
        <v>0</v>
      </c>
    </row>
    <row r="25" spans="1:4" ht="18.75" customHeight="1">
      <c r="A25" s="23" t="s">
        <v>23</v>
      </c>
      <c r="B25" s="28" t="s">
        <v>70</v>
      </c>
      <c r="C25" s="23" t="s">
        <v>71</v>
      </c>
      <c r="D25" s="35">
        <v>0</v>
      </c>
    </row>
    <row r="26" spans="1:4" ht="21.75" customHeight="1">
      <c r="A26" s="40" t="s">
        <v>21</v>
      </c>
      <c r="B26" s="36" t="s">
        <v>72</v>
      </c>
      <c r="C26" s="40" t="s">
        <v>73</v>
      </c>
      <c r="D26" s="34">
        <v>0</v>
      </c>
    </row>
    <row r="27" spans="1:6" ht="16.5" customHeight="1">
      <c r="A27" s="40" t="s">
        <v>19</v>
      </c>
      <c r="B27" s="36" t="s">
        <v>74</v>
      </c>
      <c r="C27" s="41" t="s">
        <v>75</v>
      </c>
      <c r="D27" s="42">
        <v>0</v>
      </c>
      <c r="E27" s="43"/>
      <c r="F27" s="43"/>
    </row>
  </sheetData>
  <sheetProtection/>
  <mergeCells count="7">
    <mergeCell ref="A20:B20"/>
    <mergeCell ref="A1:D1"/>
    <mergeCell ref="A4:A6"/>
    <mergeCell ref="B4:B6"/>
    <mergeCell ref="C4:C6"/>
    <mergeCell ref="D4:D6"/>
    <mergeCell ref="A11:B11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2
do uchwały Nr 249/XXXVII/09
Rady Powiatu w Otwocku
z dnia 22 grudnia 2009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E1">
      <pane ySplit="13" topLeftCell="A14" activePane="bottomLeft" state="frozen"/>
      <selection pane="topLeft" activeCell="A1" sqref="A1"/>
      <selection pane="bottomLeft" activeCell="R9" sqref="R9"/>
    </sheetView>
  </sheetViews>
  <sheetFormatPr defaultColWidth="9.00390625" defaultRowHeight="12.75"/>
  <cols>
    <col min="1" max="1" width="4.125" style="0" customWidth="1"/>
    <col min="2" max="2" width="23.375" style="0" customWidth="1"/>
    <col min="3" max="3" width="10.00390625" style="0" customWidth="1"/>
    <col min="5" max="5" width="12.00390625" style="0" customWidth="1"/>
    <col min="6" max="6" width="10.625" style="0" customWidth="1"/>
    <col min="7" max="7" width="11.125" style="0" bestFit="1" customWidth="1"/>
    <col min="8" max="8" width="10.00390625" style="0" customWidth="1"/>
    <col min="9" max="9" width="10.625" style="0" customWidth="1"/>
    <col min="12" max="12" width="11.25390625" style="0" customWidth="1"/>
    <col min="13" max="13" width="10.75390625" style="0" customWidth="1"/>
    <col min="17" max="17" width="10.25390625" style="0" customWidth="1"/>
  </cols>
  <sheetData>
    <row r="1" spans="16:17" ht="12.75">
      <c r="P1" s="238" t="s">
        <v>340</v>
      </c>
      <c r="Q1" s="238"/>
    </row>
    <row r="2" spans="15:17" ht="12.75">
      <c r="O2" s="238" t="s">
        <v>408</v>
      </c>
      <c r="P2" s="238"/>
      <c r="Q2" s="238"/>
    </row>
    <row r="3" spans="15:17" ht="12.75">
      <c r="O3" s="238" t="s">
        <v>409</v>
      </c>
      <c r="P3" s="238"/>
      <c r="Q3" s="238"/>
    </row>
    <row r="4" spans="15:17" ht="12.75">
      <c r="O4" s="238" t="s">
        <v>410</v>
      </c>
      <c r="P4" s="238"/>
      <c r="Q4" s="238"/>
    </row>
    <row r="5" spans="1:17" ht="12.75">
      <c r="A5" s="239" t="s">
        <v>251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</row>
    <row r="6" spans="1:17" ht="12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7" ht="12.75">
      <c r="A7" s="240" t="s">
        <v>36</v>
      </c>
      <c r="B7" s="243" t="s">
        <v>252</v>
      </c>
      <c r="C7" s="243" t="s">
        <v>253</v>
      </c>
      <c r="D7" s="243" t="s">
        <v>254</v>
      </c>
      <c r="E7" s="243" t="s">
        <v>255</v>
      </c>
      <c r="F7" s="244" t="s">
        <v>256</v>
      </c>
      <c r="G7" s="244"/>
      <c r="H7" s="235" t="s">
        <v>81</v>
      </c>
      <c r="I7" s="236"/>
      <c r="J7" s="236"/>
      <c r="K7" s="236"/>
      <c r="L7" s="236"/>
      <c r="M7" s="236"/>
      <c r="N7" s="236"/>
      <c r="O7" s="236"/>
      <c r="P7" s="236"/>
      <c r="Q7" s="237"/>
    </row>
    <row r="8" spans="1:17" ht="12.75">
      <c r="A8" s="241"/>
      <c r="B8" s="243"/>
      <c r="C8" s="243"/>
      <c r="D8" s="243"/>
      <c r="E8" s="243"/>
      <c r="F8" s="240" t="s">
        <v>257</v>
      </c>
      <c r="G8" s="240" t="s">
        <v>258</v>
      </c>
      <c r="H8" s="235" t="s">
        <v>259</v>
      </c>
      <c r="I8" s="236"/>
      <c r="J8" s="236"/>
      <c r="K8" s="236"/>
      <c r="L8" s="236"/>
      <c r="M8" s="236"/>
      <c r="N8" s="236"/>
      <c r="O8" s="236"/>
      <c r="P8" s="236"/>
      <c r="Q8" s="237"/>
    </row>
    <row r="9" spans="1:17" ht="12.75">
      <c r="A9" s="241"/>
      <c r="B9" s="243"/>
      <c r="C9" s="243"/>
      <c r="D9" s="243"/>
      <c r="E9" s="243"/>
      <c r="F9" s="241"/>
      <c r="G9" s="241"/>
      <c r="H9" s="240" t="s">
        <v>260</v>
      </c>
      <c r="I9" s="235" t="s">
        <v>261</v>
      </c>
      <c r="J9" s="236"/>
      <c r="K9" s="236"/>
      <c r="L9" s="236"/>
      <c r="M9" s="236"/>
      <c r="N9" s="236"/>
      <c r="O9" s="236"/>
      <c r="P9" s="236"/>
      <c r="Q9" s="237"/>
    </row>
    <row r="10" spans="1:17" ht="12.75">
      <c r="A10" s="241"/>
      <c r="B10" s="243"/>
      <c r="C10" s="243"/>
      <c r="D10" s="243"/>
      <c r="E10" s="243"/>
      <c r="F10" s="241"/>
      <c r="G10" s="241"/>
      <c r="H10" s="241"/>
      <c r="I10" s="235" t="s">
        <v>262</v>
      </c>
      <c r="J10" s="236"/>
      <c r="K10" s="236"/>
      <c r="L10" s="237"/>
      <c r="M10" s="235" t="s">
        <v>258</v>
      </c>
      <c r="N10" s="236"/>
      <c r="O10" s="236"/>
      <c r="P10" s="236"/>
      <c r="Q10" s="237"/>
    </row>
    <row r="11" spans="1:17" ht="12.75">
      <c r="A11" s="241"/>
      <c r="B11" s="243"/>
      <c r="C11" s="243"/>
      <c r="D11" s="243"/>
      <c r="E11" s="243"/>
      <c r="F11" s="241"/>
      <c r="G11" s="241"/>
      <c r="H11" s="241"/>
      <c r="I11" s="240" t="s">
        <v>263</v>
      </c>
      <c r="J11" s="158" t="s">
        <v>264</v>
      </c>
      <c r="K11" s="158"/>
      <c r="L11" s="158"/>
      <c r="M11" s="240" t="s">
        <v>265</v>
      </c>
      <c r="N11" s="235" t="s">
        <v>264</v>
      </c>
      <c r="O11" s="236"/>
      <c r="P11" s="236"/>
      <c r="Q11" s="237"/>
    </row>
    <row r="12" spans="1:17" ht="135.75" customHeight="1">
      <c r="A12" s="242"/>
      <c r="B12" s="243"/>
      <c r="C12" s="243"/>
      <c r="D12" s="243"/>
      <c r="E12" s="243"/>
      <c r="F12" s="242"/>
      <c r="G12" s="242"/>
      <c r="H12" s="242"/>
      <c r="I12" s="242"/>
      <c r="J12" s="159" t="s">
        <v>266</v>
      </c>
      <c r="K12" s="159" t="s">
        <v>267</v>
      </c>
      <c r="L12" s="160" t="s">
        <v>268</v>
      </c>
      <c r="M12" s="242"/>
      <c r="N12" s="157" t="s">
        <v>269</v>
      </c>
      <c r="O12" s="159" t="s">
        <v>266</v>
      </c>
      <c r="P12" s="159" t="s">
        <v>267</v>
      </c>
      <c r="Q12" s="159" t="s">
        <v>270</v>
      </c>
    </row>
    <row r="13" spans="1:17" ht="12.75">
      <c r="A13" s="161">
        <v>1</v>
      </c>
      <c r="B13" s="161">
        <v>2</v>
      </c>
      <c r="C13" s="161">
        <v>3</v>
      </c>
      <c r="D13" s="161">
        <v>4</v>
      </c>
      <c r="E13" s="161">
        <v>5</v>
      </c>
      <c r="F13" s="161">
        <v>6</v>
      </c>
      <c r="G13" s="161">
        <v>7</v>
      </c>
      <c r="H13" s="161">
        <v>8</v>
      </c>
      <c r="I13" s="161">
        <v>9</v>
      </c>
      <c r="J13" s="161">
        <v>10</v>
      </c>
      <c r="K13" s="161">
        <v>11</v>
      </c>
      <c r="L13" s="161">
        <v>12</v>
      </c>
      <c r="M13" s="161">
        <v>13</v>
      </c>
      <c r="N13" s="161">
        <v>14</v>
      </c>
      <c r="O13" s="161">
        <v>15</v>
      </c>
      <c r="P13" s="161">
        <v>16</v>
      </c>
      <c r="Q13" s="161">
        <v>17</v>
      </c>
    </row>
    <row r="14" spans="1:17" ht="12.75">
      <c r="A14" s="162">
        <v>1</v>
      </c>
      <c r="B14" s="163" t="s">
        <v>271</v>
      </c>
      <c r="C14" s="248" t="s">
        <v>82</v>
      </c>
      <c r="D14" s="249"/>
      <c r="E14" s="164">
        <f>F14+G14</f>
        <v>34618144</v>
      </c>
      <c r="F14" s="164">
        <f>F19+F28+F37+F46+F55+F64</f>
        <v>5482412</v>
      </c>
      <c r="G14" s="164">
        <f aca="true" t="shared" si="0" ref="G14:Q14">G19+G28+G37+G46+G55+G64</f>
        <v>29135732</v>
      </c>
      <c r="H14" s="164">
        <f t="shared" si="0"/>
        <v>457853</v>
      </c>
      <c r="I14" s="164">
        <f t="shared" si="0"/>
        <v>411028</v>
      </c>
      <c r="J14" s="164">
        <f t="shared" si="0"/>
        <v>200000</v>
      </c>
      <c r="K14" s="164">
        <f t="shared" si="0"/>
        <v>0</v>
      </c>
      <c r="L14" s="164">
        <f t="shared" si="0"/>
        <v>211028</v>
      </c>
      <c r="M14" s="164">
        <f t="shared" si="0"/>
        <v>46825</v>
      </c>
      <c r="N14" s="164">
        <f t="shared" si="0"/>
        <v>0</v>
      </c>
      <c r="O14" s="164">
        <f t="shared" si="0"/>
        <v>0</v>
      </c>
      <c r="P14" s="164">
        <f t="shared" si="0"/>
        <v>0</v>
      </c>
      <c r="Q14" s="164">
        <f t="shared" si="0"/>
        <v>46825</v>
      </c>
    </row>
    <row r="15" spans="1:17" ht="12.75">
      <c r="A15" s="250" t="s">
        <v>272</v>
      </c>
      <c r="B15" s="165" t="s">
        <v>273</v>
      </c>
      <c r="C15" s="253" t="s">
        <v>274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5"/>
    </row>
    <row r="16" spans="1:17" ht="12.75">
      <c r="A16" s="251"/>
      <c r="B16" s="165" t="s">
        <v>275</v>
      </c>
      <c r="C16" s="256" t="s">
        <v>276</v>
      </c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8"/>
    </row>
    <row r="17" spans="1:17" ht="12.75">
      <c r="A17" s="251"/>
      <c r="B17" s="165" t="s">
        <v>277</v>
      </c>
      <c r="C17" s="256" t="s">
        <v>278</v>
      </c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8"/>
    </row>
    <row r="18" spans="1:17" ht="12.75">
      <c r="A18" s="251"/>
      <c r="B18" s="165" t="s">
        <v>279</v>
      </c>
      <c r="C18" s="166" t="s">
        <v>280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7"/>
    </row>
    <row r="19" spans="1:17" ht="33.75">
      <c r="A19" s="251"/>
      <c r="B19" s="165" t="s">
        <v>281</v>
      </c>
      <c r="C19" s="168" t="s">
        <v>282</v>
      </c>
      <c r="D19" s="168" t="s">
        <v>283</v>
      </c>
      <c r="E19" s="169">
        <f>SUM(E20:E23)</f>
        <v>23953169</v>
      </c>
      <c r="F19" s="169">
        <f aca="true" t="shared" si="1" ref="F19:Q19">SUM(F20:F23)</f>
        <v>3762975</v>
      </c>
      <c r="G19" s="169">
        <f t="shared" si="1"/>
        <v>20190194</v>
      </c>
      <c r="H19" s="169">
        <f t="shared" si="1"/>
        <v>220000</v>
      </c>
      <c r="I19" s="169">
        <f>SUM(I20:I23)</f>
        <v>220000</v>
      </c>
      <c r="J19" s="169">
        <f t="shared" si="1"/>
        <v>200000</v>
      </c>
      <c r="K19" s="169">
        <f t="shared" si="1"/>
        <v>0</v>
      </c>
      <c r="L19" s="169">
        <f>SUM(L20:L23)</f>
        <v>20000</v>
      </c>
      <c r="M19" s="169">
        <f t="shared" si="1"/>
        <v>0</v>
      </c>
      <c r="N19" s="169">
        <f t="shared" si="1"/>
        <v>0</v>
      </c>
      <c r="O19" s="169">
        <f t="shared" si="1"/>
        <v>0</v>
      </c>
      <c r="P19" s="169">
        <f t="shared" si="1"/>
        <v>0</v>
      </c>
      <c r="Q19" s="169">
        <f t="shared" si="1"/>
        <v>0</v>
      </c>
    </row>
    <row r="20" spans="1:17" ht="12.75">
      <c r="A20" s="251"/>
      <c r="B20" s="165" t="s">
        <v>284</v>
      </c>
      <c r="C20" s="165"/>
      <c r="D20" s="165"/>
      <c r="E20" s="169">
        <f>F20+G20</f>
        <v>0</v>
      </c>
      <c r="F20" s="169">
        <v>0</v>
      </c>
      <c r="G20" s="169">
        <v>0</v>
      </c>
      <c r="H20" s="169">
        <f>I20+M20</f>
        <v>0</v>
      </c>
      <c r="I20" s="169">
        <f>SUM(J20:L20)</f>
        <v>0</v>
      </c>
      <c r="J20" s="169">
        <v>0</v>
      </c>
      <c r="K20" s="169">
        <v>0</v>
      </c>
      <c r="L20" s="169">
        <v>0</v>
      </c>
      <c r="M20" s="169">
        <f>SUM(N20:Q20)</f>
        <v>0</v>
      </c>
      <c r="N20" s="169">
        <v>0</v>
      </c>
      <c r="O20" s="169">
        <v>0</v>
      </c>
      <c r="P20" s="169">
        <v>0</v>
      </c>
      <c r="Q20" s="169">
        <v>0</v>
      </c>
    </row>
    <row r="21" spans="1:17" ht="12.75">
      <c r="A21" s="251"/>
      <c r="B21" s="165" t="s">
        <v>259</v>
      </c>
      <c r="C21" s="165"/>
      <c r="D21" s="165"/>
      <c r="E21" s="169">
        <f>F21+G21</f>
        <v>220000</v>
      </c>
      <c r="F21" s="169">
        <v>220000</v>
      </c>
      <c r="G21" s="169">
        <v>0</v>
      </c>
      <c r="H21" s="169">
        <f>I21+M21</f>
        <v>220000</v>
      </c>
      <c r="I21" s="169">
        <f>SUM(J21:L21)</f>
        <v>220000</v>
      </c>
      <c r="J21" s="169">
        <v>200000</v>
      </c>
      <c r="K21" s="169">
        <v>0</v>
      </c>
      <c r="L21" s="169">
        <v>20000</v>
      </c>
      <c r="M21" s="169">
        <f>SUM(N21:Q21)</f>
        <v>0</v>
      </c>
      <c r="N21" s="169">
        <v>0</v>
      </c>
      <c r="O21" s="169">
        <v>0</v>
      </c>
      <c r="P21" s="169">
        <v>0</v>
      </c>
      <c r="Q21" s="169">
        <v>0</v>
      </c>
    </row>
    <row r="22" spans="1:17" ht="12.75">
      <c r="A22" s="251"/>
      <c r="B22" s="165" t="s">
        <v>230</v>
      </c>
      <c r="C22" s="165"/>
      <c r="D22" s="165"/>
      <c r="E22" s="169">
        <f>F22+G22</f>
        <v>2913776</v>
      </c>
      <c r="F22" s="169">
        <v>590066</v>
      </c>
      <c r="G22" s="169">
        <v>2323710</v>
      </c>
      <c r="H22" s="169">
        <f>I22+M22</f>
        <v>0</v>
      </c>
      <c r="I22" s="169">
        <f>SUM(J22:L22)</f>
        <v>0</v>
      </c>
      <c r="J22" s="169">
        <v>0</v>
      </c>
      <c r="K22" s="169">
        <v>0</v>
      </c>
      <c r="L22" s="169">
        <v>0</v>
      </c>
      <c r="M22" s="169">
        <f>SUM(N22:Q22)</f>
        <v>0</v>
      </c>
      <c r="N22" s="169">
        <v>0</v>
      </c>
      <c r="O22" s="169">
        <v>0</v>
      </c>
      <c r="P22" s="169">
        <v>0</v>
      </c>
      <c r="Q22" s="169">
        <v>0</v>
      </c>
    </row>
    <row r="23" spans="1:17" ht="12.75">
      <c r="A23" s="252"/>
      <c r="B23" s="165" t="s">
        <v>231</v>
      </c>
      <c r="C23" s="165"/>
      <c r="D23" s="165"/>
      <c r="E23" s="169">
        <f>F23+G23</f>
        <v>20819393</v>
      </c>
      <c r="F23" s="169">
        <v>2952909</v>
      </c>
      <c r="G23" s="169">
        <v>17866484</v>
      </c>
      <c r="H23" s="169">
        <f>I23+M23</f>
        <v>0</v>
      </c>
      <c r="I23" s="169">
        <f>SUM(J23:L23)</f>
        <v>0</v>
      </c>
      <c r="J23" s="169">
        <v>0</v>
      </c>
      <c r="K23" s="169">
        <v>0</v>
      </c>
      <c r="L23" s="169">
        <v>0</v>
      </c>
      <c r="M23" s="169">
        <f>SUM(N23:Q23)</f>
        <v>0</v>
      </c>
      <c r="N23" s="169">
        <v>0</v>
      </c>
      <c r="O23" s="169">
        <v>0</v>
      </c>
      <c r="P23" s="169">
        <v>0</v>
      </c>
      <c r="Q23" s="169">
        <v>0</v>
      </c>
    </row>
    <row r="24" spans="1:17" ht="12.75">
      <c r="A24" s="250" t="s">
        <v>285</v>
      </c>
      <c r="B24" s="165" t="s">
        <v>273</v>
      </c>
      <c r="C24" s="253" t="s">
        <v>274</v>
      </c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5"/>
    </row>
    <row r="25" spans="1:17" ht="12.75">
      <c r="A25" s="251"/>
      <c r="B25" s="165" t="s">
        <v>275</v>
      </c>
      <c r="C25" s="256" t="s">
        <v>276</v>
      </c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8"/>
    </row>
    <row r="26" spans="1:17" ht="12.75">
      <c r="A26" s="251"/>
      <c r="B26" s="165" t="s">
        <v>277</v>
      </c>
      <c r="C26" s="256" t="s">
        <v>278</v>
      </c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8"/>
    </row>
    <row r="27" spans="1:17" ht="12.75">
      <c r="A27" s="251"/>
      <c r="B27" s="165" t="s">
        <v>279</v>
      </c>
      <c r="C27" s="245" t="s">
        <v>289</v>
      </c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7"/>
    </row>
    <row r="28" spans="1:17" ht="33.75">
      <c r="A28" s="251"/>
      <c r="B28" s="165" t="s">
        <v>281</v>
      </c>
      <c r="C28" s="168" t="s">
        <v>282</v>
      </c>
      <c r="D28" s="168" t="s">
        <v>358</v>
      </c>
      <c r="E28" s="169">
        <f>SUM(E29:E32)</f>
        <v>2762125</v>
      </c>
      <c r="F28" s="169">
        <f aca="true" t="shared" si="2" ref="F28:Q28">SUM(F29:F32)</f>
        <v>414319</v>
      </c>
      <c r="G28" s="169">
        <f t="shared" si="2"/>
        <v>2347806</v>
      </c>
      <c r="H28" s="169">
        <f t="shared" si="2"/>
        <v>10843</v>
      </c>
      <c r="I28" s="169">
        <f t="shared" si="2"/>
        <v>10843</v>
      </c>
      <c r="J28" s="169">
        <f t="shared" si="2"/>
        <v>0</v>
      </c>
      <c r="K28" s="169">
        <f t="shared" si="2"/>
        <v>0</v>
      </c>
      <c r="L28" s="169">
        <f t="shared" si="2"/>
        <v>10843</v>
      </c>
      <c r="M28" s="169">
        <f t="shared" si="2"/>
        <v>0</v>
      </c>
      <c r="N28" s="169">
        <f t="shared" si="2"/>
        <v>0</v>
      </c>
      <c r="O28" s="169">
        <f t="shared" si="2"/>
        <v>0</v>
      </c>
      <c r="P28" s="169">
        <f t="shared" si="2"/>
        <v>0</v>
      </c>
      <c r="Q28" s="169">
        <f t="shared" si="2"/>
        <v>0</v>
      </c>
    </row>
    <row r="29" spans="1:17" ht="12.75">
      <c r="A29" s="251"/>
      <c r="B29" s="165" t="s">
        <v>284</v>
      </c>
      <c r="C29" s="165"/>
      <c r="D29" s="165"/>
      <c r="E29" s="169">
        <f>F29+G29</f>
        <v>0</v>
      </c>
      <c r="F29" s="169">
        <v>0</v>
      </c>
      <c r="G29" s="169">
        <v>0</v>
      </c>
      <c r="H29" s="169">
        <f>I29+M29</f>
        <v>0</v>
      </c>
      <c r="I29" s="169">
        <f>SUM(J29:L29)</f>
        <v>0</v>
      </c>
      <c r="J29" s="169">
        <v>0</v>
      </c>
      <c r="K29" s="169">
        <v>0</v>
      </c>
      <c r="L29" s="169">
        <v>0</v>
      </c>
      <c r="M29" s="169">
        <f>SUM(N29:Q29)</f>
        <v>0</v>
      </c>
      <c r="N29" s="169">
        <v>0</v>
      </c>
      <c r="O29" s="169">
        <v>0</v>
      </c>
      <c r="P29" s="169">
        <v>0</v>
      </c>
      <c r="Q29" s="169">
        <v>0</v>
      </c>
    </row>
    <row r="30" spans="1:17" ht="12.75">
      <c r="A30" s="251"/>
      <c r="B30" s="165" t="s">
        <v>259</v>
      </c>
      <c r="C30" s="165"/>
      <c r="D30" s="165"/>
      <c r="E30" s="169">
        <f>F30+G30</f>
        <v>10843</v>
      </c>
      <c r="F30" s="169">
        <v>10843</v>
      </c>
      <c r="G30" s="169">
        <v>0</v>
      </c>
      <c r="H30" s="169">
        <f>I30+M30</f>
        <v>10843</v>
      </c>
      <c r="I30" s="169">
        <f>SUM(J30:L30)</f>
        <v>10843</v>
      </c>
      <c r="J30" s="169">
        <v>0</v>
      </c>
      <c r="K30" s="169">
        <v>0</v>
      </c>
      <c r="L30" s="169">
        <v>10843</v>
      </c>
      <c r="M30" s="169">
        <f>SUM(N30:Q30)</f>
        <v>0</v>
      </c>
      <c r="N30" s="169">
        <v>0</v>
      </c>
      <c r="O30" s="169">
        <v>0</v>
      </c>
      <c r="P30" s="169">
        <v>0</v>
      </c>
      <c r="Q30" s="169">
        <v>0</v>
      </c>
    </row>
    <row r="31" spans="1:17" ht="12.75">
      <c r="A31" s="251"/>
      <c r="B31" s="165" t="s">
        <v>230</v>
      </c>
      <c r="C31" s="165"/>
      <c r="D31" s="165"/>
      <c r="E31" s="169">
        <f>F31+G31</f>
        <v>2751282</v>
      </c>
      <c r="F31" s="169">
        <v>403476</v>
      </c>
      <c r="G31" s="169">
        <v>2347806</v>
      </c>
      <c r="H31" s="169">
        <f>I31+M31</f>
        <v>0</v>
      </c>
      <c r="I31" s="169">
        <f>SUM(J31:L31)</f>
        <v>0</v>
      </c>
      <c r="J31" s="169">
        <v>0</v>
      </c>
      <c r="K31" s="169">
        <v>0</v>
      </c>
      <c r="L31" s="169">
        <v>0</v>
      </c>
      <c r="M31" s="169">
        <f>SUM(N31:Q31)</f>
        <v>0</v>
      </c>
      <c r="N31" s="169">
        <v>0</v>
      </c>
      <c r="O31" s="169">
        <v>0</v>
      </c>
      <c r="P31" s="169">
        <v>0</v>
      </c>
      <c r="Q31" s="169">
        <v>0</v>
      </c>
    </row>
    <row r="32" spans="1:17" ht="12.75">
      <c r="A32" s="252"/>
      <c r="B32" s="165" t="s">
        <v>231</v>
      </c>
      <c r="C32" s="165"/>
      <c r="D32" s="165"/>
      <c r="E32" s="169">
        <f>F32+G32</f>
        <v>0</v>
      </c>
      <c r="F32" s="169">
        <v>0</v>
      </c>
      <c r="G32" s="169">
        <v>0</v>
      </c>
      <c r="H32" s="169">
        <f>I32+M32</f>
        <v>0</v>
      </c>
      <c r="I32" s="169">
        <f>SUM(J32:L32)</f>
        <v>0</v>
      </c>
      <c r="J32" s="169">
        <v>0</v>
      </c>
      <c r="K32" s="169">
        <v>0</v>
      </c>
      <c r="L32" s="169">
        <v>0</v>
      </c>
      <c r="M32" s="169">
        <f>SUM(N32:Q32)</f>
        <v>0</v>
      </c>
      <c r="N32" s="169">
        <v>0</v>
      </c>
      <c r="O32" s="169">
        <v>0</v>
      </c>
      <c r="P32" s="169">
        <v>0</v>
      </c>
      <c r="Q32" s="169">
        <v>0</v>
      </c>
    </row>
    <row r="33" spans="1:17" ht="12.75">
      <c r="A33" s="250" t="s">
        <v>286</v>
      </c>
      <c r="B33" s="165" t="s">
        <v>273</v>
      </c>
      <c r="C33" s="253" t="s">
        <v>274</v>
      </c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5"/>
    </row>
    <row r="34" spans="1:17" ht="12.75">
      <c r="A34" s="251"/>
      <c r="B34" s="165" t="s">
        <v>275</v>
      </c>
      <c r="C34" s="256" t="s">
        <v>276</v>
      </c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8"/>
    </row>
    <row r="35" spans="1:17" ht="12.75">
      <c r="A35" s="251"/>
      <c r="B35" s="165" t="s">
        <v>277</v>
      </c>
      <c r="C35" s="256" t="s">
        <v>278</v>
      </c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8"/>
    </row>
    <row r="36" spans="1:17" ht="12.75">
      <c r="A36" s="251"/>
      <c r="B36" s="165" t="s">
        <v>279</v>
      </c>
      <c r="C36" s="245" t="s">
        <v>290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7"/>
    </row>
    <row r="37" spans="1:17" ht="33.75">
      <c r="A37" s="251"/>
      <c r="B37" s="165" t="s">
        <v>281</v>
      </c>
      <c r="C37" s="168" t="s">
        <v>282</v>
      </c>
      <c r="D37" s="168" t="s">
        <v>283</v>
      </c>
      <c r="E37" s="169">
        <f>SUM(E38:E41)</f>
        <v>4044750</v>
      </c>
      <c r="F37" s="169">
        <f aca="true" t="shared" si="3" ref="F37:P37">SUM(F38:F41)</f>
        <v>606713</v>
      </c>
      <c r="G37" s="169">
        <f t="shared" si="3"/>
        <v>3438037</v>
      </c>
      <c r="H37" s="169">
        <f t="shared" si="3"/>
        <v>36600</v>
      </c>
      <c r="I37" s="169">
        <f t="shared" si="3"/>
        <v>36600</v>
      </c>
      <c r="J37" s="169">
        <f t="shared" si="3"/>
        <v>0</v>
      </c>
      <c r="K37" s="169">
        <f t="shared" si="3"/>
        <v>0</v>
      </c>
      <c r="L37" s="169">
        <f t="shared" si="3"/>
        <v>36600</v>
      </c>
      <c r="M37" s="169">
        <f t="shared" si="3"/>
        <v>0</v>
      </c>
      <c r="N37" s="169">
        <f t="shared" si="3"/>
        <v>0</v>
      </c>
      <c r="O37" s="169">
        <f t="shared" si="3"/>
        <v>0</v>
      </c>
      <c r="P37" s="169">
        <f t="shared" si="3"/>
        <v>0</v>
      </c>
      <c r="Q37" s="169">
        <f>SUM(Q38:Q41)</f>
        <v>0</v>
      </c>
    </row>
    <row r="38" spans="1:17" ht="12.75">
      <c r="A38" s="251"/>
      <c r="B38" s="165" t="s">
        <v>284</v>
      </c>
      <c r="C38" s="165"/>
      <c r="D38" s="165"/>
      <c r="E38" s="169">
        <f>F38+G38</f>
        <v>0</v>
      </c>
      <c r="F38" s="169">
        <v>0</v>
      </c>
      <c r="G38" s="169">
        <v>0</v>
      </c>
      <c r="H38" s="169">
        <f>I38+M38</f>
        <v>0</v>
      </c>
      <c r="I38" s="169">
        <f>SUM(J38:L38)</f>
        <v>0</v>
      </c>
      <c r="J38" s="169">
        <v>0</v>
      </c>
      <c r="K38" s="169">
        <v>0</v>
      </c>
      <c r="L38" s="169">
        <v>0</v>
      </c>
      <c r="M38" s="169">
        <f>SUM(N38:Q38)</f>
        <v>0</v>
      </c>
      <c r="N38" s="169">
        <v>0</v>
      </c>
      <c r="O38" s="169">
        <v>0</v>
      </c>
      <c r="P38" s="169">
        <v>0</v>
      </c>
      <c r="Q38" s="169">
        <v>0</v>
      </c>
    </row>
    <row r="39" spans="1:17" ht="12.75">
      <c r="A39" s="251"/>
      <c r="B39" s="165" t="s">
        <v>259</v>
      </c>
      <c r="C39" s="165"/>
      <c r="D39" s="165"/>
      <c r="E39" s="169">
        <f>F39+G39</f>
        <v>36600</v>
      </c>
      <c r="F39" s="169">
        <v>36600</v>
      </c>
      <c r="G39" s="169">
        <v>0</v>
      </c>
      <c r="H39" s="169">
        <f>I39+M39</f>
        <v>36600</v>
      </c>
      <c r="I39" s="169">
        <f>SUM(J39:L39)</f>
        <v>36600</v>
      </c>
      <c r="J39" s="169">
        <v>0</v>
      </c>
      <c r="K39" s="169">
        <v>0</v>
      </c>
      <c r="L39" s="169">
        <v>36600</v>
      </c>
      <c r="M39" s="169">
        <f>SUM(N39:Q39)</f>
        <v>0</v>
      </c>
      <c r="N39" s="169">
        <v>0</v>
      </c>
      <c r="O39" s="169">
        <v>0</v>
      </c>
      <c r="P39" s="169">
        <v>0</v>
      </c>
      <c r="Q39" s="169">
        <v>0</v>
      </c>
    </row>
    <row r="40" spans="1:17" ht="12.75">
      <c r="A40" s="251"/>
      <c r="B40" s="165" t="s">
        <v>230</v>
      </c>
      <c r="C40" s="165"/>
      <c r="D40" s="165"/>
      <c r="E40" s="169">
        <f>F40+G40</f>
        <v>4008150</v>
      </c>
      <c r="F40" s="169">
        <v>570113</v>
      </c>
      <c r="G40" s="169">
        <v>3438037</v>
      </c>
      <c r="H40" s="169">
        <f>I40+M40</f>
        <v>0</v>
      </c>
      <c r="I40" s="169">
        <f>SUM(J40:L40)</f>
        <v>0</v>
      </c>
      <c r="J40" s="169">
        <v>0</v>
      </c>
      <c r="K40" s="169">
        <v>0</v>
      </c>
      <c r="L40" s="169">
        <v>0</v>
      </c>
      <c r="M40" s="169">
        <f>SUM(N40:Q40)</f>
        <v>0</v>
      </c>
      <c r="N40" s="169">
        <v>0</v>
      </c>
      <c r="O40" s="169">
        <v>0</v>
      </c>
      <c r="P40" s="169">
        <v>0</v>
      </c>
      <c r="Q40" s="169">
        <v>0</v>
      </c>
    </row>
    <row r="41" spans="1:17" ht="12.75">
      <c r="A41" s="252"/>
      <c r="B41" s="165" t="s">
        <v>231</v>
      </c>
      <c r="C41" s="165"/>
      <c r="D41" s="165"/>
      <c r="E41" s="169">
        <f>F41+G41</f>
        <v>0</v>
      </c>
      <c r="F41" s="169">
        <v>0</v>
      </c>
      <c r="G41" s="169">
        <v>0</v>
      </c>
      <c r="H41" s="169">
        <f>I41+M41</f>
        <v>0</v>
      </c>
      <c r="I41" s="169">
        <f>SUM(J41:L41)</f>
        <v>0</v>
      </c>
      <c r="J41" s="169">
        <v>0</v>
      </c>
      <c r="K41" s="169">
        <v>0</v>
      </c>
      <c r="L41" s="169">
        <v>0</v>
      </c>
      <c r="M41" s="169">
        <f>SUM(N41:Q41)</f>
        <v>0</v>
      </c>
      <c r="N41" s="169">
        <v>0</v>
      </c>
      <c r="O41" s="169">
        <v>0</v>
      </c>
      <c r="P41" s="169">
        <v>0</v>
      </c>
      <c r="Q41" s="169">
        <v>0</v>
      </c>
    </row>
    <row r="42" spans="1:17" ht="12.75">
      <c r="A42" s="250" t="s">
        <v>359</v>
      </c>
      <c r="B42" s="165" t="s">
        <v>273</v>
      </c>
      <c r="C42" s="253" t="s">
        <v>274</v>
      </c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5"/>
    </row>
    <row r="43" spans="1:17" ht="12.75">
      <c r="A43" s="251"/>
      <c r="B43" s="165" t="s">
        <v>275</v>
      </c>
      <c r="C43" s="256" t="s">
        <v>276</v>
      </c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8"/>
    </row>
    <row r="44" spans="1:17" ht="12.75">
      <c r="A44" s="251"/>
      <c r="B44" s="165" t="s">
        <v>277</v>
      </c>
      <c r="C44" s="256" t="s">
        <v>278</v>
      </c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8"/>
    </row>
    <row r="45" spans="1:17" ht="12.75">
      <c r="A45" s="251"/>
      <c r="B45" s="165" t="s">
        <v>279</v>
      </c>
      <c r="C45" s="245" t="s">
        <v>291</v>
      </c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7"/>
    </row>
    <row r="46" spans="1:17" ht="33.75">
      <c r="A46" s="251"/>
      <c r="B46" s="165" t="s">
        <v>281</v>
      </c>
      <c r="C46" s="168" t="s">
        <v>282</v>
      </c>
      <c r="D46" s="168" t="s">
        <v>292</v>
      </c>
      <c r="E46" s="169">
        <f>F46+G46</f>
        <v>140000</v>
      </c>
      <c r="F46" s="169">
        <v>140000</v>
      </c>
      <c r="G46" s="169">
        <v>0</v>
      </c>
      <c r="H46" s="169">
        <f>I46+M46</f>
        <v>140000</v>
      </c>
      <c r="I46" s="169">
        <f>SUM(J46:L46)</f>
        <v>140000</v>
      </c>
      <c r="J46" s="169">
        <v>0</v>
      </c>
      <c r="K46" s="169">
        <v>0</v>
      </c>
      <c r="L46" s="169">
        <v>140000</v>
      </c>
      <c r="M46" s="169">
        <f>SUM(N46:Q46)</f>
        <v>0</v>
      </c>
      <c r="N46" s="169">
        <v>0</v>
      </c>
      <c r="O46" s="169">
        <v>0</v>
      </c>
      <c r="P46" s="169">
        <v>0</v>
      </c>
      <c r="Q46" s="169">
        <v>0</v>
      </c>
    </row>
    <row r="47" spans="1:17" ht="12.75">
      <c r="A47" s="251"/>
      <c r="B47" s="165" t="s">
        <v>284</v>
      </c>
      <c r="C47" s="165"/>
      <c r="D47" s="165"/>
      <c r="E47" s="169">
        <f>F47+G47</f>
        <v>0</v>
      </c>
      <c r="F47" s="169">
        <v>0</v>
      </c>
      <c r="G47" s="169">
        <v>0</v>
      </c>
      <c r="H47" s="169">
        <f>I47+M47</f>
        <v>0</v>
      </c>
      <c r="I47" s="169">
        <f>SUM(J47:L47)</f>
        <v>0</v>
      </c>
      <c r="J47" s="169">
        <v>0</v>
      </c>
      <c r="K47" s="169">
        <v>0</v>
      </c>
      <c r="L47" s="169">
        <v>0</v>
      </c>
      <c r="M47" s="169">
        <f>SUM(N47:Q47)</f>
        <v>0</v>
      </c>
      <c r="N47" s="169">
        <v>0</v>
      </c>
      <c r="O47" s="169">
        <v>0</v>
      </c>
      <c r="P47" s="169">
        <v>0</v>
      </c>
      <c r="Q47" s="169">
        <v>0</v>
      </c>
    </row>
    <row r="48" spans="1:17" ht="12.75">
      <c r="A48" s="251"/>
      <c r="B48" s="165" t="s">
        <v>259</v>
      </c>
      <c r="C48" s="165"/>
      <c r="D48" s="165"/>
      <c r="E48" s="169">
        <f>F48+G48</f>
        <v>140000</v>
      </c>
      <c r="F48" s="169">
        <v>140000</v>
      </c>
      <c r="G48" s="169">
        <v>0</v>
      </c>
      <c r="H48" s="169">
        <f>I48+M48</f>
        <v>140000</v>
      </c>
      <c r="I48" s="169">
        <f>SUM(J48:L48)</f>
        <v>140000</v>
      </c>
      <c r="J48" s="169">
        <v>0</v>
      </c>
      <c r="K48" s="169">
        <v>0</v>
      </c>
      <c r="L48" s="169">
        <v>140000</v>
      </c>
      <c r="M48" s="169">
        <f>SUM(N48:Q48)</f>
        <v>0</v>
      </c>
      <c r="N48" s="169">
        <v>0</v>
      </c>
      <c r="O48" s="169">
        <v>0</v>
      </c>
      <c r="P48" s="169">
        <v>0</v>
      </c>
      <c r="Q48" s="169">
        <v>0</v>
      </c>
    </row>
    <row r="49" spans="1:17" ht="12.75">
      <c r="A49" s="251"/>
      <c r="B49" s="165" t="s">
        <v>230</v>
      </c>
      <c r="C49" s="165"/>
      <c r="D49" s="165"/>
      <c r="E49" s="169">
        <f>F49+G49</f>
        <v>0</v>
      </c>
      <c r="F49" s="169">
        <v>0</v>
      </c>
      <c r="G49" s="169">
        <v>0</v>
      </c>
      <c r="H49" s="169">
        <f>I49+M49</f>
        <v>0</v>
      </c>
      <c r="I49" s="169">
        <f>SUM(J49:L49)</f>
        <v>0</v>
      </c>
      <c r="J49" s="169">
        <v>0</v>
      </c>
      <c r="K49" s="169">
        <v>0</v>
      </c>
      <c r="L49" s="169">
        <v>0</v>
      </c>
      <c r="M49" s="169">
        <f>SUM(N49:Q49)</f>
        <v>0</v>
      </c>
      <c r="N49" s="169">
        <v>0</v>
      </c>
      <c r="O49" s="169">
        <v>0</v>
      </c>
      <c r="P49" s="169">
        <v>0</v>
      </c>
      <c r="Q49" s="169">
        <v>0</v>
      </c>
    </row>
    <row r="50" spans="1:17" ht="12.75">
      <c r="A50" s="252"/>
      <c r="B50" s="165" t="s">
        <v>231</v>
      </c>
      <c r="C50" s="165"/>
      <c r="D50" s="165"/>
      <c r="E50" s="169">
        <f>F50+G50</f>
        <v>0</v>
      </c>
      <c r="F50" s="169">
        <v>0</v>
      </c>
      <c r="G50" s="169">
        <v>0</v>
      </c>
      <c r="H50" s="169">
        <f>I50+M50</f>
        <v>0</v>
      </c>
      <c r="I50" s="169">
        <f>SUM(J50:L50)</f>
        <v>0</v>
      </c>
      <c r="J50" s="169">
        <v>0</v>
      </c>
      <c r="K50" s="169">
        <v>0</v>
      </c>
      <c r="L50" s="169">
        <v>0</v>
      </c>
      <c r="M50" s="169">
        <f>SUM(N50:Q50)</f>
        <v>0</v>
      </c>
      <c r="N50" s="169">
        <v>0</v>
      </c>
      <c r="O50" s="169">
        <v>0</v>
      </c>
      <c r="P50" s="169">
        <v>0</v>
      </c>
      <c r="Q50" s="169">
        <v>0</v>
      </c>
    </row>
    <row r="51" spans="1:17" ht="12.75">
      <c r="A51" s="250" t="s">
        <v>287</v>
      </c>
      <c r="B51" s="165" t="s">
        <v>273</v>
      </c>
      <c r="C51" s="253" t="s">
        <v>274</v>
      </c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5"/>
    </row>
    <row r="52" spans="1:17" ht="12.75">
      <c r="A52" s="251"/>
      <c r="B52" s="165" t="s">
        <v>275</v>
      </c>
      <c r="C52" s="256" t="s">
        <v>293</v>
      </c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8"/>
    </row>
    <row r="53" spans="1:17" ht="12.75">
      <c r="A53" s="251"/>
      <c r="B53" s="165" t="s">
        <v>277</v>
      </c>
      <c r="C53" s="256" t="s">
        <v>294</v>
      </c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8"/>
    </row>
    <row r="54" spans="1:17" ht="27" customHeight="1">
      <c r="A54" s="251"/>
      <c r="B54" s="165" t="s">
        <v>279</v>
      </c>
      <c r="C54" s="245" t="s">
        <v>295</v>
      </c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7"/>
    </row>
    <row r="55" spans="1:17" ht="59.25" customHeight="1">
      <c r="A55" s="251"/>
      <c r="B55" s="165" t="s">
        <v>281</v>
      </c>
      <c r="C55" s="168" t="s">
        <v>296</v>
      </c>
      <c r="D55" s="168" t="s">
        <v>297</v>
      </c>
      <c r="E55" s="169">
        <f>F55+G55</f>
        <v>3698800</v>
      </c>
      <c r="F55" s="169">
        <f>SUM(F56:F59)</f>
        <v>554820</v>
      </c>
      <c r="G55" s="169">
        <f>SUM(G56:G59)</f>
        <v>3143980</v>
      </c>
      <c r="H55" s="169">
        <f>I55+M55</f>
        <v>31110</v>
      </c>
      <c r="I55" s="169">
        <f>SUM(J55:L55)</f>
        <v>0</v>
      </c>
      <c r="J55" s="169">
        <f>SUM(J56:J59)</f>
        <v>0</v>
      </c>
      <c r="K55" s="169">
        <f>SUM(K56:K59)</f>
        <v>0</v>
      </c>
      <c r="L55" s="169">
        <f>SUM(L56:L59)</f>
        <v>0</v>
      </c>
      <c r="M55" s="169">
        <f>SUM(N55:Q55)</f>
        <v>31110</v>
      </c>
      <c r="N55" s="169">
        <f>SUM(N56:N59)</f>
        <v>0</v>
      </c>
      <c r="O55" s="169">
        <f>SUM(O56:O59)</f>
        <v>0</v>
      </c>
      <c r="P55" s="169">
        <f>SUM(P56:P59)</f>
        <v>0</v>
      </c>
      <c r="Q55" s="169">
        <f>SUM(Q56:Q59)</f>
        <v>31110</v>
      </c>
    </row>
    <row r="56" spans="1:17" ht="12.75">
      <c r="A56" s="251"/>
      <c r="B56" s="165" t="s">
        <v>284</v>
      </c>
      <c r="C56" s="165"/>
      <c r="D56" s="165"/>
      <c r="E56" s="169">
        <f>F56+G56</f>
        <v>0</v>
      </c>
      <c r="F56" s="169">
        <v>0</v>
      </c>
      <c r="G56" s="169">
        <v>0</v>
      </c>
      <c r="H56" s="169">
        <f>I56+M56</f>
        <v>0</v>
      </c>
      <c r="I56" s="169">
        <f>SUM(J56:L56)</f>
        <v>0</v>
      </c>
      <c r="J56" s="169">
        <f>SUM(J57:J69)</f>
        <v>0</v>
      </c>
      <c r="K56" s="169">
        <f>SUM(K57:K69)</f>
        <v>0</v>
      </c>
      <c r="L56" s="169">
        <v>0</v>
      </c>
      <c r="M56" s="169">
        <f>SUM(N56:Q56)</f>
        <v>0</v>
      </c>
      <c r="N56" s="169">
        <f aca="true" t="shared" si="4" ref="N56:P57">SUM(N57:N69)</f>
        <v>0</v>
      </c>
      <c r="O56" s="169">
        <f t="shared" si="4"/>
        <v>0</v>
      </c>
      <c r="P56" s="169">
        <f t="shared" si="4"/>
        <v>0</v>
      </c>
      <c r="Q56" s="169">
        <v>0</v>
      </c>
    </row>
    <row r="57" spans="1:17" ht="12.75">
      <c r="A57" s="251"/>
      <c r="B57" s="165" t="s">
        <v>259</v>
      </c>
      <c r="C57" s="165"/>
      <c r="D57" s="165"/>
      <c r="E57" s="169">
        <f>F57+G57</f>
        <v>31110</v>
      </c>
      <c r="F57" s="169">
        <v>0</v>
      </c>
      <c r="G57" s="169">
        <v>31110</v>
      </c>
      <c r="H57" s="169">
        <f>I57+M57</f>
        <v>31110</v>
      </c>
      <c r="I57" s="169">
        <f>SUM(J57:L57)</f>
        <v>0</v>
      </c>
      <c r="J57" s="169">
        <f>SUM(J58:J70)</f>
        <v>0</v>
      </c>
      <c r="K57" s="169">
        <f>SUM(K58:K70)</f>
        <v>0</v>
      </c>
      <c r="L57" s="169">
        <v>0</v>
      </c>
      <c r="M57" s="169">
        <f>SUM(N57:Q57)</f>
        <v>31110</v>
      </c>
      <c r="N57" s="169">
        <f t="shared" si="4"/>
        <v>0</v>
      </c>
      <c r="O57" s="169">
        <f t="shared" si="4"/>
        <v>0</v>
      </c>
      <c r="P57" s="169">
        <f t="shared" si="4"/>
        <v>0</v>
      </c>
      <c r="Q57" s="169">
        <v>31110</v>
      </c>
    </row>
    <row r="58" spans="1:17" ht="12.75">
      <c r="A58" s="251"/>
      <c r="B58" s="165" t="s">
        <v>230</v>
      </c>
      <c r="C58" s="165"/>
      <c r="D58" s="165"/>
      <c r="E58" s="169">
        <f>F58+G58</f>
        <v>3667690</v>
      </c>
      <c r="F58" s="169">
        <v>554820</v>
      </c>
      <c r="G58" s="169">
        <v>3112870</v>
      </c>
      <c r="H58" s="169">
        <f>I58+M58</f>
        <v>0</v>
      </c>
      <c r="I58" s="169">
        <f>SUM(J58:L58)</f>
        <v>0</v>
      </c>
      <c r="J58" s="169">
        <f>SUM(J59:J70)</f>
        <v>0</v>
      </c>
      <c r="K58" s="169">
        <f>SUM(K59:K70)</f>
        <v>0</v>
      </c>
      <c r="L58" s="169">
        <v>0</v>
      </c>
      <c r="M58" s="169">
        <f>SUM(N58:Q58)</f>
        <v>0</v>
      </c>
      <c r="N58" s="169">
        <f>SUM(N59:N70)</f>
        <v>0</v>
      </c>
      <c r="O58" s="169">
        <f>SUM(O59:O70)</f>
        <v>0</v>
      </c>
      <c r="P58" s="169">
        <f>SUM(P59:P70)</f>
        <v>0</v>
      </c>
      <c r="Q58" s="169">
        <v>0</v>
      </c>
    </row>
    <row r="59" spans="1:17" ht="12.75">
      <c r="A59" s="252"/>
      <c r="B59" s="165" t="s">
        <v>231</v>
      </c>
      <c r="C59" s="165"/>
      <c r="D59" s="165"/>
      <c r="E59" s="169">
        <f>F59+G59</f>
        <v>0</v>
      </c>
      <c r="F59" s="169">
        <v>0</v>
      </c>
      <c r="G59" s="169">
        <v>0</v>
      </c>
      <c r="H59" s="169">
        <f>I59+M59</f>
        <v>0</v>
      </c>
      <c r="I59" s="169">
        <f>SUM(J59:L59)</f>
        <v>0</v>
      </c>
      <c r="J59" s="169">
        <f>SUM(J69:J70)</f>
        <v>0</v>
      </c>
      <c r="K59" s="169">
        <f>SUM(K69:K70)</f>
        <v>0</v>
      </c>
      <c r="L59" s="169">
        <v>0</v>
      </c>
      <c r="M59" s="169">
        <f>SUM(N59:Q59)</f>
        <v>0</v>
      </c>
      <c r="N59" s="169">
        <f>SUM(N69:N70)</f>
        <v>0</v>
      </c>
      <c r="O59" s="169">
        <f>SUM(O69:O70)</f>
        <v>0</v>
      </c>
      <c r="P59" s="169">
        <f>SUM(P69:P70)</f>
        <v>0</v>
      </c>
      <c r="Q59" s="169">
        <v>0</v>
      </c>
    </row>
    <row r="60" spans="1:17" ht="12.75">
      <c r="A60" s="250" t="s">
        <v>288</v>
      </c>
      <c r="B60" s="165" t="s">
        <v>273</v>
      </c>
      <c r="C60" s="253" t="s">
        <v>298</v>
      </c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5"/>
    </row>
    <row r="61" spans="1:17" ht="12.75">
      <c r="A61" s="251"/>
      <c r="B61" s="165" t="s">
        <v>275</v>
      </c>
      <c r="C61" s="256" t="s">
        <v>299</v>
      </c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8"/>
    </row>
    <row r="62" spans="1:17" ht="12.75">
      <c r="A62" s="251"/>
      <c r="B62" s="165" t="s">
        <v>277</v>
      </c>
      <c r="C62" s="256" t="s">
        <v>300</v>
      </c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8"/>
    </row>
    <row r="63" spans="1:17" ht="12.75">
      <c r="A63" s="251"/>
      <c r="B63" s="165" t="s">
        <v>279</v>
      </c>
      <c r="C63" s="259" t="s">
        <v>301</v>
      </c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1"/>
    </row>
    <row r="64" spans="1:17" ht="22.5">
      <c r="A64" s="251"/>
      <c r="B64" s="165" t="s">
        <v>281</v>
      </c>
      <c r="C64" s="171">
        <v>19300</v>
      </c>
      <c r="D64" s="172" t="s">
        <v>302</v>
      </c>
      <c r="E64" s="169">
        <f>F64+G64</f>
        <v>19300</v>
      </c>
      <c r="F64" s="169">
        <f>SUM(F65:F68)</f>
        <v>3585</v>
      </c>
      <c r="G64" s="169">
        <f>SUM(G65:G68)</f>
        <v>15715</v>
      </c>
      <c r="H64" s="169">
        <f>I64+M64</f>
        <v>19300</v>
      </c>
      <c r="I64" s="169">
        <f>SUM(J64:L64)</f>
        <v>3585</v>
      </c>
      <c r="J64" s="169">
        <f>SUM(J65:J68)</f>
        <v>0</v>
      </c>
      <c r="K64" s="169">
        <f>SUM(K65:K68)</f>
        <v>0</v>
      </c>
      <c r="L64" s="169">
        <f>SUM(L65:L68)</f>
        <v>3585</v>
      </c>
      <c r="M64" s="169">
        <f>SUM(N64:Q64)</f>
        <v>15715</v>
      </c>
      <c r="N64" s="169">
        <f>SUM(N65:N68)</f>
        <v>0</v>
      </c>
      <c r="O64" s="169">
        <f>SUM(O65:O68)</f>
        <v>0</v>
      </c>
      <c r="P64" s="169">
        <f>SUM(P65:P68)</f>
        <v>0</v>
      </c>
      <c r="Q64" s="169">
        <f>SUM(Q65:Q68)</f>
        <v>15715</v>
      </c>
    </row>
    <row r="65" spans="1:17" ht="12.75">
      <c r="A65" s="251"/>
      <c r="B65" s="165" t="s">
        <v>284</v>
      </c>
      <c r="C65" s="171"/>
      <c r="D65" s="171"/>
      <c r="E65" s="169">
        <f>F65+G65</f>
        <v>0</v>
      </c>
      <c r="F65" s="169">
        <v>0</v>
      </c>
      <c r="G65" s="169">
        <v>0</v>
      </c>
      <c r="H65" s="169">
        <f>I65+M65</f>
        <v>0</v>
      </c>
      <c r="I65" s="169">
        <f>SUM(J65:L65)</f>
        <v>0</v>
      </c>
      <c r="J65" s="169">
        <v>0</v>
      </c>
      <c r="K65" s="169">
        <v>0</v>
      </c>
      <c r="L65" s="169">
        <v>0</v>
      </c>
      <c r="M65" s="169">
        <f>SUM(N65:Q65)</f>
        <v>0</v>
      </c>
      <c r="N65" s="169">
        <v>0</v>
      </c>
      <c r="O65" s="169">
        <v>0</v>
      </c>
      <c r="P65" s="169">
        <v>0</v>
      </c>
      <c r="Q65" s="169">
        <v>0</v>
      </c>
    </row>
    <row r="66" spans="1:17" ht="12.75">
      <c r="A66" s="251"/>
      <c r="B66" s="165" t="s">
        <v>259</v>
      </c>
      <c r="C66" s="171"/>
      <c r="D66" s="171"/>
      <c r="E66" s="169">
        <f>F66+G66</f>
        <v>19300</v>
      </c>
      <c r="F66" s="169">
        <v>3585</v>
      </c>
      <c r="G66" s="169">
        <v>15715</v>
      </c>
      <c r="H66" s="169">
        <f>I66+M66</f>
        <v>19300</v>
      </c>
      <c r="I66" s="169">
        <f>SUM(J66:L66)</f>
        <v>3585</v>
      </c>
      <c r="J66" s="169">
        <v>0</v>
      </c>
      <c r="K66" s="169">
        <v>0</v>
      </c>
      <c r="L66" s="169">
        <v>3585</v>
      </c>
      <c r="M66" s="169">
        <f>SUM(N66:Q66)</f>
        <v>15715</v>
      </c>
      <c r="N66" s="169">
        <v>0</v>
      </c>
      <c r="O66" s="169">
        <v>0</v>
      </c>
      <c r="P66" s="169">
        <v>0</v>
      </c>
      <c r="Q66" s="169">
        <v>15715</v>
      </c>
    </row>
    <row r="67" spans="1:17" ht="12.75">
      <c r="A67" s="251"/>
      <c r="B67" s="165" t="s">
        <v>230</v>
      </c>
      <c r="C67" s="171"/>
      <c r="D67" s="171"/>
      <c r="E67" s="169">
        <f>F67+G67</f>
        <v>0</v>
      </c>
      <c r="F67" s="169">
        <v>0</v>
      </c>
      <c r="G67" s="169">
        <v>0</v>
      </c>
      <c r="H67" s="169">
        <f>I67+M67</f>
        <v>0</v>
      </c>
      <c r="I67" s="169">
        <f>SUM(J67:L67)</f>
        <v>0</v>
      </c>
      <c r="J67" s="169">
        <v>0</v>
      </c>
      <c r="K67" s="169">
        <v>0</v>
      </c>
      <c r="L67" s="169">
        <v>0</v>
      </c>
      <c r="M67" s="169">
        <f>SUM(N67:Q67)</f>
        <v>0</v>
      </c>
      <c r="N67" s="169">
        <v>0</v>
      </c>
      <c r="O67" s="169">
        <v>0</v>
      </c>
      <c r="P67" s="169">
        <v>0</v>
      </c>
      <c r="Q67" s="169">
        <v>0</v>
      </c>
    </row>
    <row r="68" spans="1:17" ht="12.75">
      <c r="A68" s="252"/>
      <c r="B68" s="165" t="s">
        <v>231</v>
      </c>
      <c r="C68" s="171"/>
      <c r="D68" s="171"/>
      <c r="E68" s="169">
        <f>F68+G68</f>
        <v>0</v>
      </c>
      <c r="F68" s="169">
        <v>0</v>
      </c>
      <c r="G68" s="169">
        <v>0</v>
      </c>
      <c r="H68" s="169">
        <f>I68+M68</f>
        <v>0</v>
      </c>
      <c r="I68" s="169">
        <f>SUM(J68:L68)</f>
        <v>0</v>
      </c>
      <c r="J68" s="169">
        <v>0</v>
      </c>
      <c r="K68" s="169">
        <v>0</v>
      </c>
      <c r="L68" s="169">
        <v>0</v>
      </c>
      <c r="M68" s="169">
        <f>SUM(N68:Q68)</f>
        <v>0</v>
      </c>
      <c r="N68" s="169">
        <v>0</v>
      </c>
      <c r="O68" s="169">
        <v>0</v>
      </c>
      <c r="P68" s="169">
        <v>0</v>
      </c>
      <c r="Q68" s="169">
        <v>0</v>
      </c>
    </row>
    <row r="69" spans="1:17" ht="12.75">
      <c r="A69" s="170"/>
      <c r="B69" s="165"/>
      <c r="C69" s="171"/>
      <c r="D69" s="171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</row>
    <row r="70" spans="1:17" ht="12.75">
      <c r="A70" s="162">
        <v>2</v>
      </c>
      <c r="B70" s="162" t="s">
        <v>303</v>
      </c>
      <c r="C70" s="262" t="s">
        <v>82</v>
      </c>
      <c r="D70" s="263"/>
      <c r="E70" s="164">
        <f>F70+G70</f>
        <v>2090939.38</v>
      </c>
      <c r="F70" s="164">
        <f>F75+F84+F93+F102+F111</f>
        <v>296022</v>
      </c>
      <c r="G70" s="164">
        <f aca="true" t="shared" si="5" ref="G70:Q70">G75+G84+G93+G102+G111</f>
        <v>1794917.38</v>
      </c>
      <c r="H70" s="164">
        <f t="shared" si="5"/>
        <v>1591009</v>
      </c>
      <c r="I70" s="164">
        <f t="shared" si="5"/>
        <v>193091</v>
      </c>
      <c r="J70" s="164">
        <f t="shared" si="5"/>
        <v>0</v>
      </c>
      <c r="K70" s="164">
        <f t="shared" si="5"/>
        <v>0</v>
      </c>
      <c r="L70" s="164">
        <f t="shared" si="5"/>
        <v>193091</v>
      </c>
      <c r="M70" s="164">
        <f t="shared" si="5"/>
        <v>1397918</v>
      </c>
      <c r="N70" s="164">
        <f t="shared" si="5"/>
        <v>0</v>
      </c>
      <c r="O70" s="164">
        <f t="shared" si="5"/>
        <v>0</v>
      </c>
      <c r="P70" s="164">
        <f t="shared" si="5"/>
        <v>0</v>
      </c>
      <c r="Q70" s="164">
        <f t="shared" si="5"/>
        <v>1397918</v>
      </c>
    </row>
    <row r="71" spans="1:17" ht="12.75">
      <c r="A71" s="250" t="s">
        <v>304</v>
      </c>
      <c r="B71" s="165" t="s">
        <v>273</v>
      </c>
      <c r="C71" s="253" t="s">
        <v>298</v>
      </c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5"/>
    </row>
    <row r="72" spans="1:17" ht="12.75">
      <c r="A72" s="251"/>
      <c r="B72" s="165" t="s">
        <v>275</v>
      </c>
      <c r="C72" s="256" t="s">
        <v>308</v>
      </c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8"/>
    </row>
    <row r="73" spans="1:17" ht="12.75">
      <c r="A73" s="251"/>
      <c r="B73" s="165" t="s">
        <v>277</v>
      </c>
      <c r="C73" s="256" t="s">
        <v>309</v>
      </c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8"/>
    </row>
    <row r="74" spans="1:17" ht="12.75">
      <c r="A74" s="251"/>
      <c r="B74" s="165" t="s">
        <v>279</v>
      </c>
      <c r="C74" s="259" t="s">
        <v>310</v>
      </c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1"/>
    </row>
    <row r="75" spans="1:17" ht="101.25">
      <c r="A75" s="251"/>
      <c r="B75" s="165" t="s">
        <v>281</v>
      </c>
      <c r="C75" s="165"/>
      <c r="D75" s="173" t="s">
        <v>311</v>
      </c>
      <c r="E75" s="169">
        <f>F75+G75</f>
        <v>311015</v>
      </c>
      <c r="F75" s="169">
        <f>SUM(F76:F79)</f>
        <v>46652</v>
      </c>
      <c r="G75" s="169">
        <f>SUM(G76:G79)</f>
        <v>264363</v>
      </c>
      <c r="H75" s="169">
        <f>I75+M75</f>
        <v>217880</v>
      </c>
      <c r="I75" s="169">
        <f>J75+K75+L75</f>
        <v>32683</v>
      </c>
      <c r="J75" s="169">
        <f>SUM(J76:J79)</f>
        <v>0</v>
      </c>
      <c r="K75" s="169">
        <f>SUM(K76:K79)</f>
        <v>0</v>
      </c>
      <c r="L75" s="169">
        <f>SUM(L76:L79)</f>
        <v>32683</v>
      </c>
      <c r="M75" s="169">
        <f>SUM(N75:Q75)</f>
        <v>185197</v>
      </c>
      <c r="N75" s="169">
        <f>SUM(N76:N79)</f>
        <v>0</v>
      </c>
      <c r="O75" s="169">
        <f>SUM(O76:O79)</f>
        <v>0</v>
      </c>
      <c r="P75" s="169">
        <f>SUM(P76:P79)</f>
        <v>0</v>
      </c>
      <c r="Q75" s="169">
        <f>SUM(Q76:Q79)</f>
        <v>185197</v>
      </c>
    </row>
    <row r="76" spans="1:17" ht="12.75">
      <c r="A76" s="251"/>
      <c r="B76" s="165" t="s">
        <v>284</v>
      </c>
      <c r="C76" s="165"/>
      <c r="D76" s="174"/>
      <c r="E76" s="169">
        <f>F76+G76</f>
        <v>0</v>
      </c>
      <c r="F76" s="169">
        <v>0</v>
      </c>
      <c r="G76" s="169">
        <v>0</v>
      </c>
      <c r="H76" s="169">
        <f>I76+M76</f>
        <v>0</v>
      </c>
      <c r="I76" s="169">
        <f>J76+K76+L76</f>
        <v>0</v>
      </c>
      <c r="J76" s="169">
        <v>0</v>
      </c>
      <c r="K76" s="169">
        <v>0</v>
      </c>
      <c r="L76" s="169">
        <v>0</v>
      </c>
      <c r="M76" s="169">
        <f>SUM(N76:Q76)</f>
        <v>0</v>
      </c>
      <c r="N76" s="169">
        <v>0</v>
      </c>
      <c r="O76" s="169">
        <v>0</v>
      </c>
      <c r="P76" s="169">
        <v>0</v>
      </c>
      <c r="Q76" s="169">
        <v>0</v>
      </c>
    </row>
    <row r="77" spans="1:17" ht="12.75">
      <c r="A77" s="251"/>
      <c r="B77" s="165" t="s">
        <v>259</v>
      </c>
      <c r="C77" s="165"/>
      <c r="D77" s="174"/>
      <c r="E77" s="169">
        <f>F77+G77</f>
        <v>217880</v>
      </c>
      <c r="F77" s="169">
        <v>32683</v>
      </c>
      <c r="G77" s="169">
        <v>185197</v>
      </c>
      <c r="H77" s="169">
        <f>I77+M77</f>
        <v>217880</v>
      </c>
      <c r="I77" s="169">
        <f>J77+K77+L77</f>
        <v>32683</v>
      </c>
      <c r="J77" s="169">
        <v>0</v>
      </c>
      <c r="K77" s="169">
        <v>0</v>
      </c>
      <c r="L77" s="169">
        <v>32683</v>
      </c>
      <c r="M77" s="169">
        <f>SUM(N77:Q77)</f>
        <v>185197</v>
      </c>
      <c r="N77" s="169">
        <v>0</v>
      </c>
      <c r="O77" s="169">
        <v>0</v>
      </c>
      <c r="P77" s="169">
        <v>0</v>
      </c>
      <c r="Q77" s="169">
        <v>185197</v>
      </c>
    </row>
    <row r="78" spans="1:17" ht="12.75">
      <c r="A78" s="251"/>
      <c r="B78" s="165" t="s">
        <v>230</v>
      </c>
      <c r="C78" s="165"/>
      <c r="D78" s="174"/>
      <c r="E78" s="169">
        <f>F78+G78</f>
        <v>93135</v>
      </c>
      <c r="F78" s="169">
        <v>13969</v>
      </c>
      <c r="G78" s="169">
        <v>79166</v>
      </c>
      <c r="H78" s="169">
        <f>I78+M78</f>
        <v>0</v>
      </c>
      <c r="I78" s="169">
        <f>J78+K78+L78</f>
        <v>0</v>
      </c>
      <c r="J78" s="169">
        <v>0</v>
      </c>
      <c r="K78" s="169">
        <v>0</v>
      </c>
      <c r="L78" s="169">
        <v>0</v>
      </c>
      <c r="M78" s="169">
        <v>0</v>
      </c>
      <c r="N78" s="169">
        <v>0</v>
      </c>
      <c r="O78" s="169">
        <v>0</v>
      </c>
      <c r="P78" s="169">
        <v>0</v>
      </c>
      <c r="Q78" s="169">
        <v>0</v>
      </c>
    </row>
    <row r="79" spans="1:17" ht="12.75">
      <c r="A79" s="252"/>
      <c r="B79" s="165" t="s">
        <v>231</v>
      </c>
      <c r="C79" s="165"/>
      <c r="D79" s="174"/>
      <c r="E79" s="169">
        <f>F79+G79</f>
        <v>0</v>
      </c>
      <c r="F79" s="169">
        <v>0</v>
      </c>
      <c r="G79" s="169">
        <v>0</v>
      </c>
      <c r="H79" s="169">
        <f>I79+M79</f>
        <v>0</v>
      </c>
      <c r="I79" s="169">
        <f>J79+K79+L79</f>
        <v>0</v>
      </c>
      <c r="J79" s="169">
        <v>0</v>
      </c>
      <c r="K79" s="169">
        <v>0</v>
      </c>
      <c r="L79" s="169">
        <v>0</v>
      </c>
      <c r="M79" s="169">
        <f>SUM(N79:Q79)</f>
        <v>0</v>
      </c>
      <c r="N79" s="169">
        <v>0</v>
      </c>
      <c r="O79" s="169">
        <v>0</v>
      </c>
      <c r="P79" s="169">
        <v>0</v>
      </c>
      <c r="Q79" s="169">
        <v>0</v>
      </c>
    </row>
    <row r="80" spans="1:17" ht="12.75">
      <c r="A80" s="250" t="s">
        <v>305</v>
      </c>
      <c r="B80" s="165" t="s">
        <v>273</v>
      </c>
      <c r="C80" s="253" t="s">
        <v>298</v>
      </c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5"/>
    </row>
    <row r="81" spans="1:17" ht="12.75">
      <c r="A81" s="251"/>
      <c r="B81" s="165" t="s">
        <v>275</v>
      </c>
      <c r="C81" s="256" t="s">
        <v>308</v>
      </c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8"/>
    </row>
    <row r="82" spans="1:17" ht="12.75">
      <c r="A82" s="251"/>
      <c r="B82" s="175" t="s">
        <v>277</v>
      </c>
      <c r="C82" s="256" t="s">
        <v>313</v>
      </c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8"/>
    </row>
    <row r="83" spans="1:17" ht="12.75">
      <c r="A83" s="251"/>
      <c r="B83" s="165" t="s">
        <v>279</v>
      </c>
      <c r="C83" s="259" t="s">
        <v>314</v>
      </c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1"/>
    </row>
    <row r="84" spans="1:17" ht="101.25">
      <c r="A84" s="251"/>
      <c r="B84" s="165" t="s">
        <v>281</v>
      </c>
      <c r="C84" s="165"/>
      <c r="D84" s="173" t="s">
        <v>315</v>
      </c>
      <c r="E84" s="169">
        <f>F84+G84</f>
        <v>465216</v>
      </c>
      <c r="F84" s="169">
        <v>59549</v>
      </c>
      <c r="G84" s="169">
        <v>405667</v>
      </c>
      <c r="H84" s="169">
        <f>I84+M84</f>
        <v>310623</v>
      </c>
      <c r="I84" s="169">
        <f>SUM(J84:L84)</f>
        <v>39761</v>
      </c>
      <c r="J84" s="169">
        <v>0</v>
      </c>
      <c r="K84" s="169">
        <v>0</v>
      </c>
      <c r="L84" s="169">
        <f>SUM(L85:L88)</f>
        <v>39761</v>
      </c>
      <c r="M84" s="169">
        <f>SUM(N84:Q84)</f>
        <v>270862</v>
      </c>
      <c r="N84" s="169">
        <v>0</v>
      </c>
      <c r="O84" s="169">
        <v>0</v>
      </c>
      <c r="P84" s="169">
        <v>0</v>
      </c>
      <c r="Q84" s="169">
        <f>SUM(Q85:Q88)</f>
        <v>270862</v>
      </c>
    </row>
    <row r="85" spans="1:17" ht="12.75">
      <c r="A85" s="251"/>
      <c r="B85" s="165" t="s">
        <v>284</v>
      </c>
      <c r="C85" s="165"/>
      <c r="D85" s="174"/>
      <c r="E85" s="169">
        <f>F85+G85</f>
        <v>0</v>
      </c>
      <c r="F85" s="169">
        <v>0</v>
      </c>
      <c r="G85" s="169">
        <v>0</v>
      </c>
      <c r="H85" s="169">
        <f>I85+M85</f>
        <v>0</v>
      </c>
      <c r="I85" s="169">
        <f>SUM(J85:L85)</f>
        <v>0</v>
      </c>
      <c r="J85" s="169">
        <v>0</v>
      </c>
      <c r="K85" s="169">
        <v>0</v>
      </c>
      <c r="L85" s="169">
        <v>0</v>
      </c>
      <c r="M85" s="169">
        <f>SUM(N85:Q85)</f>
        <v>0</v>
      </c>
      <c r="N85" s="169">
        <v>0</v>
      </c>
      <c r="O85" s="169">
        <v>0</v>
      </c>
      <c r="P85" s="169">
        <v>0</v>
      </c>
      <c r="Q85" s="169">
        <v>0</v>
      </c>
    </row>
    <row r="86" spans="1:17" ht="12.75">
      <c r="A86" s="251"/>
      <c r="B86" s="165" t="s">
        <v>259</v>
      </c>
      <c r="C86" s="165"/>
      <c r="D86" s="174"/>
      <c r="E86" s="169">
        <f>F86+G86</f>
        <v>310623</v>
      </c>
      <c r="F86" s="169">
        <v>39761</v>
      </c>
      <c r="G86" s="169">
        <v>270862</v>
      </c>
      <c r="H86" s="169">
        <f>I86+M86</f>
        <v>310623</v>
      </c>
      <c r="I86" s="169">
        <f>SUM(J86:L86)</f>
        <v>39761</v>
      </c>
      <c r="J86" s="169">
        <v>0</v>
      </c>
      <c r="K86" s="169">
        <v>0</v>
      </c>
      <c r="L86" s="169">
        <v>39761</v>
      </c>
      <c r="M86" s="169">
        <f>SUM(N86:Q86)</f>
        <v>270862</v>
      </c>
      <c r="N86" s="169">
        <v>0</v>
      </c>
      <c r="O86" s="169">
        <v>0</v>
      </c>
      <c r="P86" s="169">
        <v>0</v>
      </c>
      <c r="Q86" s="169">
        <v>270862</v>
      </c>
    </row>
    <row r="87" spans="1:17" ht="12.75">
      <c r="A87" s="251"/>
      <c r="B87" s="165" t="s">
        <v>230</v>
      </c>
      <c r="C87" s="165"/>
      <c r="D87" s="174"/>
      <c r="E87" s="169">
        <f>F87+G87</f>
        <v>154593</v>
      </c>
      <c r="F87" s="169">
        <v>23189</v>
      </c>
      <c r="G87" s="169">
        <v>131404</v>
      </c>
      <c r="H87" s="169">
        <f>I87+M87</f>
        <v>0</v>
      </c>
      <c r="I87" s="169">
        <f>SUM(J87:L87)</f>
        <v>0</v>
      </c>
      <c r="J87" s="169">
        <v>0</v>
      </c>
      <c r="K87" s="169">
        <v>0</v>
      </c>
      <c r="L87" s="169">
        <v>0</v>
      </c>
      <c r="M87" s="169">
        <f>SUM(N87:Q87)</f>
        <v>0</v>
      </c>
      <c r="N87" s="169">
        <v>0</v>
      </c>
      <c r="O87" s="169">
        <v>0</v>
      </c>
      <c r="P87" s="169">
        <v>0</v>
      </c>
      <c r="Q87" s="169">
        <v>0</v>
      </c>
    </row>
    <row r="88" spans="1:17" ht="12.75">
      <c r="A88" s="252"/>
      <c r="B88" s="165" t="s">
        <v>231</v>
      </c>
      <c r="C88" s="165"/>
      <c r="D88" s="174"/>
      <c r="E88" s="169">
        <f>F88+G88</f>
        <v>0</v>
      </c>
      <c r="F88" s="169"/>
      <c r="G88" s="169">
        <v>0</v>
      </c>
      <c r="H88" s="169">
        <f>I88+M88</f>
        <v>0</v>
      </c>
      <c r="I88" s="169">
        <f>SUM(J88:L88)</f>
        <v>0</v>
      </c>
      <c r="J88" s="169">
        <v>0</v>
      </c>
      <c r="K88" s="169">
        <v>0</v>
      </c>
      <c r="L88" s="169">
        <v>0</v>
      </c>
      <c r="M88" s="169">
        <f>SUM(N88:Q88)</f>
        <v>0</v>
      </c>
      <c r="N88" s="169">
        <v>0</v>
      </c>
      <c r="O88" s="169">
        <v>0</v>
      </c>
      <c r="P88" s="169">
        <v>0</v>
      </c>
      <c r="Q88" s="169">
        <v>0</v>
      </c>
    </row>
    <row r="89" spans="1:17" ht="12.75">
      <c r="A89" s="250" t="s">
        <v>306</v>
      </c>
      <c r="B89" s="165" t="s">
        <v>273</v>
      </c>
      <c r="C89" s="253" t="s">
        <v>298</v>
      </c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5"/>
    </row>
    <row r="90" spans="1:17" ht="12.75">
      <c r="A90" s="251"/>
      <c r="B90" s="165" t="s">
        <v>275</v>
      </c>
      <c r="C90" s="256" t="s">
        <v>299</v>
      </c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8"/>
    </row>
    <row r="91" spans="1:17" ht="12.75">
      <c r="A91" s="251"/>
      <c r="B91" s="165" t="s">
        <v>277</v>
      </c>
      <c r="C91" s="256" t="s">
        <v>300</v>
      </c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8"/>
    </row>
    <row r="92" spans="1:17" ht="12.75">
      <c r="A92" s="251"/>
      <c r="B92" s="165" t="s">
        <v>279</v>
      </c>
      <c r="C92" s="259" t="s">
        <v>301</v>
      </c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1"/>
    </row>
    <row r="93" spans="1:17" ht="56.25">
      <c r="A93" s="251"/>
      <c r="B93" s="165" t="s">
        <v>281</v>
      </c>
      <c r="C93" s="165"/>
      <c r="D93" s="168" t="s">
        <v>316</v>
      </c>
      <c r="E93" s="169">
        <f>F93+G93</f>
        <v>513360.38</v>
      </c>
      <c r="F93" s="169">
        <f>SUM(F94:F97)</f>
        <v>138697</v>
      </c>
      <c r="G93" s="169">
        <f>SUM(G94:G97)</f>
        <v>374663.38</v>
      </c>
      <c r="H93" s="169">
        <f>I93+M93</f>
        <v>261158</v>
      </c>
      <c r="I93" s="169">
        <f>J93+K93+L93</f>
        <v>69523</v>
      </c>
      <c r="J93" s="169">
        <f>SUM(J94:J97)</f>
        <v>0</v>
      </c>
      <c r="K93" s="169">
        <f>SUM(K94:K97)</f>
        <v>0</v>
      </c>
      <c r="L93" s="169">
        <f>SUM(L94:L97)</f>
        <v>69523</v>
      </c>
      <c r="M93" s="169">
        <f>N93+O93+P93+Q93</f>
        <v>191635</v>
      </c>
      <c r="N93" s="169">
        <f>SUM(N94:N97)</f>
        <v>0</v>
      </c>
      <c r="O93" s="169">
        <f>SUM(O94:O97)</f>
        <v>0</v>
      </c>
      <c r="P93" s="169">
        <f>SUM(P94:P97)</f>
        <v>0</v>
      </c>
      <c r="Q93" s="169">
        <f>SUM(Q94:Q97)</f>
        <v>191635</v>
      </c>
    </row>
    <row r="94" spans="1:17" ht="12.75">
      <c r="A94" s="251"/>
      <c r="B94" s="165" t="s">
        <v>284</v>
      </c>
      <c r="C94" s="165"/>
      <c r="D94" s="165"/>
      <c r="E94" s="169">
        <f>F94+G94</f>
        <v>252202.38</v>
      </c>
      <c r="F94" s="169">
        <v>69174</v>
      </c>
      <c r="G94" s="169">
        <v>183028.38</v>
      </c>
      <c r="H94" s="169">
        <f>I94+M94</f>
        <v>0</v>
      </c>
      <c r="I94" s="169">
        <f>J94+K94+L94</f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0</v>
      </c>
      <c r="P94" s="169">
        <v>0</v>
      </c>
      <c r="Q94" s="169">
        <v>0</v>
      </c>
    </row>
    <row r="95" spans="1:17" ht="12.75">
      <c r="A95" s="251"/>
      <c r="B95" s="165" t="s">
        <v>259</v>
      </c>
      <c r="C95" s="165"/>
      <c r="D95" s="165"/>
      <c r="E95" s="169">
        <f>F95+G95</f>
        <v>261158</v>
      </c>
      <c r="F95" s="169">
        <v>69523</v>
      </c>
      <c r="G95" s="169">
        <v>191635</v>
      </c>
      <c r="H95" s="169">
        <f>I95+M95</f>
        <v>261158</v>
      </c>
      <c r="I95" s="169">
        <f>J95+K95+L95</f>
        <v>69523</v>
      </c>
      <c r="J95" s="169">
        <v>0</v>
      </c>
      <c r="K95" s="169">
        <v>0</v>
      </c>
      <c r="L95" s="169">
        <v>69523</v>
      </c>
      <c r="M95" s="169">
        <f>N95+O95+P95+Q95</f>
        <v>191635</v>
      </c>
      <c r="N95" s="169">
        <v>0</v>
      </c>
      <c r="O95" s="169">
        <v>0</v>
      </c>
      <c r="P95" s="169">
        <v>0</v>
      </c>
      <c r="Q95" s="169">
        <v>191635</v>
      </c>
    </row>
    <row r="96" spans="1:17" ht="12.75">
      <c r="A96" s="251"/>
      <c r="B96" s="165" t="s">
        <v>230</v>
      </c>
      <c r="C96" s="165"/>
      <c r="D96" s="165"/>
      <c r="E96" s="169">
        <f>F96+G96</f>
        <v>0</v>
      </c>
      <c r="F96" s="169">
        <v>0</v>
      </c>
      <c r="G96" s="169">
        <v>0</v>
      </c>
      <c r="H96" s="169">
        <f>I96+M96</f>
        <v>0</v>
      </c>
      <c r="I96" s="169">
        <f>J96+K96+L96</f>
        <v>0</v>
      </c>
      <c r="J96" s="169">
        <v>0</v>
      </c>
      <c r="K96" s="169">
        <v>0</v>
      </c>
      <c r="L96" s="169">
        <v>0</v>
      </c>
      <c r="M96" s="169">
        <f>N96+O96+P96+Q96</f>
        <v>0</v>
      </c>
      <c r="N96" s="169">
        <v>0</v>
      </c>
      <c r="O96" s="169">
        <v>0</v>
      </c>
      <c r="P96" s="169">
        <v>0</v>
      </c>
      <c r="Q96" s="169">
        <v>0</v>
      </c>
    </row>
    <row r="97" spans="1:17" ht="12.75">
      <c r="A97" s="252"/>
      <c r="B97" s="165" t="s">
        <v>231</v>
      </c>
      <c r="C97" s="165"/>
      <c r="D97" s="165"/>
      <c r="E97" s="169">
        <f>F97+G97</f>
        <v>0</v>
      </c>
      <c r="F97" s="169">
        <v>0</v>
      </c>
      <c r="G97" s="169">
        <v>0</v>
      </c>
      <c r="H97" s="169">
        <f>I97+M97</f>
        <v>0</v>
      </c>
      <c r="I97" s="169">
        <f>J97+K97+L97</f>
        <v>0</v>
      </c>
      <c r="J97" s="169">
        <v>0</v>
      </c>
      <c r="K97" s="169">
        <v>0</v>
      </c>
      <c r="L97" s="169">
        <v>0</v>
      </c>
      <c r="M97" s="169">
        <f>N97+O97+P97+Q97</f>
        <v>0</v>
      </c>
      <c r="N97" s="169">
        <v>0</v>
      </c>
      <c r="O97" s="169">
        <v>0</v>
      </c>
      <c r="P97" s="169">
        <v>0</v>
      </c>
      <c r="Q97" s="169">
        <v>0</v>
      </c>
    </row>
    <row r="98" spans="1:17" ht="12.75">
      <c r="A98" s="250" t="s">
        <v>307</v>
      </c>
      <c r="B98" s="165" t="s">
        <v>273</v>
      </c>
      <c r="C98" s="253" t="s">
        <v>298</v>
      </c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5"/>
    </row>
    <row r="99" spans="1:17" ht="12.75">
      <c r="A99" s="251"/>
      <c r="B99" s="165" t="s">
        <v>275</v>
      </c>
      <c r="C99" s="256" t="s">
        <v>317</v>
      </c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8"/>
    </row>
    <row r="100" spans="1:17" ht="12.75">
      <c r="A100" s="251"/>
      <c r="B100" s="165" t="s">
        <v>277</v>
      </c>
      <c r="C100" s="256" t="s">
        <v>318</v>
      </c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8"/>
    </row>
    <row r="101" spans="1:17" ht="12.75">
      <c r="A101" s="251"/>
      <c r="B101" s="165" t="s">
        <v>279</v>
      </c>
      <c r="C101" s="259" t="s">
        <v>319</v>
      </c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1"/>
    </row>
    <row r="102" spans="1:17" ht="90">
      <c r="A102" s="251"/>
      <c r="B102" s="165" t="s">
        <v>281</v>
      </c>
      <c r="C102" s="165"/>
      <c r="D102" s="168" t="s">
        <v>320</v>
      </c>
      <c r="E102" s="169">
        <f>F102+G102</f>
        <v>108623</v>
      </c>
      <c r="F102" s="169">
        <v>16294</v>
      </c>
      <c r="G102" s="169">
        <v>92329</v>
      </c>
      <c r="H102" s="169">
        <f>I102+M102</f>
        <v>108623</v>
      </c>
      <c r="I102" s="169">
        <f>SUM(J102:L102)</f>
        <v>16294</v>
      </c>
      <c r="J102" s="169">
        <v>0</v>
      </c>
      <c r="K102" s="169">
        <v>0</v>
      </c>
      <c r="L102" s="169">
        <v>16294</v>
      </c>
      <c r="M102" s="169">
        <f>SUM(N102:Q102)</f>
        <v>92329</v>
      </c>
      <c r="N102" s="169">
        <v>0</v>
      </c>
      <c r="O102" s="169">
        <v>0</v>
      </c>
      <c r="P102" s="169">
        <v>0</v>
      </c>
      <c r="Q102" s="169">
        <v>92329</v>
      </c>
    </row>
    <row r="103" spans="1:17" ht="12.75">
      <c r="A103" s="251"/>
      <c r="B103" s="165" t="s">
        <v>284</v>
      </c>
      <c r="C103" s="165"/>
      <c r="D103" s="165"/>
      <c r="E103" s="169">
        <f>F103+G103</f>
        <v>0</v>
      </c>
      <c r="F103" s="169">
        <v>0</v>
      </c>
      <c r="G103" s="169">
        <v>0</v>
      </c>
      <c r="H103" s="169">
        <f>I103+M103</f>
        <v>0</v>
      </c>
      <c r="I103" s="169">
        <f>SUM(J103:L103)</f>
        <v>0</v>
      </c>
      <c r="J103" s="169">
        <v>0</v>
      </c>
      <c r="K103" s="169">
        <v>0</v>
      </c>
      <c r="L103" s="169">
        <v>0</v>
      </c>
      <c r="M103" s="169">
        <f>SUM(N103:Q103)</f>
        <v>0</v>
      </c>
      <c r="N103" s="169">
        <v>0</v>
      </c>
      <c r="O103" s="169">
        <v>0</v>
      </c>
      <c r="P103" s="169">
        <v>0</v>
      </c>
      <c r="Q103" s="169">
        <v>0</v>
      </c>
    </row>
    <row r="104" spans="1:17" ht="12.75">
      <c r="A104" s="251"/>
      <c r="B104" s="165" t="s">
        <v>259</v>
      </c>
      <c r="C104" s="165"/>
      <c r="D104" s="165"/>
      <c r="E104" s="169">
        <f>F104+G104</f>
        <v>80369</v>
      </c>
      <c r="F104" s="169">
        <v>12056</v>
      </c>
      <c r="G104" s="169">
        <v>68313</v>
      </c>
      <c r="H104" s="169">
        <f>I104+M104</f>
        <v>80370</v>
      </c>
      <c r="I104" s="169">
        <f>SUM(J104:L104)</f>
        <v>12056</v>
      </c>
      <c r="J104" s="169">
        <v>0</v>
      </c>
      <c r="K104" s="169">
        <v>0</v>
      </c>
      <c r="L104" s="169">
        <v>12056</v>
      </c>
      <c r="M104" s="169">
        <f>SUM(N104:Q104)</f>
        <v>68314</v>
      </c>
      <c r="N104" s="169">
        <v>0</v>
      </c>
      <c r="O104" s="169">
        <v>0</v>
      </c>
      <c r="P104" s="169">
        <v>0</v>
      </c>
      <c r="Q104" s="169">
        <v>68314</v>
      </c>
    </row>
    <row r="105" spans="1:17" ht="12.75">
      <c r="A105" s="251"/>
      <c r="B105" s="165" t="s">
        <v>230</v>
      </c>
      <c r="C105" s="165"/>
      <c r="D105" s="165"/>
      <c r="E105" s="169">
        <f>F105+G105</f>
        <v>28253</v>
      </c>
      <c r="F105" s="169">
        <v>4238</v>
      </c>
      <c r="G105" s="169">
        <v>24015</v>
      </c>
      <c r="H105" s="169">
        <f>I105+M105</f>
        <v>0</v>
      </c>
      <c r="I105" s="169">
        <f>SUM(J105:L105)</f>
        <v>0</v>
      </c>
      <c r="J105" s="169">
        <v>0</v>
      </c>
      <c r="K105" s="169">
        <v>0</v>
      </c>
      <c r="L105" s="169">
        <v>0</v>
      </c>
      <c r="M105" s="169">
        <f>SUM(N105:Q105)</f>
        <v>0</v>
      </c>
      <c r="N105" s="169">
        <v>0</v>
      </c>
      <c r="O105" s="169">
        <v>0</v>
      </c>
      <c r="P105" s="169">
        <v>0</v>
      </c>
      <c r="Q105" s="169">
        <v>0</v>
      </c>
    </row>
    <row r="106" spans="1:17" ht="12.75">
      <c r="A106" s="252"/>
      <c r="B106" s="165" t="s">
        <v>231</v>
      </c>
      <c r="C106" s="165"/>
      <c r="D106" s="165"/>
      <c r="E106" s="169">
        <f>F106+G106</f>
        <v>0</v>
      </c>
      <c r="F106" s="169">
        <v>0</v>
      </c>
      <c r="G106" s="169">
        <v>0</v>
      </c>
      <c r="H106" s="169">
        <f>I106+M106</f>
        <v>0</v>
      </c>
      <c r="I106" s="169">
        <f>SUM(J106:L106)</f>
        <v>0</v>
      </c>
      <c r="J106" s="169">
        <v>0</v>
      </c>
      <c r="K106" s="169">
        <v>0</v>
      </c>
      <c r="L106" s="169">
        <v>0</v>
      </c>
      <c r="M106" s="169">
        <f>SUM(N106:Q106)</f>
        <v>0</v>
      </c>
      <c r="N106" s="169">
        <v>0</v>
      </c>
      <c r="O106" s="169">
        <v>0</v>
      </c>
      <c r="P106" s="169">
        <v>0</v>
      </c>
      <c r="Q106" s="169">
        <v>0</v>
      </c>
    </row>
    <row r="107" spans="1:17" ht="12.75">
      <c r="A107" s="250" t="s">
        <v>312</v>
      </c>
      <c r="B107" s="165" t="s">
        <v>273</v>
      </c>
      <c r="C107" s="253" t="s">
        <v>298</v>
      </c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5"/>
    </row>
    <row r="108" spans="1:17" ht="12.75">
      <c r="A108" s="251"/>
      <c r="B108" s="165" t="s">
        <v>275</v>
      </c>
      <c r="C108" s="256" t="s">
        <v>299</v>
      </c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8"/>
    </row>
    <row r="109" spans="1:17" ht="12.75">
      <c r="A109" s="251"/>
      <c r="B109" s="165" t="s">
        <v>277</v>
      </c>
      <c r="C109" s="256" t="s">
        <v>300</v>
      </c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8"/>
    </row>
    <row r="110" spans="1:17" ht="12.75">
      <c r="A110" s="251"/>
      <c r="B110" s="165" t="s">
        <v>279</v>
      </c>
      <c r="C110" s="259" t="s">
        <v>321</v>
      </c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1"/>
    </row>
    <row r="111" spans="1:17" ht="67.5">
      <c r="A111" s="251"/>
      <c r="B111" s="165" t="s">
        <v>281</v>
      </c>
      <c r="C111" s="165"/>
      <c r="D111" s="168" t="s">
        <v>322</v>
      </c>
      <c r="E111" s="169">
        <f>F111+G111</f>
        <v>692725</v>
      </c>
      <c r="F111" s="169">
        <v>34830</v>
      </c>
      <c r="G111" s="169">
        <v>657895</v>
      </c>
      <c r="H111" s="169">
        <f>I111+M111</f>
        <v>692725</v>
      </c>
      <c r="I111" s="169">
        <f>SUM(J111:L111)</f>
        <v>34830</v>
      </c>
      <c r="J111" s="169">
        <v>0</v>
      </c>
      <c r="K111" s="169">
        <v>0</v>
      </c>
      <c r="L111" s="169">
        <v>34830</v>
      </c>
      <c r="M111" s="169">
        <f>SUM(N111:Q111)</f>
        <v>657895</v>
      </c>
      <c r="N111" s="169">
        <v>0</v>
      </c>
      <c r="O111" s="169">
        <v>0</v>
      </c>
      <c r="P111" s="169">
        <v>0</v>
      </c>
      <c r="Q111" s="169">
        <v>657895</v>
      </c>
    </row>
    <row r="112" spans="1:17" ht="12.75">
      <c r="A112" s="251"/>
      <c r="B112" s="165" t="s">
        <v>284</v>
      </c>
      <c r="C112" s="165"/>
      <c r="D112" s="165"/>
      <c r="E112" s="169">
        <f>F112+G112</f>
        <v>0</v>
      </c>
      <c r="F112" s="169">
        <v>0</v>
      </c>
      <c r="G112" s="169">
        <v>0</v>
      </c>
      <c r="H112" s="169">
        <f>I112+M112</f>
        <v>0</v>
      </c>
      <c r="I112" s="169">
        <f>SUM(J112:L112)</f>
        <v>0</v>
      </c>
      <c r="J112" s="169">
        <v>0</v>
      </c>
      <c r="K112" s="169">
        <v>0</v>
      </c>
      <c r="L112" s="169">
        <v>0</v>
      </c>
      <c r="M112" s="169">
        <f>SUM(N112:Q112)</f>
        <v>0</v>
      </c>
      <c r="N112" s="169">
        <v>0</v>
      </c>
      <c r="O112" s="169">
        <v>0</v>
      </c>
      <c r="P112" s="169">
        <v>0</v>
      </c>
      <c r="Q112" s="169">
        <v>0</v>
      </c>
    </row>
    <row r="113" spans="1:17" ht="12.75">
      <c r="A113" s="251"/>
      <c r="B113" s="165" t="s">
        <v>259</v>
      </c>
      <c r="C113" s="165"/>
      <c r="D113" s="165"/>
      <c r="E113" s="169">
        <f>F113+G113</f>
        <v>692725</v>
      </c>
      <c r="F113" s="169">
        <v>34830</v>
      </c>
      <c r="G113" s="169">
        <v>657895</v>
      </c>
      <c r="H113" s="169">
        <f>I113+M113</f>
        <v>692725</v>
      </c>
      <c r="I113" s="169">
        <f>SUM(J113:L113)</f>
        <v>34830</v>
      </c>
      <c r="J113" s="169">
        <v>0</v>
      </c>
      <c r="K113" s="169">
        <v>0</v>
      </c>
      <c r="L113" s="169">
        <v>34830</v>
      </c>
      <c r="M113" s="169">
        <f>SUM(N113:Q113)</f>
        <v>657895</v>
      </c>
      <c r="N113" s="169">
        <v>0</v>
      </c>
      <c r="O113" s="169">
        <v>0</v>
      </c>
      <c r="P113" s="169">
        <v>0</v>
      </c>
      <c r="Q113" s="169">
        <v>657895</v>
      </c>
    </row>
    <row r="114" spans="1:17" ht="12.75">
      <c r="A114" s="251"/>
      <c r="B114" s="165" t="s">
        <v>230</v>
      </c>
      <c r="C114" s="165"/>
      <c r="D114" s="165"/>
      <c r="E114" s="169">
        <f>F114+G114</f>
        <v>0</v>
      </c>
      <c r="F114" s="169">
        <v>0</v>
      </c>
      <c r="G114" s="169">
        <v>0</v>
      </c>
      <c r="H114" s="169">
        <f>I114+M114</f>
        <v>0</v>
      </c>
      <c r="I114" s="169">
        <f>SUM(J114:L114)</f>
        <v>0</v>
      </c>
      <c r="J114" s="169">
        <v>0</v>
      </c>
      <c r="K114" s="169">
        <v>0</v>
      </c>
      <c r="L114" s="169">
        <v>0</v>
      </c>
      <c r="M114" s="169">
        <f>SUM(N114:Q114)</f>
        <v>0</v>
      </c>
      <c r="N114" s="169">
        <v>0</v>
      </c>
      <c r="O114" s="169">
        <v>0</v>
      </c>
      <c r="P114" s="169">
        <v>0</v>
      </c>
      <c r="Q114" s="169">
        <v>0</v>
      </c>
    </row>
    <row r="115" spans="1:17" ht="12.75">
      <c r="A115" s="252"/>
      <c r="B115" s="165" t="s">
        <v>231</v>
      </c>
      <c r="C115" s="165"/>
      <c r="D115" s="165"/>
      <c r="E115" s="169">
        <f>F115+G115</f>
        <v>0</v>
      </c>
      <c r="F115" s="169">
        <v>0</v>
      </c>
      <c r="G115" s="169">
        <v>0</v>
      </c>
      <c r="H115" s="169">
        <f>I115+M115</f>
        <v>0</v>
      </c>
      <c r="I115" s="169">
        <f>SUM(J115:L115)</f>
        <v>0</v>
      </c>
      <c r="J115" s="169">
        <v>0</v>
      </c>
      <c r="K115" s="169">
        <v>0</v>
      </c>
      <c r="L115" s="169">
        <v>0</v>
      </c>
      <c r="M115" s="169">
        <f>SUM(N115:Q115)</f>
        <v>0</v>
      </c>
      <c r="N115" s="169">
        <v>0</v>
      </c>
      <c r="O115" s="169">
        <v>0</v>
      </c>
      <c r="P115" s="169">
        <v>0</v>
      </c>
      <c r="Q115" s="169">
        <v>0</v>
      </c>
    </row>
    <row r="116" spans="1:17" ht="12.75">
      <c r="A116" s="151"/>
      <c r="B116" s="165"/>
      <c r="C116" s="165"/>
      <c r="D116" s="165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</row>
    <row r="117" spans="1:17" ht="12.75">
      <c r="A117" s="264" t="s">
        <v>323</v>
      </c>
      <c r="B117" s="265"/>
      <c r="C117" s="264" t="s">
        <v>82</v>
      </c>
      <c r="D117" s="265"/>
      <c r="E117" s="176">
        <f aca="true" t="shared" si="6" ref="E117:Q117">E14+E70</f>
        <v>36709083.38</v>
      </c>
      <c r="F117" s="176">
        <f t="shared" si="6"/>
        <v>5778434</v>
      </c>
      <c r="G117" s="176">
        <f t="shared" si="6"/>
        <v>30930649.38</v>
      </c>
      <c r="H117" s="176">
        <f t="shared" si="6"/>
        <v>2048862</v>
      </c>
      <c r="I117" s="176">
        <f t="shared" si="6"/>
        <v>604119</v>
      </c>
      <c r="J117" s="176">
        <f t="shared" si="6"/>
        <v>200000</v>
      </c>
      <c r="K117" s="176">
        <f t="shared" si="6"/>
        <v>0</v>
      </c>
      <c r="L117" s="176">
        <f t="shared" si="6"/>
        <v>404119</v>
      </c>
      <c r="M117" s="176">
        <f t="shared" si="6"/>
        <v>1444743</v>
      </c>
      <c r="N117" s="176">
        <f t="shared" si="6"/>
        <v>0</v>
      </c>
      <c r="O117" s="176">
        <f t="shared" si="6"/>
        <v>0</v>
      </c>
      <c r="P117" s="176">
        <f t="shared" si="6"/>
        <v>0</v>
      </c>
      <c r="Q117" s="176">
        <f t="shared" si="6"/>
        <v>1444743</v>
      </c>
    </row>
    <row r="119" ht="12.75">
      <c r="A119" t="s">
        <v>324</v>
      </c>
    </row>
    <row r="120" ht="12.75">
      <c r="A120" t="s">
        <v>325</v>
      </c>
    </row>
  </sheetData>
  <sheetProtection/>
  <mergeCells count="80">
    <mergeCell ref="O3:Q3"/>
    <mergeCell ref="O2:Q2"/>
    <mergeCell ref="O4:Q4"/>
    <mergeCell ref="A117:B117"/>
    <mergeCell ref="C117:D117"/>
    <mergeCell ref="A98:A106"/>
    <mergeCell ref="C98:Q98"/>
    <mergeCell ref="C99:Q99"/>
    <mergeCell ref="C100:Q100"/>
    <mergeCell ref="C101:Q101"/>
    <mergeCell ref="A107:A115"/>
    <mergeCell ref="C107:Q107"/>
    <mergeCell ref="C108:Q108"/>
    <mergeCell ref="C109:Q109"/>
    <mergeCell ref="C110:Q110"/>
    <mergeCell ref="A80:A88"/>
    <mergeCell ref="C80:Q80"/>
    <mergeCell ref="C81:Q81"/>
    <mergeCell ref="C82:Q82"/>
    <mergeCell ref="C83:Q83"/>
    <mergeCell ref="A89:A97"/>
    <mergeCell ref="C89:Q89"/>
    <mergeCell ref="C90:Q90"/>
    <mergeCell ref="C91:Q91"/>
    <mergeCell ref="C92:Q92"/>
    <mergeCell ref="C70:D70"/>
    <mergeCell ref="A71:A79"/>
    <mergeCell ref="C71:Q71"/>
    <mergeCell ref="C72:Q72"/>
    <mergeCell ref="C73:Q73"/>
    <mergeCell ref="C74:Q74"/>
    <mergeCell ref="A51:A59"/>
    <mergeCell ref="C51:Q51"/>
    <mergeCell ref="C52:Q52"/>
    <mergeCell ref="C53:Q53"/>
    <mergeCell ref="C54:Q54"/>
    <mergeCell ref="A60:A68"/>
    <mergeCell ref="C60:Q60"/>
    <mergeCell ref="C61:Q61"/>
    <mergeCell ref="C62:Q62"/>
    <mergeCell ref="C63:Q63"/>
    <mergeCell ref="A33:A41"/>
    <mergeCell ref="C33:Q33"/>
    <mergeCell ref="C34:Q34"/>
    <mergeCell ref="C35:Q35"/>
    <mergeCell ref="C36:Q36"/>
    <mergeCell ref="A42:A50"/>
    <mergeCell ref="C42:Q42"/>
    <mergeCell ref="C43:Q43"/>
    <mergeCell ref="C44:Q44"/>
    <mergeCell ref="C45:Q45"/>
    <mergeCell ref="C14:D14"/>
    <mergeCell ref="A15:A23"/>
    <mergeCell ref="C15:Q15"/>
    <mergeCell ref="C16:Q16"/>
    <mergeCell ref="C17:Q17"/>
    <mergeCell ref="A24:A32"/>
    <mergeCell ref="C24:Q24"/>
    <mergeCell ref="C25:Q25"/>
    <mergeCell ref="C26:Q26"/>
    <mergeCell ref="C27:Q27"/>
    <mergeCell ref="F8:F12"/>
    <mergeCell ref="G8:G12"/>
    <mergeCell ref="H8:Q8"/>
    <mergeCell ref="H9:H12"/>
    <mergeCell ref="I9:Q9"/>
    <mergeCell ref="I10:L10"/>
    <mergeCell ref="M10:Q10"/>
    <mergeCell ref="I11:I12"/>
    <mergeCell ref="M11:M12"/>
    <mergeCell ref="N11:Q11"/>
    <mergeCell ref="P1:Q1"/>
    <mergeCell ref="A5:Q5"/>
    <mergeCell ref="A7:A12"/>
    <mergeCell ref="B7:B12"/>
    <mergeCell ref="C7:C12"/>
    <mergeCell ref="D7:D12"/>
    <mergeCell ref="E7:E12"/>
    <mergeCell ref="F7:G7"/>
    <mergeCell ref="H7:Q7"/>
  </mergeCells>
  <printOptions/>
  <pageMargins left="0.17" right="0.16" top="0.28" bottom="0.29" header="0.17" footer="0.16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3.625" style="0" customWidth="1"/>
    <col min="2" max="2" width="5.625" style="0" customWidth="1"/>
    <col min="3" max="3" width="6.75390625" style="0" customWidth="1"/>
    <col min="4" max="4" width="4.75390625" style="0" customWidth="1"/>
    <col min="5" max="5" width="34.75390625" style="0" customWidth="1"/>
    <col min="6" max="6" width="12.625" style="0" customWidth="1"/>
    <col min="7" max="7" width="11.375" style="0" customWidth="1"/>
    <col min="8" max="8" width="10.125" style="0" customWidth="1"/>
    <col min="9" max="9" width="10.75390625" style="0" customWidth="1"/>
    <col min="10" max="10" width="12.75390625" style="0" customWidth="1"/>
    <col min="11" max="11" width="10.625" style="0" customWidth="1"/>
    <col min="12" max="12" width="16.25390625" style="0" customWidth="1"/>
  </cols>
  <sheetData>
    <row r="1" spans="10:12" ht="12.75">
      <c r="J1" s="323" t="s">
        <v>411</v>
      </c>
      <c r="K1" s="323"/>
      <c r="L1" s="323"/>
    </row>
    <row r="2" spans="10:12" ht="12.75">
      <c r="J2" s="323" t="s">
        <v>408</v>
      </c>
      <c r="K2" s="323"/>
      <c r="L2" s="323"/>
    </row>
    <row r="3" spans="10:12" ht="12.75">
      <c r="J3" s="323" t="s">
        <v>409</v>
      </c>
      <c r="K3" s="323"/>
      <c r="L3" s="323"/>
    </row>
    <row r="4" spans="10:12" ht="12.75">
      <c r="J4" s="50" t="s">
        <v>410</v>
      </c>
      <c r="K4" s="50"/>
      <c r="L4" s="50"/>
    </row>
    <row r="5" spans="1:12" ht="18">
      <c r="A5" s="300" t="s">
        <v>83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2" ht="18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15" t="s">
        <v>37</v>
      </c>
    </row>
    <row r="7" spans="1:12" ht="12.75">
      <c r="A7" s="301" t="s">
        <v>36</v>
      </c>
      <c r="B7" s="301" t="s">
        <v>35</v>
      </c>
      <c r="C7" s="301" t="s">
        <v>84</v>
      </c>
      <c r="D7" s="301" t="s">
        <v>33</v>
      </c>
      <c r="E7" s="302" t="s">
        <v>85</v>
      </c>
      <c r="F7" s="302" t="s">
        <v>86</v>
      </c>
      <c r="G7" s="302" t="s">
        <v>81</v>
      </c>
      <c r="H7" s="302"/>
      <c r="I7" s="302"/>
      <c r="J7" s="302"/>
      <c r="K7" s="302"/>
      <c r="L7" s="302" t="s">
        <v>87</v>
      </c>
    </row>
    <row r="8" spans="1:12" ht="12.75">
      <c r="A8" s="301"/>
      <c r="B8" s="301"/>
      <c r="C8" s="301"/>
      <c r="D8" s="301"/>
      <c r="E8" s="302"/>
      <c r="F8" s="302"/>
      <c r="G8" s="302" t="s">
        <v>88</v>
      </c>
      <c r="H8" s="302" t="s">
        <v>89</v>
      </c>
      <c r="I8" s="302"/>
      <c r="J8" s="302"/>
      <c r="K8" s="302"/>
      <c r="L8" s="302"/>
    </row>
    <row r="9" spans="1:12" ht="12.75">
      <c r="A9" s="301"/>
      <c r="B9" s="301"/>
      <c r="C9" s="301"/>
      <c r="D9" s="301"/>
      <c r="E9" s="302"/>
      <c r="F9" s="302"/>
      <c r="G9" s="302"/>
      <c r="H9" s="302" t="s">
        <v>90</v>
      </c>
      <c r="I9" s="302" t="s">
        <v>91</v>
      </c>
      <c r="J9" s="302" t="s">
        <v>92</v>
      </c>
      <c r="K9" s="302" t="s">
        <v>93</v>
      </c>
      <c r="L9" s="302"/>
    </row>
    <row r="10" spans="1:12" ht="12.75">
      <c r="A10" s="301"/>
      <c r="B10" s="301"/>
      <c r="C10" s="301"/>
      <c r="D10" s="301"/>
      <c r="E10" s="302"/>
      <c r="F10" s="302"/>
      <c r="G10" s="302"/>
      <c r="H10" s="302"/>
      <c r="I10" s="302"/>
      <c r="J10" s="302"/>
      <c r="K10" s="302"/>
      <c r="L10" s="302"/>
    </row>
    <row r="11" spans="1:12" ht="28.5" customHeight="1">
      <c r="A11" s="301"/>
      <c r="B11" s="301"/>
      <c r="C11" s="301"/>
      <c r="D11" s="301"/>
      <c r="E11" s="302"/>
      <c r="F11" s="302"/>
      <c r="G11" s="302"/>
      <c r="H11" s="302"/>
      <c r="I11" s="302"/>
      <c r="J11" s="302"/>
      <c r="K11" s="302"/>
      <c r="L11" s="302"/>
    </row>
    <row r="12" spans="1:12" ht="12.7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</row>
    <row r="13" spans="1:12" ht="29.25" customHeight="1">
      <c r="A13" s="53" t="s">
        <v>30</v>
      </c>
      <c r="B13" s="54">
        <v>600</v>
      </c>
      <c r="C13" s="54">
        <v>60014</v>
      </c>
      <c r="D13" s="54">
        <v>6050</v>
      </c>
      <c r="E13" s="55" t="s">
        <v>94</v>
      </c>
      <c r="F13" s="56">
        <v>300000</v>
      </c>
      <c r="G13" s="56">
        <v>300000</v>
      </c>
      <c r="H13" s="56">
        <v>0</v>
      </c>
      <c r="I13" s="56">
        <v>300000</v>
      </c>
      <c r="J13" s="57"/>
      <c r="K13" s="54"/>
      <c r="L13" s="53" t="s">
        <v>95</v>
      </c>
    </row>
    <row r="14" spans="1:12" ht="62.25" customHeight="1">
      <c r="A14" s="53" t="s">
        <v>29</v>
      </c>
      <c r="B14" s="54">
        <v>600</v>
      </c>
      <c r="C14" s="54">
        <v>60014</v>
      </c>
      <c r="D14" s="54">
        <v>6050</v>
      </c>
      <c r="E14" s="55" t="s">
        <v>223</v>
      </c>
      <c r="F14" s="56">
        <v>27690</v>
      </c>
      <c r="G14" s="56">
        <v>27690</v>
      </c>
      <c r="H14" s="56">
        <v>0</v>
      </c>
      <c r="I14" s="56"/>
      <c r="J14" s="57" t="s">
        <v>360</v>
      </c>
      <c r="K14" s="54"/>
      <c r="L14" s="53" t="s">
        <v>95</v>
      </c>
    </row>
    <row r="15" spans="1:12" ht="39.75" customHeight="1">
      <c r="A15" s="53" t="s">
        <v>27</v>
      </c>
      <c r="B15" s="54">
        <v>600</v>
      </c>
      <c r="C15" s="54">
        <v>60014</v>
      </c>
      <c r="D15" s="54">
        <v>6050</v>
      </c>
      <c r="E15" s="55" t="s">
        <v>96</v>
      </c>
      <c r="F15" s="56">
        <v>200000</v>
      </c>
      <c r="G15" s="56">
        <v>200000</v>
      </c>
      <c r="H15" s="56">
        <v>0</v>
      </c>
      <c r="I15" s="56">
        <v>200000</v>
      </c>
      <c r="J15" s="57"/>
      <c r="K15" s="54"/>
      <c r="L15" s="53" t="s">
        <v>95</v>
      </c>
    </row>
    <row r="16" spans="1:12" ht="31.5" customHeight="1">
      <c r="A16" s="53" t="s">
        <v>25</v>
      </c>
      <c r="B16" s="54">
        <v>600</v>
      </c>
      <c r="C16" s="54">
        <v>60014</v>
      </c>
      <c r="D16" s="54">
        <v>6050</v>
      </c>
      <c r="E16" s="55" t="s">
        <v>328</v>
      </c>
      <c r="F16" s="56">
        <v>300000</v>
      </c>
      <c r="G16" s="56">
        <v>300000</v>
      </c>
      <c r="H16" s="56">
        <v>0</v>
      </c>
      <c r="I16" s="56">
        <v>300000</v>
      </c>
      <c r="J16" s="57"/>
      <c r="K16" s="54"/>
      <c r="L16" s="53" t="s">
        <v>95</v>
      </c>
    </row>
    <row r="17" spans="1:12" ht="36.75" customHeight="1">
      <c r="A17" s="53" t="s">
        <v>23</v>
      </c>
      <c r="B17" s="54">
        <v>600</v>
      </c>
      <c r="C17" s="54">
        <v>60014</v>
      </c>
      <c r="D17" s="54">
        <v>6050</v>
      </c>
      <c r="E17" s="55" t="s">
        <v>338</v>
      </c>
      <c r="F17" s="56">
        <v>150000</v>
      </c>
      <c r="G17" s="56">
        <v>150000</v>
      </c>
      <c r="H17" s="56">
        <v>0</v>
      </c>
      <c r="I17" s="56">
        <v>150000</v>
      </c>
      <c r="J17" s="57"/>
      <c r="K17" s="54"/>
      <c r="L17" s="53" t="s">
        <v>95</v>
      </c>
    </row>
    <row r="18" spans="1:12" ht="36.75" customHeight="1">
      <c r="A18" s="53" t="s">
        <v>21</v>
      </c>
      <c r="B18" s="54">
        <v>600</v>
      </c>
      <c r="C18" s="54">
        <v>60014</v>
      </c>
      <c r="D18" s="54">
        <v>6050</v>
      </c>
      <c r="E18" s="55" t="s">
        <v>97</v>
      </c>
      <c r="F18" s="56">
        <v>8500</v>
      </c>
      <c r="G18" s="56">
        <f>SUM(H18:K18)</f>
        <v>8500</v>
      </c>
      <c r="H18" s="56">
        <v>0</v>
      </c>
      <c r="I18" s="56">
        <v>8500</v>
      </c>
      <c r="J18" s="57"/>
      <c r="K18" s="54"/>
      <c r="L18" s="53" t="s">
        <v>95</v>
      </c>
    </row>
    <row r="19" spans="1:12" ht="34.5" customHeight="1">
      <c r="A19" s="53" t="s">
        <v>19</v>
      </c>
      <c r="B19" s="54">
        <v>600</v>
      </c>
      <c r="C19" s="54">
        <v>60014</v>
      </c>
      <c r="D19" s="54">
        <v>6050</v>
      </c>
      <c r="E19" s="55" t="s">
        <v>98</v>
      </c>
      <c r="F19" s="56">
        <v>100000</v>
      </c>
      <c r="G19" s="56">
        <v>100000</v>
      </c>
      <c r="H19" s="56">
        <v>0</v>
      </c>
      <c r="I19" s="56">
        <v>100000</v>
      </c>
      <c r="J19" s="57"/>
      <c r="K19" s="54"/>
      <c r="L19" s="53" t="s">
        <v>95</v>
      </c>
    </row>
    <row r="20" spans="1:12" ht="37.5" customHeight="1">
      <c r="A20" s="53">
        <v>8</v>
      </c>
      <c r="B20" s="54">
        <v>600</v>
      </c>
      <c r="C20" s="54">
        <v>60014</v>
      </c>
      <c r="D20" s="54">
        <v>6050</v>
      </c>
      <c r="E20" s="55" t="s">
        <v>99</v>
      </c>
      <c r="F20" s="56">
        <v>100000</v>
      </c>
      <c r="G20" s="56">
        <v>100000</v>
      </c>
      <c r="H20" s="56">
        <v>0</v>
      </c>
      <c r="I20" s="56">
        <v>100000</v>
      </c>
      <c r="J20" s="57"/>
      <c r="K20" s="54"/>
      <c r="L20" s="53" t="s">
        <v>95</v>
      </c>
    </row>
    <row r="21" spans="1:12" ht="40.5" customHeight="1">
      <c r="A21" s="53" t="s">
        <v>15</v>
      </c>
      <c r="B21" s="54">
        <v>600</v>
      </c>
      <c r="C21" s="54">
        <v>60014</v>
      </c>
      <c r="D21" s="54">
        <v>6050</v>
      </c>
      <c r="E21" s="55" t="s">
        <v>100</v>
      </c>
      <c r="F21" s="56">
        <v>100000</v>
      </c>
      <c r="G21" s="56">
        <v>100000</v>
      </c>
      <c r="H21" s="56">
        <v>0</v>
      </c>
      <c r="I21" s="56">
        <v>100000</v>
      </c>
      <c r="J21" s="57"/>
      <c r="K21" s="54"/>
      <c r="L21" s="53" t="s">
        <v>95</v>
      </c>
    </row>
    <row r="22" spans="1:12" ht="36">
      <c r="A22" s="53" t="s">
        <v>13</v>
      </c>
      <c r="B22" s="54">
        <v>600</v>
      </c>
      <c r="C22" s="54">
        <v>60014</v>
      </c>
      <c r="D22" s="54">
        <v>6050</v>
      </c>
      <c r="E22" s="55" t="s">
        <v>101</v>
      </c>
      <c r="F22" s="56">
        <v>157119</v>
      </c>
      <c r="G22" s="56">
        <v>157119</v>
      </c>
      <c r="H22" s="56">
        <v>0</v>
      </c>
      <c r="I22" s="56">
        <v>37119</v>
      </c>
      <c r="J22" s="57" t="s">
        <v>102</v>
      </c>
      <c r="K22" s="54"/>
      <c r="L22" s="53" t="s">
        <v>95</v>
      </c>
    </row>
    <row r="23" spans="1:12" ht="40.5" customHeight="1">
      <c r="A23" s="58" t="s">
        <v>11</v>
      </c>
      <c r="B23" s="53">
        <v>600</v>
      </c>
      <c r="C23" s="53">
        <v>60014</v>
      </c>
      <c r="D23" s="53">
        <v>6050</v>
      </c>
      <c r="E23" s="59" t="s">
        <v>103</v>
      </c>
      <c r="F23" s="56">
        <v>1946014</v>
      </c>
      <c r="G23" s="56">
        <v>1946014</v>
      </c>
      <c r="H23" s="56">
        <v>0</v>
      </c>
      <c r="I23" s="56">
        <v>483000</v>
      </c>
      <c r="J23" s="60" t="s">
        <v>185</v>
      </c>
      <c r="K23" s="56"/>
      <c r="L23" s="53" t="s">
        <v>95</v>
      </c>
    </row>
    <row r="24" spans="1:12" ht="31.5" customHeight="1">
      <c r="A24" s="53" t="s">
        <v>9</v>
      </c>
      <c r="B24" s="54">
        <v>600</v>
      </c>
      <c r="C24" s="54">
        <v>60014</v>
      </c>
      <c r="D24" s="54">
        <v>6050</v>
      </c>
      <c r="E24" s="55" t="s">
        <v>104</v>
      </c>
      <c r="F24" s="56">
        <v>150000</v>
      </c>
      <c r="G24" s="56">
        <v>150000</v>
      </c>
      <c r="H24" s="56"/>
      <c r="I24" s="56">
        <v>70000</v>
      </c>
      <c r="J24" s="57" t="s">
        <v>214</v>
      </c>
      <c r="K24" s="54"/>
      <c r="L24" s="53" t="s">
        <v>95</v>
      </c>
    </row>
    <row r="25" spans="1:12" ht="32.25" customHeight="1">
      <c r="A25" s="53" t="s">
        <v>8</v>
      </c>
      <c r="B25" s="54">
        <v>600</v>
      </c>
      <c r="C25" s="54">
        <v>60014</v>
      </c>
      <c r="D25" s="54">
        <v>6050</v>
      </c>
      <c r="E25" s="55" t="s">
        <v>205</v>
      </c>
      <c r="F25" s="56">
        <v>190000</v>
      </c>
      <c r="G25" s="56">
        <v>190000</v>
      </c>
      <c r="H25" s="56">
        <v>0</v>
      </c>
      <c r="I25" s="56">
        <v>90000</v>
      </c>
      <c r="J25" s="57" t="s">
        <v>215</v>
      </c>
      <c r="K25" s="54"/>
      <c r="L25" s="53" t="s">
        <v>95</v>
      </c>
    </row>
    <row r="26" spans="1:12" ht="39" customHeight="1">
      <c r="A26" s="53" t="s">
        <v>7</v>
      </c>
      <c r="B26" s="54">
        <v>600</v>
      </c>
      <c r="C26" s="54">
        <v>60014</v>
      </c>
      <c r="D26" s="54">
        <v>6050</v>
      </c>
      <c r="E26" s="55" t="s">
        <v>105</v>
      </c>
      <c r="F26" s="56">
        <v>110000</v>
      </c>
      <c r="G26" s="56">
        <v>110000</v>
      </c>
      <c r="H26" s="56">
        <v>0</v>
      </c>
      <c r="I26" s="56">
        <v>50000</v>
      </c>
      <c r="J26" s="57" t="s">
        <v>216</v>
      </c>
      <c r="K26" s="54"/>
      <c r="L26" s="53" t="s">
        <v>95</v>
      </c>
    </row>
    <row r="27" spans="1:12" ht="34.5" customHeight="1">
      <c r="A27" s="53" t="s">
        <v>5</v>
      </c>
      <c r="B27" s="54">
        <v>600</v>
      </c>
      <c r="C27" s="54">
        <v>60014</v>
      </c>
      <c r="D27" s="54">
        <v>6050</v>
      </c>
      <c r="E27" s="55" t="s">
        <v>106</v>
      </c>
      <c r="F27" s="56">
        <v>100000</v>
      </c>
      <c r="G27" s="56">
        <f>SUM(H27:K27)</f>
        <v>100000</v>
      </c>
      <c r="H27" s="56">
        <v>0</v>
      </c>
      <c r="I27" s="56">
        <v>100000</v>
      </c>
      <c r="J27" s="57"/>
      <c r="K27" s="54"/>
      <c r="L27" s="53" t="s">
        <v>95</v>
      </c>
    </row>
    <row r="28" spans="1:12" ht="34.5" customHeight="1">
      <c r="A28" s="53">
        <v>16</v>
      </c>
      <c r="B28" s="54">
        <v>600</v>
      </c>
      <c r="C28" s="54">
        <v>60014</v>
      </c>
      <c r="D28" s="54">
        <v>6050</v>
      </c>
      <c r="E28" s="55" t="s">
        <v>206</v>
      </c>
      <c r="F28" s="56">
        <v>140000</v>
      </c>
      <c r="G28" s="56">
        <v>140000</v>
      </c>
      <c r="H28" s="56">
        <v>0</v>
      </c>
      <c r="I28" s="56">
        <v>100000</v>
      </c>
      <c r="J28" s="57" t="s">
        <v>187</v>
      </c>
      <c r="K28" s="54"/>
      <c r="L28" s="53" t="s">
        <v>95</v>
      </c>
    </row>
    <row r="29" spans="1:12" ht="51" customHeight="1">
      <c r="A29" s="53" t="s">
        <v>3</v>
      </c>
      <c r="B29" s="54">
        <v>600</v>
      </c>
      <c r="C29" s="54">
        <v>60014</v>
      </c>
      <c r="D29" s="54">
        <v>6050</v>
      </c>
      <c r="E29" s="55" t="s">
        <v>107</v>
      </c>
      <c r="F29" s="56">
        <v>105000</v>
      </c>
      <c r="G29" s="56">
        <v>105000</v>
      </c>
      <c r="H29" s="56">
        <v>0</v>
      </c>
      <c r="I29" s="56">
        <v>85000</v>
      </c>
      <c r="J29" s="57" t="s">
        <v>188</v>
      </c>
      <c r="K29" s="54"/>
      <c r="L29" s="53" t="s">
        <v>95</v>
      </c>
    </row>
    <row r="30" spans="1:12" ht="32.25" customHeight="1">
      <c r="A30" s="53" t="s">
        <v>2</v>
      </c>
      <c r="B30" s="54">
        <v>600</v>
      </c>
      <c r="C30" s="54">
        <v>60014</v>
      </c>
      <c r="D30" s="54">
        <v>6050</v>
      </c>
      <c r="E30" s="55" t="s">
        <v>108</v>
      </c>
      <c r="F30" s="56">
        <v>100000</v>
      </c>
      <c r="G30" s="56">
        <v>100000</v>
      </c>
      <c r="H30" s="56">
        <v>0</v>
      </c>
      <c r="I30" s="56">
        <v>100000</v>
      </c>
      <c r="J30" s="57"/>
      <c r="K30" s="54"/>
      <c r="L30" s="53" t="s">
        <v>95</v>
      </c>
    </row>
    <row r="31" spans="1:12" ht="28.5" customHeight="1">
      <c r="A31" s="53" t="s">
        <v>78</v>
      </c>
      <c r="B31" s="54">
        <v>600</v>
      </c>
      <c r="C31" s="54">
        <v>60014</v>
      </c>
      <c r="D31" s="54">
        <v>6050</v>
      </c>
      <c r="E31" s="55" t="s">
        <v>110</v>
      </c>
      <c r="F31" s="56">
        <v>150000</v>
      </c>
      <c r="G31" s="56">
        <v>150000</v>
      </c>
      <c r="H31" s="56">
        <v>0</v>
      </c>
      <c r="I31" s="56">
        <v>150000</v>
      </c>
      <c r="J31" s="57"/>
      <c r="K31" s="54"/>
      <c r="L31" s="53" t="s">
        <v>95</v>
      </c>
    </row>
    <row r="32" spans="1:12" ht="40.5" customHeight="1">
      <c r="A32" s="53" t="s">
        <v>80</v>
      </c>
      <c r="B32" s="54">
        <v>600</v>
      </c>
      <c r="C32" s="54">
        <v>60014</v>
      </c>
      <c r="D32" s="54">
        <v>6050</v>
      </c>
      <c r="E32" s="55" t="s">
        <v>370</v>
      </c>
      <c r="F32" s="56">
        <v>100000</v>
      </c>
      <c r="G32" s="56">
        <v>100000</v>
      </c>
      <c r="H32" s="56">
        <v>0</v>
      </c>
      <c r="I32" s="56">
        <v>100000</v>
      </c>
      <c r="J32" s="57"/>
      <c r="K32" s="54"/>
      <c r="L32" s="53" t="s">
        <v>95</v>
      </c>
    </row>
    <row r="33" spans="1:12" ht="37.5" customHeight="1">
      <c r="A33" s="53" t="s">
        <v>109</v>
      </c>
      <c r="B33" s="54">
        <v>600</v>
      </c>
      <c r="C33" s="54">
        <v>60014</v>
      </c>
      <c r="D33" s="54">
        <v>6050</v>
      </c>
      <c r="E33" s="55" t="s">
        <v>112</v>
      </c>
      <c r="F33" s="56">
        <v>100000</v>
      </c>
      <c r="G33" s="56">
        <v>100000</v>
      </c>
      <c r="H33" s="56">
        <v>0</v>
      </c>
      <c r="I33" s="56">
        <v>100000</v>
      </c>
      <c r="J33" s="57"/>
      <c r="K33" s="54"/>
      <c r="L33" s="53" t="s">
        <v>95</v>
      </c>
    </row>
    <row r="34" spans="1:12" ht="37.5" customHeight="1">
      <c r="A34" s="53" t="s">
        <v>111</v>
      </c>
      <c r="B34" s="54">
        <v>600</v>
      </c>
      <c r="C34" s="54">
        <v>60014</v>
      </c>
      <c r="D34" s="54">
        <v>6050</v>
      </c>
      <c r="E34" s="55" t="s">
        <v>207</v>
      </c>
      <c r="F34" s="56">
        <v>70000</v>
      </c>
      <c r="G34" s="56">
        <v>70000</v>
      </c>
      <c r="H34" s="56">
        <v>0</v>
      </c>
      <c r="I34" s="56">
        <v>20000</v>
      </c>
      <c r="J34" s="57" t="s">
        <v>208</v>
      </c>
      <c r="K34" s="54"/>
      <c r="L34" s="53" t="s">
        <v>95</v>
      </c>
    </row>
    <row r="35" spans="1:12" ht="47.25" customHeight="1">
      <c r="A35" s="53" t="s">
        <v>365</v>
      </c>
      <c r="B35" s="54">
        <v>600</v>
      </c>
      <c r="C35" s="54">
        <v>60014</v>
      </c>
      <c r="D35" s="54">
        <v>6050</v>
      </c>
      <c r="E35" s="55" t="s">
        <v>115</v>
      </c>
      <c r="F35" s="56">
        <v>150000</v>
      </c>
      <c r="G35" s="56">
        <v>150000</v>
      </c>
      <c r="H35" s="56">
        <v>0</v>
      </c>
      <c r="I35" s="56">
        <v>150000</v>
      </c>
      <c r="J35" s="57"/>
      <c r="K35" s="54"/>
      <c r="L35" s="53" t="s">
        <v>95</v>
      </c>
    </row>
    <row r="36" spans="1:12" ht="35.25" customHeight="1">
      <c r="A36" s="53" t="s">
        <v>113</v>
      </c>
      <c r="B36" s="54">
        <v>600</v>
      </c>
      <c r="C36" s="54">
        <v>60014</v>
      </c>
      <c r="D36" s="54">
        <v>6050</v>
      </c>
      <c r="E36" s="55" t="s">
        <v>117</v>
      </c>
      <c r="F36" s="56">
        <v>150000</v>
      </c>
      <c r="G36" s="56">
        <v>150000</v>
      </c>
      <c r="H36" s="56">
        <v>0</v>
      </c>
      <c r="I36" s="56">
        <v>150000</v>
      </c>
      <c r="J36" s="57"/>
      <c r="K36" s="54"/>
      <c r="L36" s="53" t="s">
        <v>95</v>
      </c>
    </row>
    <row r="37" spans="1:12" ht="41.25" customHeight="1">
      <c r="A37" s="53" t="s">
        <v>114</v>
      </c>
      <c r="B37" s="54">
        <v>600</v>
      </c>
      <c r="C37" s="54">
        <v>60014</v>
      </c>
      <c r="D37" s="54">
        <v>6050</v>
      </c>
      <c r="E37" s="55" t="s">
        <v>119</v>
      </c>
      <c r="F37" s="56">
        <v>100000</v>
      </c>
      <c r="G37" s="56">
        <f>SUM(H37:K37)</f>
        <v>100000</v>
      </c>
      <c r="H37" s="56">
        <v>0</v>
      </c>
      <c r="I37" s="56">
        <v>100000</v>
      </c>
      <c r="J37" s="57"/>
      <c r="K37" s="54"/>
      <c r="L37" s="53" t="s">
        <v>95</v>
      </c>
    </row>
    <row r="38" spans="1:12" ht="57.75" customHeight="1">
      <c r="A38" s="53" t="s">
        <v>116</v>
      </c>
      <c r="B38" s="54">
        <v>600</v>
      </c>
      <c r="C38" s="54">
        <v>60014</v>
      </c>
      <c r="D38" s="54">
        <v>6050</v>
      </c>
      <c r="E38" s="55" t="s">
        <v>341</v>
      </c>
      <c r="F38" s="56">
        <v>100000</v>
      </c>
      <c r="G38" s="56">
        <v>100000</v>
      </c>
      <c r="H38" s="56"/>
      <c r="I38" s="56"/>
      <c r="J38" s="57" t="s">
        <v>215</v>
      </c>
      <c r="K38" s="54"/>
      <c r="L38" s="53" t="s">
        <v>95</v>
      </c>
    </row>
    <row r="39" spans="1:12" ht="37.5" customHeight="1">
      <c r="A39" s="53" t="s">
        <v>118</v>
      </c>
      <c r="B39" s="54">
        <v>600</v>
      </c>
      <c r="C39" s="54">
        <v>60014</v>
      </c>
      <c r="D39" s="54">
        <v>6050</v>
      </c>
      <c r="E39" s="55" t="s">
        <v>120</v>
      </c>
      <c r="F39" s="56">
        <v>100000</v>
      </c>
      <c r="G39" s="56">
        <f>SUM(H39:K39)</f>
        <v>100000</v>
      </c>
      <c r="H39" s="56">
        <v>0</v>
      </c>
      <c r="I39" s="56">
        <v>100000</v>
      </c>
      <c r="J39" s="57"/>
      <c r="K39" s="54"/>
      <c r="L39" s="53" t="s">
        <v>95</v>
      </c>
    </row>
    <row r="40" spans="1:12" ht="39" customHeight="1">
      <c r="A40" s="53" t="s">
        <v>209</v>
      </c>
      <c r="B40" s="54">
        <v>600</v>
      </c>
      <c r="C40" s="54">
        <v>60014</v>
      </c>
      <c r="D40" s="54">
        <v>6050</v>
      </c>
      <c r="E40" s="55" t="s">
        <v>122</v>
      </c>
      <c r="F40" s="56">
        <v>200000</v>
      </c>
      <c r="G40" s="56">
        <f>SUM(H40:K40)</f>
        <v>200000</v>
      </c>
      <c r="H40" s="56">
        <v>0</v>
      </c>
      <c r="I40" s="56">
        <v>200000</v>
      </c>
      <c r="J40" s="57"/>
      <c r="K40" s="54"/>
      <c r="L40" s="53" t="s">
        <v>95</v>
      </c>
    </row>
    <row r="41" spans="1:12" ht="30" customHeight="1">
      <c r="A41" s="53" t="s">
        <v>121</v>
      </c>
      <c r="B41" s="54">
        <v>600</v>
      </c>
      <c r="C41" s="54">
        <v>60014</v>
      </c>
      <c r="D41" s="54">
        <v>6050</v>
      </c>
      <c r="E41" s="55" t="s">
        <v>124</v>
      </c>
      <c r="F41" s="56">
        <v>140000</v>
      </c>
      <c r="G41" s="56">
        <v>140000</v>
      </c>
      <c r="H41" s="56">
        <v>0</v>
      </c>
      <c r="I41" s="56">
        <v>100000</v>
      </c>
      <c r="J41" s="57" t="s">
        <v>221</v>
      </c>
      <c r="K41" s="54"/>
      <c r="L41" s="53" t="s">
        <v>95</v>
      </c>
    </row>
    <row r="42" spans="1:12" ht="33.75" customHeight="1">
      <c r="A42" s="53" t="s">
        <v>123</v>
      </c>
      <c r="B42" s="54">
        <v>600</v>
      </c>
      <c r="C42" s="54">
        <v>60014</v>
      </c>
      <c r="D42" s="54">
        <v>6050</v>
      </c>
      <c r="E42" s="55" t="s">
        <v>126</v>
      </c>
      <c r="F42" s="56">
        <v>162970</v>
      </c>
      <c r="G42" s="56">
        <v>92970</v>
      </c>
      <c r="H42" s="56">
        <v>0</v>
      </c>
      <c r="I42" s="56">
        <v>32970</v>
      </c>
      <c r="J42" s="57" t="s">
        <v>186</v>
      </c>
      <c r="K42" s="54"/>
      <c r="L42" s="53" t="s">
        <v>95</v>
      </c>
    </row>
    <row r="43" spans="1:12" ht="51" customHeight="1">
      <c r="A43" s="53" t="s">
        <v>125</v>
      </c>
      <c r="B43" s="54">
        <v>600</v>
      </c>
      <c r="C43" s="54">
        <v>60014</v>
      </c>
      <c r="D43" s="54">
        <v>6050</v>
      </c>
      <c r="E43" s="55" t="s">
        <v>194</v>
      </c>
      <c r="F43" s="56">
        <v>220000</v>
      </c>
      <c r="G43" s="56">
        <v>220000</v>
      </c>
      <c r="H43" s="56">
        <v>0</v>
      </c>
      <c r="I43" s="56">
        <v>170000</v>
      </c>
      <c r="J43" s="57" t="s">
        <v>193</v>
      </c>
      <c r="K43" s="54"/>
      <c r="L43" s="53" t="s">
        <v>95</v>
      </c>
    </row>
    <row r="44" spans="1:12" ht="31.5" customHeight="1">
      <c r="A44" s="53" t="s">
        <v>127</v>
      </c>
      <c r="B44" s="54">
        <v>600</v>
      </c>
      <c r="C44" s="54">
        <v>60014</v>
      </c>
      <c r="D44" s="54">
        <v>6050</v>
      </c>
      <c r="E44" s="55" t="s">
        <v>190</v>
      </c>
      <c r="F44" s="56">
        <v>200000</v>
      </c>
      <c r="G44" s="56">
        <v>200000</v>
      </c>
      <c r="H44" s="56">
        <v>63698</v>
      </c>
      <c r="I44" s="56">
        <v>36302</v>
      </c>
      <c r="J44" s="57" t="s">
        <v>191</v>
      </c>
      <c r="K44" s="54"/>
      <c r="L44" s="53" t="s">
        <v>95</v>
      </c>
    </row>
    <row r="45" spans="1:12" ht="76.5" customHeight="1">
      <c r="A45" s="53" t="s">
        <v>128</v>
      </c>
      <c r="B45" s="54">
        <v>600</v>
      </c>
      <c r="C45" s="54">
        <v>60014</v>
      </c>
      <c r="D45" s="54">
        <v>6050</v>
      </c>
      <c r="E45" s="55" t="s">
        <v>242</v>
      </c>
      <c r="F45" s="56">
        <v>170000</v>
      </c>
      <c r="G45" s="56">
        <v>170000</v>
      </c>
      <c r="H45" s="56">
        <v>0</v>
      </c>
      <c r="I45" s="56">
        <v>170000</v>
      </c>
      <c r="J45" s="57"/>
      <c r="K45" s="54"/>
      <c r="L45" s="53" t="s">
        <v>95</v>
      </c>
    </row>
    <row r="46" spans="1:12" ht="36" customHeight="1">
      <c r="A46" s="53" t="s">
        <v>366</v>
      </c>
      <c r="B46" s="54">
        <v>600</v>
      </c>
      <c r="C46" s="54">
        <v>60014</v>
      </c>
      <c r="D46" s="54">
        <v>6050</v>
      </c>
      <c r="E46" s="55" t="s">
        <v>217</v>
      </c>
      <c r="F46" s="56">
        <v>100000</v>
      </c>
      <c r="G46" s="56">
        <v>100000</v>
      </c>
      <c r="H46" s="56">
        <v>0</v>
      </c>
      <c r="I46" s="56">
        <v>100000</v>
      </c>
      <c r="J46" s="57"/>
      <c r="K46" s="54"/>
      <c r="L46" s="53" t="s">
        <v>95</v>
      </c>
    </row>
    <row r="47" spans="1:12" ht="63.75" customHeight="1">
      <c r="A47" s="53" t="s">
        <v>210</v>
      </c>
      <c r="B47" s="54">
        <v>600</v>
      </c>
      <c r="C47" s="54">
        <v>60014</v>
      </c>
      <c r="D47" s="54">
        <v>6050</v>
      </c>
      <c r="E47" s="55" t="s">
        <v>329</v>
      </c>
      <c r="F47" s="56">
        <v>150000</v>
      </c>
      <c r="G47" s="56">
        <v>150000</v>
      </c>
      <c r="H47" s="56">
        <v>0</v>
      </c>
      <c r="I47" s="56">
        <v>150000</v>
      </c>
      <c r="J47" s="57"/>
      <c r="K47" s="54"/>
      <c r="L47" s="53" t="s">
        <v>95</v>
      </c>
    </row>
    <row r="48" spans="1:12" ht="55.5" customHeight="1">
      <c r="A48" s="53" t="s">
        <v>131</v>
      </c>
      <c r="B48" s="54">
        <v>600</v>
      </c>
      <c r="C48" s="54">
        <v>60014</v>
      </c>
      <c r="D48" s="54">
        <v>6050</v>
      </c>
      <c r="E48" s="55" t="s">
        <v>211</v>
      </c>
      <c r="F48" s="56">
        <v>110410</v>
      </c>
      <c r="G48" s="56">
        <v>110410</v>
      </c>
      <c r="H48" s="56">
        <v>45410</v>
      </c>
      <c r="I48" s="56">
        <v>65000</v>
      </c>
      <c r="J48" s="57"/>
      <c r="K48" s="54"/>
      <c r="L48" s="53" t="s">
        <v>95</v>
      </c>
    </row>
    <row r="49" spans="1:12" ht="47.25" customHeight="1">
      <c r="A49" s="53" t="s">
        <v>132</v>
      </c>
      <c r="B49" s="54">
        <v>600</v>
      </c>
      <c r="C49" s="54">
        <v>60014</v>
      </c>
      <c r="D49" s="54">
        <v>6050</v>
      </c>
      <c r="E49" s="55" t="s">
        <v>192</v>
      </c>
      <c r="F49" s="56">
        <v>80000</v>
      </c>
      <c r="G49" s="56">
        <v>80000</v>
      </c>
      <c r="H49" s="56">
        <v>0</v>
      </c>
      <c r="I49" s="56">
        <v>40000</v>
      </c>
      <c r="J49" s="57" t="s">
        <v>187</v>
      </c>
      <c r="K49" s="54"/>
      <c r="L49" s="53" t="s">
        <v>95</v>
      </c>
    </row>
    <row r="50" spans="1:12" ht="23.25" customHeight="1">
      <c r="A50" s="273" t="s">
        <v>133</v>
      </c>
      <c r="B50" s="273">
        <v>600</v>
      </c>
      <c r="C50" s="273">
        <v>60014</v>
      </c>
      <c r="D50" s="273">
        <v>6050</v>
      </c>
      <c r="E50" s="294" t="s">
        <v>219</v>
      </c>
      <c r="F50" s="285">
        <v>750000</v>
      </c>
      <c r="G50" s="285">
        <v>750000</v>
      </c>
      <c r="H50" s="285">
        <v>250000</v>
      </c>
      <c r="I50" s="271"/>
      <c r="J50" s="289" t="s">
        <v>220</v>
      </c>
      <c r="K50" s="273"/>
      <c r="L50" s="273" t="s">
        <v>95</v>
      </c>
    </row>
    <row r="51" spans="1:12" ht="15" customHeight="1">
      <c r="A51" s="282"/>
      <c r="B51" s="292"/>
      <c r="C51" s="292"/>
      <c r="D51" s="282"/>
      <c r="E51" s="295"/>
      <c r="F51" s="286"/>
      <c r="G51" s="286"/>
      <c r="H51" s="286"/>
      <c r="I51" s="288"/>
      <c r="J51" s="290"/>
      <c r="K51" s="282"/>
      <c r="L51" s="282"/>
    </row>
    <row r="52" spans="1:12" ht="36.75" customHeight="1">
      <c r="A52" s="282"/>
      <c r="B52" s="293"/>
      <c r="C52" s="293"/>
      <c r="D52" s="274"/>
      <c r="E52" s="296"/>
      <c r="F52" s="287"/>
      <c r="G52" s="287"/>
      <c r="H52" s="287"/>
      <c r="I52" s="272"/>
      <c r="J52" s="291"/>
      <c r="K52" s="274"/>
      <c r="L52" s="274"/>
    </row>
    <row r="53" spans="1:12" ht="83.25" customHeight="1">
      <c r="A53" s="53" t="s">
        <v>134</v>
      </c>
      <c r="B53" s="54">
        <v>600</v>
      </c>
      <c r="C53" s="54">
        <v>60014</v>
      </c>
      <c r="D53" s="54">
        <v>6610</v>
      </c>
      <c r="E53" s="55" t="s">
        <v>225</v>
      </c>
      <c r="F53" s="56">
        <v>300000</v>
      </c>
      <c r="G53" s="56">
        <v>300000</v>
      </c>
      <c r="H53" s="56">
        <v>0</v>
      </c>
      <c r="I53" s="56">
        <v>300000</v>
      </c>
      <c r="J53" s="57"/>
      <c r="K53" s="54"/>
      <c r="L53" s="53" t="s">
        <v>95</v>
      </c>
    </row>
    <row r="54" spans="1:12" ht="45.75" customHeight="1">
      <c r="A54" s="53" t="s">
        <v>136</v>
      </c>
      <c r="B54" s="54">
        <v>600</v>
      </c>
      <c r="C54" s="54">
        <v>60014</v>
      </c>
      <c r="D54" s="54">
        <v>6050</v>
      </c>
      <c r="E54" s="55" t="s">
        <v>129</v>
      </c>
      <c r="F54" s="56">
        <v>100000</v>
      </c>
      <c r="G54" s="56">
        <v>100000</v>
      </c>
      <c r="H54" s="56">
        <v>0</v>
      </c>
      <c r="I54" s="56">
        <v>100000</v>
      </c>
      <c r="J54" s="57"/>
      <c r="K54" s="54"/>
      <c r="L54" s="53" t="s">
        <v>95</v>
      </c>
    </row>
    <row r="55" spans="1:12" ht="64.5" customHeight="1">
      <c r="A55" s="53" t="s">
        <v>137</v>
      </c>
      <c r="B55" s="54">
        <v>600</v>
      </c>
      <c r="C55" s="54">
        <v>60014</v>
      </c>
      <c r="D55" s="54">
        <v>6060</v>
      </c>
      <c r="E55" s="55" t="s">
        <v>218</v>
      </c>
      <c r="F55" s="56">
        <v>484098</v>
      </c>
      <c r="G55" s="56">
        <v>484098</v>
      </c>
      <c r="H55" s="56">
        <v>0</v>
      </c>
      <c r="I55" s="56">
        <v>484098</v>
      </c>
      <c r="J55" s="57"/>
      <c r="K55" s="54"/>
      <c r="L55" s="53" t="s">
        <v>95</v>
      </c>
    </row>
    <row r="56" spans="1:12" ht="12.75">
      <c r="A56" s="297" t="s">
        <v>138</v>
      </c>
      <c r="B56" s="273">
        <v>600</v>
      </c>
      <c r="C56" s="273">
        <v>60014</v>
      </c>
      <c r="D56" s="54">
        <v>6058</v>
      </c>
      <c r="E56" s="299" t="s">
        <v>135</v>
      </c>
      <c r="F56" s="56">
        <v>2347806</v>
      </c>
      <c r="G56" s="56">
        <v>0</v>
      </c>
      <c r="H56" s="56"/>
      <c r="I56" s="54"/>
      <c r="J56" s="57"/>
      <c r="K56" s="65">
        <v>0</v>
      </c>
      <c r="L56" s="280" t="s">
        <v>95</v>
      </c>
    </row>
    <row r="57" spans="1:12" ht="42" customHeight="1">
      <c r="A57" s="297"/>
      <c r="B57" s="282"/>
      <c r="C57" s="282"/>
      <c r="D57" s="54">
        <v>6059</v>
      </c>
      <c r="E57" s="299"/>
      <c r="F57" s="56">
        <v>414319</v>
      </c>
      <c r="G57" s="56">
        <v>45003</v>
      </c>
      <c r="H57" s="56">
        <v>45003</v>
      </c>
      <c r="I57" s="54"/>
      <c r="J57" s="57"/>
      <c r="K57" s="65"/>
      <c r="L57" s="281"/>
    </row>
    <row r="58" spans="1:12" ht="15" customHeight="1">
      <c r="A58" s="298"/>
      <c r="B58" s="303" t="s">
        <v>130</v>
      </c>
      <c r="C58" s="304"/>
      <c r="D58" s="304"/>
      <c r="E58" s="304"/>
      <c r="F58" s="63">
        <f>F56+F57</f>
        <v>2762125</v>
      </c>
      <c r="G58" s="63">
        <f>G56+G57</f>
        <v>45003</v>
      </c>
      <c r="H58" s="63">
        <f>H56+H57</f>
        <v>45003</v>
      </c>
      <c r="I58" s="147">
        <v>0</v>
      </c>
      <c r="J58" s="66"/>
      <c r="K58" s="62">
        <f>SUM(K56:K57)</f>
        <v>0</v>
      </c>
      <c r="L58" s="64"/>
    </row>
    <row r="59" spans="1:12" ht="73.5" customHeight="1">
      <c r="A59" s="54" t="s">
        <v>349</v>
      </c>
      <c r="B59" s="53">
        <v>600</v>
      </c>
      <c r="C59" s="64">
        <v>60014</v>
      </c>
      <c r="D59" s="54">
        <v>6050</v>
      </c>
      <c r="E59" s="55" t="s">
        <v>250</v>
      </c>
      <c r="F59" s="56">
        <v>143800</v>
      </c>
      <c r="G59" s="56">
        <v>143800</v>
      </c>
      <c r="H59" s="56">
        <v>5789</v>
      </c>
      <c r="I59" s="145">
        <v>138011</v>
      </c>
      <c r="J59" s="57"/>
      <c r="K59" s="65"/>
      <c r="L59" s="125" t="s">
        <v>95</v>
      </c>
    </row>
    <row r="60" spans="1:12" ht="12.75">
      <c r="A60" s="273" t="s">
        <v>350</v>
      </c>
      <c r="B60" s="297">
        <v>600</v>
      </c>
      <c r="C60" s="297">
        <v>60014</v>
      </c>
      <c r="D60" s="54">
        <v>6058</v>
      </c>
      <c r="E60" s="299" t="s">
        <v>249</v>
      </c>
      <c r="F60" s="56">
        <v>3438037</v>
      </c>
      <c r="G60" s="56">
        <v>0</v>
      </c>
      <c r="H60" s="56"/>
      <c r="I60" s="54"/>
      <c r="J60" s="57"/>
      <c r="K60" s="65">
        <v>0</v>
      </c>
      <c r="L60" s="280" t="s">
        <v>95</v>
      </c>
    </row>
    <row r="61" spans="1:12" ht="62.25" customHeight="1">
      <c r="A61" s="282"/>
      <c r="B61" s="297"/>
      <c r="C61" s="297"/>
      <c r="D61" s="54">
        <v>6059</v>
      </c>
      <c r="E61" s="299"/>
      <c r="F61" s="56">
        <v>606713</v>
      </c>
      <c r="G61" s="56">
        <v>36600</v>
      </c>
      <c r="H61" s="56">
        <v>36600</v>
      </c>
      <c r="I61" s="54"/>
      <c r="J61" s="57"/>
      <c r="K61" s="65"/>
      <c r="L61" s="281"/>
    </row>
    <row r="62" spans="1:12" ht="12.75">
      <c r="A62" s="313"/>
      <c r="B62" s="277" t="s">
        <v>130</v>
      </c>
      <c r="C62" s="308"/>
      <c r="D62" s="308"/>
      <c r="E62" s="309"/>
      <c r="F62" s="63">
        <f>SUM(F60:F61)</f>
        <v>4044750</v>
      </c>
      <c r="G62" s="63">
        <f>SUM(G60:G61)</f>
        <v>36600</v>
      </c>
      <c r="H62" s="63">
        <f>SUM(H60:H61)</f>
        <v>36600</v>
      </c>
      <c r="I62" s="61"/>
      <c r="J62" s="66"/>
      <c r="K62" s="62">
        <f>SUM(K60:K61)</f>
        <v>0</v>
      </c>
      <c r="L62" s="64"/>
    </row>
    <row r="63" spans="1:12" ht="17.25" customHeight="1">
      <c r="A63" s="280" t="s">
        <v>367</v>
      </c>
      <c r="B63" s="273">
        <v>600</v>
      </c>
      <c r="C63" s="273">
        <v>60014</v>
      </c>
      <c r="D63" s="273">
        <v>6059</v>
      </c>
      <c r="E63" s="311" t="s">
        <v>363</v>
      </c>
      <c r="F63" s="271">
        <v>100000</v>
      </c>
      <c r="G63" s="271">
        <v>100000</v>
      </c>
      <c r="H63" s="271">
        <v>14788</v>
      </c>
      <c r="I63" s="273">
        <v>85212</v>
      </c>
      <c r="J63" s="275"/>
      <c r="K63" s="269"/>
      <c r="L63" s="280"/>
    </row>
    <row r="64" spans="1:12" ht="65.25" customHeight="1">
      <c r="A64" s="252"/>
      <c r="B64" s="274"/>
      <c r="C64" s="274"/>
      <c r="D64" s="274"/>
      <c r="E64" s="312"/>
      <c r="F64" s="272"/>
      <c r="G64" s="272"/>
      <c r="H64" s="272"/>
      <c r="I64" s="274"/>
      <c r="J64" s="276"/>
      <c r="K64" s="270"/>
      <c r="L64" s="281"/>
    </row>
    <row r="65" spans="1:12" ht="49.5" customHeight="1">
      <c r="A65" s="67" t="s">
        <v>351</v>
      </c>
      <c r="B65" s="53">
        <v>600</v>
      </c>
      <c r="C65" s="53">
        <v>60014</v>
      </c>
      <c r="D65" s="53">
        <v>6059</v>
      </c>
      <c r="E65" s="186" t="s">
        <v>248</v>
      </c>
      <c r="F65" s="188">
        <v>140000</v>
      </c>
      <c r="G65" s="65">
        <v>140000</v>
      </c>
      <c r="H65" s="65">
        <v>140000</v>
      </c>
      <c r="I65" s="54"/>
      <c r="J65" s="57"/>
      <c r="K65" s="65"/>
      <c r="L65" s="150" t="s">
        <v>95</v>
      </c>
    </row>
    <row r="66" spans="1:12" s="51" customFormat="1" ht="12.75">
      <c r="A66" s="280" t="s">
        <v>375</v>
      </c>
      <c r="B66" s="273">
        <v>600</v>
      </c>
      <c r="C66" s="280">
        <v>60014</v>
      </c>
      <c r="D66" s="64">
        <v>6058</v>
      </c>
      <c r="E66" s="283" t="s">
        <v>362</v>
      </c>
      <c r="F66" s="56">
        <v>20190194</v>
      </c>
      <c r="G66" s="56">
        <v>0</v>
      </c>
      <c r="H66" s="56">
        <v>0</v>
      </c>
      <c r="I66" s="61"/>
      <c r="J66" s="62"/>
      <c r="K66" s="62"/>
      <c r="L66" s="64"/>
    </row>
    <row r="67" spans="1:14" s="51" customFormat="1" ht="51.75" customHeight="1">
      <c r="A67" s="310"/>
      <c r="B67" s="274"/>
      <c r="C67" s="281"/>
      <c r="D67" s="64">
        <v>6059</v>
      </c>
      <c r="E67" s="284"/>
      <c r="F67" s="56">
        <v>3562975</v>
      </c>
      <c r="G67" s="56">
        <v>220000</v>
      </c>
      <c r="H67" s="56">
        <v>20000</v>
      </c>
      <c r="I67" s="145">
        <v>200000</v>
      </c>
      <c r="J67" s="65"/>
      <c r="K67" s="65"/>
      <c r="L67" s="64" t="s">
        <v>95</v>
      </c>
      <c r="M67" s="120"/>
      <c r="N67" s="120"/>
    </row>
    <row r="68" spans="1:14" s="51" customFormat="1" ht="13.5" customHeight="1">
      <c r="A68" s="281"/>
      <c r="B68" s="277" t="s">
        <v>212</v>
      </c>
      <c r="C68" s="278"/>
      <c r="D68" s="278"/>
      <c r="E68" s="279"/>
      <c r="F68" s="63">
        <f>F66+F67</f>
        <v>23753169</v>
      </c>
      <c r="G68" s="63">
        <f>G66+G67</f>
        <v>220000</v>
      </c>
      <c r="H68" s="63">
        <f>H66+H67</f>
        <v>20000</v>
      </c>
      <c r="I68" s="147">
        <f>I67</f>
        <v>200000</v>
      </c>
      <c r="J68" s="62"/>
      <c r="K68" s="62"/>
      <c r="L68" s="64"/>
      <c r="M68" s="120"/>
      <c r="N68" s="120"/>
    </row>
    <row r="69" spans="1:12" ht="12.75">
      <c r="A69" s="266" t="s">
        <v>371</v>
      </c>
      <c r="B69" s="267"/>
      <c r="C69" s="267"/>
      <c r="D69" s="267"/>
      <c r="E69" s="268"/>
      <c r="F69" s="103">
        <f>F13+F14+F15+F16+F17+F18+F19+F20+F21+F22+F23+F24+F25+F26+F27+F28+F29+F30+F31+F32+F33+F34+F35+F36+F37+F38+F39+F40+F41+F42+F43+F44+F45+F46+F47+F48+F49+F50+F53+F54+F55+F58+F59+F62+F63+F65+F68</f>
        <v>39415645</v>
      </c>
      <c r="G69" s="103">
        <f>G13+G14+G15+G16+G17+G18+G19+G20+G21+G22+G23+G24+G25+G26+G27+G28+G29+G30+G31+G32+G33+G34+G35+G36+G37+G38+G39+G40+G41+G42+G43+G44+G45+G46+G47+G48+G49+G50+G53+G54+G55+G58+G59+G62+G63+G65+G68</f>
        <v>9087204</v>
      </c>
      <c r="H69" s="103">
        <f>H44+H48+H50+H58+H59+H62+H63+H65+H68</f>
        <v>621288</v>
      </c>
      <c r="I69" s="103">
        <f>I13+I15+I16+I17+I18+I19+I20+I21+I22+I23+I24+I25+I26+I27+I28+I29+I30+I31+I32+I33+I34+I35+I36+I37+I39+I40+I41+I42+I43+I44+I45+I46+I47+I48+I49+I53+I54+I55+I59+I63+I68</f>
        <v>5615212</v>
      </c>
      <c r="J69" s="103">
        <v>2850704</v>
      </c>
      <c r="K69" s="103">
        <f>K58+K62</f>
        <v>0</v>
      </c>
      <c r="L69" s="104"/>
    </row>
    <row r="70" spans="1:12" ht="42" customHeight="1">
      <c r="A70" s="193" t="s">
        <v>143</v>
      </c>
      <c r="B70" s="193">
        <v>750</v>
      </c>
      <c r="C70" s="193">
        <v>75011</v>
      </c>
      <c r="D70" s="193">
        <v>6060</v>
      </c>
      <c r="E70" s="194" t="s">
        <v>377</v>
      </c>
      <c r="F70" s="195">
        <v>14860</v>
      </c>
      <c r="G70" s="195">
        <v>14860</v>
      </c>
      <c r="H70" s="195">
        <v>14860</v>
      </c>
      <c r="I70" s="195"/>
      <c r="J70" s="195"/>
      <c r="K70" s="195"/>
      <c r="L70" s="192"/>
    </row>
    <row r="71" spans="1:12" ht="12.75">
      <c r="A71" s="266" t="s">
        <v>378</v>
      </c>
      <c r="B71" s="267"/>
      <c r="C71" s="267"/>
      <c r="D71" s="267"/>
      <c r="E71" s="268"/>
      <c r="F71" s="103">
        <f>F70</f>
        <v>14860</v>
      </c>
      <c r="G71" s="103">
        <f>G70</f>
        <v>14860</v>
      </c>
      <c r="H71" s="103">
        <f>H70</f>
        <v>14860</v>
      </c>
      <c r="I71" s="103"/>
      <c r="J71" s="103"/>
      <c r="K71" s="103"/>
      <c r="L71" s="104"/>
    </row>
    <row r="72" spans="1:13" ht="34.5" customHeight="1">
      <c r="A72" s="68" t="s">
        <v>352</v>
      </c>
      <c r="B72" s="69">
        <v>750</v>
      </c>
      <c r="C72" s="69">
        <v>75019</v>
      </c>
      <c r="D72" s="70">
        <v>6060</v>
      </c>
      <c r="E72" s="71" t="s">
        <v>139</v>
      </c>
      <c r="F72" s="72">
        <v>4500</v>
      </c>
      <c r="G72" s="72">
        <v>4500</v>
      </c>
      <c r="H72" s="72">
        <v>4500</v>
      </c>
      <c r="I72" s="73"/>
      <c r="J72" s="73"/>
      <c r="K72" s="73"/>
      <c r="L72" s="56" t="s">
        <v>140</v>
      </c>
      <c r="M72" s="190"/>
    </row>
    <row r="73" spans="1:13" ht="12.75">
      <c r="A73" s="191"/>
      <c r="B73" s="324" t="s">
        <v>141</v>
      </c>
      <c r="C73" s="325"/>
      <c r="D73" s="325"/>
      <c r="E73" s="326"/>
      <c r="F73" s="103">
        <f>F72</f>
        <v>4500</v>
      </c>
      <c r="G73" s="103">
        <f>G72</f>
        <v>4500</v>
      </c>
      <c r="H73" s="103">
        <f>H72</f>
        <v>4500</v>
      </c>
      <c r="I73" s="103">
        <v>0</v>
      </c>
      <c r="J73" s="103"/>
      <c r="K73" s="103"/>
      <c r="L73" s="105"/>
      <c r="M73" s="190"/>
    </row>
    <row r="74" spans="1:13" ht="59.25" customHeight="1">
      <c r="A74" s="53" t="s">
        <v>353</v>
      </c>
      <c r="B74" s="54">
        <v>750</v>
      </c>
      <c r="C74" s="54">
        <v>75020</v>
      </c>
      <c r="D74" s="54">
        <v>6050</v>
      </c>
      <c r="E74" s="57" t="s">
        <v>240</v>
      </c>
      <c r="F74" s="74">
        <v>16500000</v>
      </c>
      <c r="G74" s="56">
        <v>50000</v>
      </c>
      <c r="H74" s="56">
        <v>50000</v>
      </c>
      <c r="I74" s="56">
        <v>0</v>
      </c>
      <c r="J74" s="65"/>
      <c r="K74" s="75"/>
      <c r="L74" s="56" t="s">
        <v>140</v>
      </c>
      <c r="M74" s="190"/>
    </row>
    <row r="75" spans="1:13" ht="63.75" customHeight="1">
      <c r="A75" s="53" t="s">
        <v>151</v>
      </c>
      <c r="B75" s="76">
        <v>750</v>
      </c>
      <c r="C75" s="76">
        <v>75020</v>
      </c>
      <c r="D75" s="54">
        <v>6060</v>
      </c>
      <c r="E75" s="57" t="s">
        <v>380</v>
      </c>
      <c r="F75" s="56">
        <v>70600</v>
      </c>
      <c r="G75" s="56">
        <v>70600</v>
      </c>
      <c r="H75" s="56">
        <v>70600</v>
      </c>
      <c r="I75" s="56"/>
      <c r="J75" s="57"/>
      <c r="K75" s="56"/>
      <c r="L75" s="53" t="s">
        <v>140</v>
      </c>
      <c r="M75" s="190"/>
    </row>
    <row r="76" spans="1:13" ht="39.75" customHeight="1">
      <c r="A76" s="53" t="s">
        <v>153</v>
      </c>
      <c r="B76" s="76">
        <v>750</v>
      </c>
      <c r="C76" s="76">
        <v>75020</v>
      </c>
      <c r="D76" s="54">
        <v>6060</v>
      </c>
      <c r="E76" s="179" t="s">
        <v>337</v>
      </c>
      <c r="F76" s="56">
        <v>24000</v>
      </c>
      <c r="G76" s="56">
        <v>24000</v>
      </c>
      <c r="H76" s="56">
        <v>24000</v>
      </c>
      <c r="I76" s="56"/>
      <c r="J76" s="57"/>
      <c r="K76" s="56"/>
      <c r="L76" s="53" t="s">
        <v>140</v>
      </c>
      <c r="M76" s="190"/>
    </row>
    <row r="77" spans="1:13" ht="12.75">
      <c r="A77" s="305" t="s">
        <v>347</v>
      </c>
      <c r="B77" s="314"/>
      <c r="C77" s="314"/>
      <c r="D77" s="314"/>
      <c r="E77" s="315"/>
      <c r="F77" s="105">
        <f>F74+F75+F76</f>
        <v>16594600</v>
      </c>
      <c r="G77" s="105">
        <f>G74+G75+G76</f>
        <v>144600</v>
      </c>
      <c r="H77" s="105">
        <f>H74+H75+H76</f>
        <v>144600</v>
      </c>
      <c r="I77" s="105">
        <f>I74</f>
        <v>0</v>
      </c>
      <c r="J77" s="107"/>
      <c r="K77" s="107"/>
      <c r="L77" s="108"/>
      <c r="M77" s="189"/>
    </row>
    <row r="78" spans="1:13" ht="26.25" customHeight="1">
      <c r="A78" s="98" t="s">
        <v>158</v>
      </c>
      <c r="B78" s="98">
        <v>750</v>
      </c>
      <c r="C78" s="98">
        <v>75075</v>
      </c>
      <c r="D78" s="98">
        <v>6060</v>
      </c>
      <c r="E78" s="102" t="s">
        <v>346</v>
      </c>
      <c r="F78" s="99">
        <v>5800</v>
      </c>
      <c r="G78" s="99">
        <v>5800</v>
      </c>
      <c r="H78" s="99">
        <v>5800</v>
      </c>
      <c r="I78" s="100"/>
      <c r="J78" s="101"/>
      <c r="K78" s="101"/>
      <c r="L78" s="98" t="s">
        <v>140</v>
      </c>
      <c r="M78" s="189"/>
    </row>
    <row r="79" spans="1:13" ht="12.75">
      <c r="A79" s="305"/>
      <c r="B79" s="306"/>
      <c r="C79" s="306"/>
      <c r="D79" s="306"/>
      <c r="E79" s="307"/>
      <c r="F79" s="105">
        <f>F78</f>
        <v>5800</v>
      </c>
      <c r="G79" s="105">
        <f>G78</f>
        <v>5800</v>
      </c>
      <c r="H79" s="105">
        <f>H78</f>
        <v>5800</v>
      </c>
      <c r="I79" s="106"/>
      <c r="J79" s="107"/>
      <c r="K79" s="107"/>
      <c r="L79" s="116"/>
      <c r="M79" s="189"/>
    </row>
    <row r="80" spans="1:13" ht="28.5" customHeight="1">
      <c r="A80" s="77" t="s">
        <v>161</v>
      </c>
      <c r="B80" s="78">
        <v>921</v>
      </c>
      <c r="C80" s="78">
        <v>92195</v>
      </c>
      <c r="D80" s="78">
        <v>6050</v>
      </c>
      <c r="E80" s="79" t="s">
        <v>144</v>
      </c>
      <c r="F80" s="80">
        <v>54000</v>
      </c>
      <c r="G80" s="80">
        <v>54000</v>
      </c>
      <c r="H80" s="80">
        <v>39000</v>
      </c>
      <c r="I80" s="81"/>
      <c r="J80" s="101" t="s">
        <v>189</v>
      </c>
      <c r="K80" s="82"/>
      <c r="L80" s="78" t="s">
        <v>140</v>
      </c>
      <c r="M80" s="189"/>
    </row>
    <row r="81" spans="1:12" ht="12.75">
      <c r="A81" s="305" t="s">
        <v>145</v>
      </c>
      <c r="B81" s="314"/>
      <c r="C81" s="314"/>
      <c r="D81" s="314"/>
      <c r="E81" s="315"/>
      <c r="F81" s="105">
        <f>F80</f>
        <v>54000</v>
      </c>
      <c r="G81" s="105">
        <f>G80</f>
        <v>54000</v>
      </c>
      <c r="H81" s="105">
        <f>H80</f>
        <v>39000</v>
      </c>
      <c r="I81" s="106"/>
      <c r="J81" s="107">
        <v>15000</v>
      </c>
      <c r="K81" s="107"/>
      <c r="L81" s="108"/>
    </row>
    <row r="82" spans="1:12" ht="34.5" customHeight="1">
      <c r="A82" s="53" t="s">
        <v>164</v>
      </c>
      <c r="B82" s="83">
        <v>754</v>
      </c>
      <c r="C82" s="83">
        <v>75404</v>
      </c>
      <c r="D82" s="54">
        <v>6170</v>
      </c>
      <c r="E82" s="84" t="s">
        <v>146</v>
      </c>
      <c r="F82" s="85">
        <v>24000</v>
      </c>
      <c r="G82" s="56">
        <v>24000</v>
      </c>
      <c r="H82" s="56">
        <v>24000</v>
      </c>
      <c r="I82" s="56"/>
      <c r="J82" s="57"/>
      <c r="K82" s="54"/>
      <c r="L82" s="53" t="s">
        <v>147</v>
      </c>
    </row>
    <row r="83" spans="1:12" ht="14.25" customHeight="1">
      <c r="A83" s="305" t="s">
        <v>148</v>
      </c>
      <c r="B83" s="314"/>
      <c r="C83" s="314"/>
      <c r="D83" s="314"/>
      <c r="E83" s="315"/>
      <c r="F83" s="105">
        <f>SUM(F82)</f>
        <v>24000</v>
      </c>
      <c r="G83" s="105">
        <f>SUM(G82)</f>
        <v>24000</v>
      </c>
      <c r="H83" s="105">
        <f>SUM(H82)</f>
        <v>24000</v>
      </c>
      <c r="I83" s="105"/>
      <c r="J83" s="105">
        <v>0</v>
      </c>
      <c r="K83" s="105"/>
      <c r="L83" s="108"/>
    </row>
    <row r="84" spans="1:12" ht="12.75">
      <c r="A84" s="280" t="s">
        <v>165</v>
      </c>
      <c r="B84" s="327">
        <v>754</v>
      </c>
      <c r="C84" s="327">
        <v>75411</v>
      </c>
      <c r="D84" s="54">
        <v>6068</v>
      </c>
      <c r="E84" s="311" t="s">
        <v>342</v>
      </c>
      <c r="F84" s="56">
        <v>3143980</v>
      </c>
      <c r="G84" s="56">
        <v>31110</v>
      </c>
      <c r="H84" s="56"/>
      <c r="I84" s="54"/>
      <c r="J84" s="57"/>
      <c r="K84" s="65">
        <v>31110</v>
      </c>
      <c r="L84" s="86" t="s">
        <v>149</v>
      </c>
    </row>
    <row r="85" spans="1:12" ht="57.75" customHeight="1">
      <c r="A85" s="310"/>
      <c r="B85" s="328"/>
      <c r="C85" s="328"/>
      <c r="D85" s="54">
        <v>6069</v>
      </c>
      <c r="E85" s="329"/>
      <c r="F85" s="56">
        <v>554820</v>
      </c>
      <c r="G85" s="56">
        <v>0</v>
      </c>
      <c r="H85" s="56"/>
      <c r="I85" s="54"/>
      <c r="J85" s="57">
        <v>0</v>
      </c>
      <c r="K85" s="65"/>
      <c r="L85" s="86" t="s">
        <v>149</v>
      </c>
    </row>
    <row r="86" spans="1:12" ht="13.5" customHeight="1">
      <c r="A86" s="281"/>
      <c r="B86" s="277" t="s">
        <v>130</v>
      </c>
      <c r="C86" s="278"/>
      <c r="D86" s="278"/>
      <c r="E86" s="279"/>
      <c r="F86" s="63">
        <f>F84+F85</f>
        <v>3698800</v>
      </c>
      <c r="G86" s="63">
        <f>G84+G85</f>
        <v>31110</v>
      </c>
      <c r="H86" s="63"/>
      <c r="I86" s="61"/>
      <c r="J86" s="66"/>
      <c r="K86" s="62">
        <f>K84+K85</f>
        <v>31110</v>
      </c>
      <c r="L86" s="86"/>
    </row>
    <row r="87" spans="1:12" ht="47.25" customHeight="1">
      <c r="A87" s="64" t="s">
        <v>166</v>
      </c>
      <c r="B87" s="76">
        <v>754</v>
      </c>
      <c r="C87" s="76">
        <v>75411</v>
      </c>
      <c r="D87" s="54">
        <v>6060</v>
      </c>
      <c r="E87" s="178" t="s">
        <v>336</v>
      </c>
      <c r="F87" s="56">
        <v>85000</v>
      </c>
      <c r="G87" s="56">
        <v>85000</v>
      </c>
      <c r="H87" s="56">
        <v>27000</v>
      </c>
      <c r="I87" s="54"/>
      <c r="J87" s="60" t="s">
        <v>373</v>
      </c>
      <c r="K87" s="65"/>
      <c r="L87" s="86" t="s">
        <v>149</v>
      </c>
    </row>
    <row r="88" spans="1:12" ht="27.75" customHeight="1">
      <c r="A88" s="64" t="s">
        <v>168</v>
      </c>
      <c r="B88" s="76">
        <v>754</v>
      </c>
      <c r="C88" s="76">
        <v>75411</v>
      </c>
      <c r="D88" s="54">
        <v>6050</v>
      </c>
      <c r="E88" s="178" t="s">
        <v>339</v>
      </c>
      <c r="F88" s="56">
        <v>50000</v>
      </c>
      <c r="G88" s="56">
        <v>50000</v>
      </c>
      <c r="H88" s="56">
        <v>50000</v>
      </c>
      <c r="I88" s="54"/>
      <c r="J88" s="57"/>
      <c r="K88" s="65"/>
      <c r="L88" s="86" t="s">
        <v>149</v>
      </c>
    </row>
    <row r="89" spans="1:12" ht="12.75">
      <c r="A89" s="305" t="s">
        <v>150</v>
      </c>
      <c r="B89" s="314"/>
      <c r="C89" s="314"/>
      <c r="D89" s="314"/>
      <c r="E89" s="315"/>
      <c r="F89" s="105">
        <f>F86+F87+F88</f>
        <v>3833800</v>
      </c>
      <c r="G89" s="105">
        <f>G86+G87+G88</f>
        <v>166110</v>
      </c>
      <c r="H89" s="105">
        <f>H87+H88</f>
        <v>77000</v>
      </c>
      <c r="I89" s="106"/>
      <c r="J89" s="107">
        <v>58000</v>
      </c>
      <c r="K89" s="107">
        <f>SUM(K84:K85)</f>
        <v>31110</v>
      </c>
      <c r="L89" s="108"/>
    </row>
    <row r="90" spans="1:12" ht="42" customHeight="1">
      <c r="A90" s="64" t="s">
        <v>368</v>
      </c>
      <c r="B90" s="76">
        <v>801</v>
      </c>
      <c r="C90" s="76">
        <v>80120</v>
      </c>
      <c r="D90" s="54">
        <v>6060</v>
      </c>
      <c r="E90" s="55" t="s">
        <v>154</v>
      </c>
      <c r="F90" s="56">
        <v>17690</v>
      </c>
      <c r="G90" s="56">
        <v>17690</v>
      </c>
      <c r="H90" s="56">
        <v>17690</v>
      </c>
      <c r="I90" s="54"/>
      <c r="J90" s="57"/>
      <c r="K90" s="65"/>
      <c r="L90" s="86" t="s">
        <v>152</v>
      </c>
    </row>
    <row r="91" spans="1:12" ht="53.25" customHeight="1">
      <c r="A91" s="64" t="s">
        <v>170</v>
      </c>
      <c r="B91" s="76">
        <v>801</v>
      </c>
      <c r="C91" s="76">
        <v>80120</v>
      </c>
      <c r="D91" s="54">
        <v>6060</v>
      </c>
      <c r="E91" s="186" t="s">
        <v>354</v>
      </c>
      <c r="F91" s="56">
        <v>8000</v>
      </c>
      <c r="G91" s="56">
        <v>8000</v>
      </c>
      <c r="H91" s="56">
        <v>8000</v>
      </c>
      <c r="I91" s="54"/>
      <c r="J91" s="57"/>
      <c r="K91" s="65"/>
      <c r="L91" s="86" t="s">
        <v>152</v>
      </c>
    </row>
    <row r="92" spans="1:12" ht="12.75">
      <c r="A92" s="305" t="s">
        <v>155</v>
      </c>
      <c r="B92" s="314"/>
      <c r="C92" s="314"/>
      <c r="D92" s="314"/>
      <c r="E92" s="315"/>
      <c r="F92" s="105">
        <f>SUM(F90:F91)</f>
        <v>25690</v>
      </c>
      <c r="G92" s="105">
        <f>SUM(G90:G91)</f>
        <v>25690</v>
      </c>
      <c r="H92" s="105">
        <f>SUM(H90:H91)</f>
        <v>25690</v>
      </c>
      <c r="I92" s="105">
        <f>SUM(I90:I90)</f>
        <v>0</v>
      </c>
      <c r="J92" s="105"/>
      <c r="K92" s="105">
        <f>SUM(K90:K90)</f>
        <v>0</v>
      </c>
      <c r="L92" s="108"/>
    </row>
    <row r="93" spans="1:12" ht="54" customHeight="1">
      <c r="A93" s="64" t="s">
        <v>171</v>
      </c>
      <c r="B93" s="88">
        <v>801</v>
      </c>
      <c r="C93" s="88">
        <v>80130</v>
      </c>
      <c r="D93" s="64">
        <v>6060</v>
      </c>
      <c r="E93" s="89" t="s">
        <v>156</v>
      </c>
      <c r="F93" s="90">
        <v>7595</v>
      </c>
      <c r="G93" s="91">
        <v>7595</v>
      </c>
      <c r="H93" s="91">
        <v>7595</v>
      </c>
      <c r="I93" s="91"/>
      <c r="J93" s="57"/>
      <c r="K93" s="92"/>
      <c r="L93" s="86" t="s">
        <v>152</v>
      </c>
    </row>
    <row r="94" spans="1:12" ht="37.5" customHeight="1">
      <c r="A94" s="93" t="s">
        <v>174</v>
      </c>
      <c r="B94" s="88">
        <v>801</v>
      </c>
      <c r="C94" s="88">
        <v>80130</v>
      </c>
      <c r="D94" s="64">
        <v>6050</v>
      </c>
      <c r="E94" s="89" t="s">
        <v>157</v>
      </c>
      <c r="F94" s="90">
        <v>884788</v>
      </c>
      <c r="G94" s="91">
        <v>884788</v>
      </c>
      <c r="H94" s="91"/>
      <c r="I94" s="91">
        <v>884788</v>
      </c>
      <c r="J94" s="57"/>
      <c r="K94" s="92"/>
      <c r="L94" s="86" t="s">
        <v>152</v>
      </c>
    </row>
    <row r="95" spans="1:12" ht="12.75">
      <c r="A95" s="305" t="s">
        <v>177</v>
      </c>
      <c r="B95" s="314"/>
      <c r="C95" s="314"/>
      <c r="D95" s="314"/>
      <c r="E95" s="315"/>
      <c r="F95" s="105">
        <f>F93+F94</f>
        <v>892383</v>
      </c>
      <c r="G95" s="105">
        <f>G93+G94</f>
        <v>892383</v>
      </c>
      <c r="H95" s="105">
        <f>H93+H94</f>
        <v>7595</v>
      </c>
      <c r="I95" s="105">
        <f>I94</f>
        <v>884788</v>
      </c>
      <c r="J95" s="105"/>
      <c r="K95" s="105"/>
      <c r="L95" s="108"/>
    </row>
    <row r="96" spans="1:12" ht="183.75" customHeight="1">
      <c r="A96" s="64" t="s">
        <v>177</v>
      </c>
      <c r="B96" s="94">
        <v>851</v>
      </c>
      <c r="C96" s="94">
        <v>85111</v>
      </c>
      <c r="D96" s="92">
        <v>6220</v>
      </c>
      <c r="E96" s="187" t="s">
        <v>381</v>
      </c>
      <c r="F96" s="96">
        <v>631876</v>
      </c>
      <c r="G96" s="91">
        <v>631876</v>
      </c>
      <c r="H96" s="91">
        <v>631876</v>
      </c>
      <c r="I96" s="91">
        <v>0</v>
      </c>
      <c r="J96" s="57"/>
      <c r="K96" s="92"/>
      <c r="L96" s="64" t="s">
        <v>159</v>
      </c>
    </row>
    <row r="97" spans="1:12" ht="12.75">
      <c r="A97" s="305" t="s">
        <v>160</v>
      </c>
      <c r="B97" s="314"/>
      <c r="C97" s="314"/>
      <c r="D97" s="314"/>
      <c r="E97" s="315"/>
      <c r="F97" s="105">
        <f>SUM(F96)</f>
        <v>631876</v>
      </c>
      <c r="G97" s="105">
        <f>SUM(G96)</f>
        <v>631876</v>
      </c>
      <c r="H97" s="105">
        <f>SUM(H96)</f>
        <v>631876</v>
      </c>
      <c r="I97" s="105">
        <f>I96</f>
        <v>0</v>
      </c>
      <c r="J97" s="105"/>
      <c r="K97" s="105"/>
      <c r="L97" s="108"/>
    </row>
    <row r="98" spans="1:12" ht="37.5" customHeight="1">
      <c r="A98" s="53" t="s">
        <v>376</v>
      </c>
      <c r="B98" s="83">
        <v>852</v>
      </c>
      <c r="C98" s="83">
        <v>85201</v>
      </c>
      <c r="D98" s="54">
        <v>6050</v>
      </c>
      <c r="E98" s="84" t="s">
        <v>162</v>
      </c>
      <c r="F98" s="85">
        <v>172333</v>
      </c>
      <c r="G98" s="56">
        <v>172333</v>
      </c>
      <c r="H98" s="56">
        <v>89780</v>
      </c>
      <c r="I98" s="56"/>
      <c r="J98" s="57" t="s">
        <v>331</v>
      </c>
      <c r="K98" s="54"/>
      <c r="L98" s="53" t="s">
        <v>163</v>
      </c>
    </row>
    <row r="99" spans="1:12" ht="63.75" customHeight="1">
      <c r="A99" s="64" t="s">
        <v>181</v>
      </c>
      <c r="B99" s="83">
        <v>852</v>
      </c>
      <c r="C99" s="83">
        <v>85201</v>
      </c>
      <c r="D99" s="54">
        <v>6050</v>
      </c>
      <c r="E99" s="84" t="s">
        <v>333</v>
      </c>
      <c r="F99" s="85">
        <v>70052</v>
      </c>
      <c r="G99" s="56">
        <v>70052</v>
      </c>
      <c r="H99" s="56">
        <v>70052</v>
      </c>
      <c r="I99" s="56"/>
      <c r="J99" s="57"/>
      <c r="K99" s="54"/>
      <c r="L99" s="64"/>
    </row>
    <row r="100" spans="1:12" ht="55.5" customHeight="1">
      <c r="A100" s="64" t="s">
        <v>182</v>
      </c>
      <c r="B100" s="83">
        <v>852</v>
      </c>
      <c r="C100" s="83">
        <v>85201</v>
      </c>
      <c r="D100" s="54">
        <v>6050</v>
      </c>
      <c r="E100" s="84" t="s">
        <v>332</v>
      </c>
      <c r="F100" s="85">
        <v>14683</v>
      </c>
      <c r="G100" s="56">
        <v>14683</v>
      </c>
      <c r="H100" s="56">
        <v>14683</v>
      </c>
      <c r="I100" s="56"/>
      <c r="J100" s="57"/>
      <c r="K100" s="54"/>
      <c r="L100" s="64"/>
    </row>
    <row r="101" spans="1:12" ht="39.75" customHeight="1">
      <c r="A101" s="53" t="s">
        <v>183</v>
      </c>
      <c r="B101" s="94">
        <v>852</v>
      </c>
      <c r="C101" s="94">
        <v>85201</v>
      </c>
      <c r="D101" s="92">
        <v>6050</v>
      </c>
      <c r="E101" s="95" t="s">
        <v>355</v>
      </c>
      <c r="F101" s="96">
        <v>6100</v>
      </c>
      <c r="G101" s="91">
        <v>6100</v>
      </c>
      <c r="H101" s="91">
        <v>6100</v>
      </c>
      <c r="I101" s="91"/>
      <c r="J101" s="57"/>
      <c r="K101" s="92"/>
      <c r="L101" s="64" t="s">
        <v>163</v>
      </c>
    </row>
    <row r="102" spans="1:12" ht="59.25" customHeight="1">
      <c r="A102" s="53" t="s">
        <v>195</v>
      </c>
      <c r="B102" s="94">
        <v>852</v>
      </c>
      <c r="C102" s="94">
        <v>85201</v>
      </c>
      <c r="D102" s="92">
        <v>6060</v>
      </c>
      <c r="E102" s="149" t="s">
        <v>244</v>
      </c>
      <c r="F102" s="96">
        <v>4270</v>
      </c>
      <c r="G102" s="91">
        <v>4270</v>
      </c>
      <c r="H102" s="91">
        <v>4270</v>
      </c>
      <c r="I102" s="91"/>
      <c r="J102" s="57"/>
      <c r="K102" s="92"/>
      <c r="L102" s="64" t="s">
        <v>163</v>
      </c>
    </row>
    <row r="103" spans="1:12" ht="59.25" customHeight="1">
      <c r="A103" s="183" t="s">
        <v>196</v>
      </c>
      <c r="B103" s="184">
        <v>852</v>
      </c>
      <c r="C103" s="184">
        <v>85201</v>
      </c>
      <c r="D103" s="185">
        <v>6050</v>
      </c>
      <c r="E103" s="95" t="s">
        <v>345</v>
      </c>
      <c r="F103" s="96">
        <v>42330</v>
      </c>
      <c r="G103" s="91">
        <v>42330</v>
      </c>
      <c r="H103" s="91">
        <v>42330</v>
      </c>
      <c r="I103" s="91"/>
      <c r="J103" s="57"/>
      <c r="K103" s="92"/>
      <c r="L103" s="64" t="s">
        <v>163</v>
      </c>
    </row>
    <row r="104" spans="1:12" ht="59.25" customHeight="1">
      <c r="A104" s="183" t="s">
        <v>197</v>
      </c>
      <c r="B104" s="184">
        <v>852</v>
      </c>
      <c r="C104" s="184">
        <v>85201</v>
      </c>
      <c r="D104" s="185">
        <v>6060</v>
      </c>
      <c r="E104" s="95" t="s">
        <v>372</v>
      </c>
      <c r="F104" s="96">
        <v>8900</v>
      </c>
      <c r="G104" s="91">
        <v>8900</v>
      </c>
      <c r="H104" s="91">
        <v>8900</v>
      </c>
      <c r="I104" s="91"/>
      <c r="J104" s="57"/>
      <c r="K104" s="92"/>
      <c r="L104" s="64" t="s">
        <v>163</v>
      </c>
    </row>
    <row r="105" spans="1:12" ht="59.25" customHeight="1">
      <c r="A105" s="53" t="s">
        <v>198</v>
      </c>
      <c r="B105" s="94">
        <v>852</v>
      </c>
      <c r="C105" s="94">
        <v>85201</v>
      </c>
      <c r="D105" s="92">
        <v>6050</v>
      </c>
      <c r="E105" s="149" t="s">
        <v>343</v>
      </c>
      <c r="F105" s="96">
        <v>45500</v>
      </c>
      <c r="G105" s="91">
        <v>45500</v>
      </c>
      <c r="H105" s="91">
        <v>45500</v>
      </c>
      <c r="I105" s="91"/>
      <c r="J105" s="57"/>
      <c r="K105" s="92"/>
      <c r="L105" s="64" t="s">
        <v>163</v>
      </c>
    </row>
    <row r="106" spans="1:12" ht="59.25" customHeight="1">
      <c r="A106" s="53" t="s">
        <v>199</v>
      </c>
      <c r="B106" s="94">
        <v>852</v>
      </c>
      <c r="C106" s="94">
        <v>85201</v>
      </c>
      <c r="D106" s="92">
        <v>6060</v>
      </c>
      <c r="E106" s="149" t="s">
        <v>344</v>
      </c>
      <c r="F106" s="96">
        <v>7320</v>
      </c>
      <c r="G106" s="91">
        <v>7320</v>
      </c>
      <c r="H106" s="91">
        <v>7320</v>
      </c>
      <c r="I106" s="91"/>
      <c r="J106" s="57"/>
      <c r="K106" s="92"/>
      <c r="L106" s="64" t="s">
        <v>163</v>
      </c>
    </row>
    <row r="107" spans="1:12" ht="12.75">
      <c r="A107" s="305" t="s">
        <v>167</v>
      </c>
      <c r="B107" s="314"/>
      <c r="C107" s="314"/>
      <c r="D107" s="314"/>
      <c r="E107" s="315"/>
      <c r="F107" s="105">
        <f>SUM(F98:F106)</f>
        <v>371488</v>
      </c>
      <c r="G107" s="105">
        <f>SUM(G98:G106)</f>
        <v>371488</v>
      </c>
      <c r="H107" s="105">
        <f>SUM(H98:H106)</f>
        <v>288935</v>
      </c>
      <c r="I107" s="105"/>
      <c r="J107" s="105">
        <v>82553</v>
      </c>
      <c r="K107" s="105"/>
      <c r="L107" s="108"/>
    </row>
    <row r="108" spans="1:12" ht="49.5" customHeight="1">
      <c r="A108" s="53" t="s">
        <v>245</v>
      </c>
      <c r="B108" s="83">
        <v>852</v>
      </c>
      <c r="C108" s="83">
        <v>85202</v>
      </c>
      <c r="D108" s="54">
        <v>6050</v>
      </c>
      <c r="E108" s="84" t="s">
        <v>356</v>
      </c>
      <c r="F108" s="85">
        <v>500000</v>
      </c>
      <c r="G108" s="56">
        <v>7116</v>
      </c>
      <c r="H108" s="56">
        <v>7116</v>
      </c>
      <c r="I108" s="56"/>
      <c r="J108" s="57"/>
      <c r="K108" s="54"/>
      <c r="L108" s="64" t="s">
        <v>163</v>
      </c>
    </row>
    <row r="109" spans="1:12" ht="39.75" customHeight="1">
      <c r="A109" s="53" t="s">
        <v>200</v>
      </c>
      <c r="B109" s="83">
        <v>852</v>
      </c>
      <c r="C109" s="83">
        <v>85202</v>
      </c>
      <c r="D109" s="54">
        <v>6050</v>
      </c>
      <c r="E109" s="84" t="s">
        <v>357</v>
      </c>
      <c r="F109" s="85">
        <v>340000</v>
      </c>
      <c r="G109" s="56">
        <v>35199</v>
      </c>
      <c r="H109" s="56">
        <v>35199</v>
      </c>
      <c r="I109" s="56"/>
      <c r="J109" s="57"/>
      <c r="K109" s="54"/>
      <c r="L109" s="64" t="s">
        <v>163</v>
      </c>
    </row>
    <row r="110" spans="1:12" ht="44.25" customHeight="1">
      <c r="A110" s="53" t="s">
        <v>239</v>
      </c>
      <c r="B110" s="83">
        <v>852</v>
      </c>
      <c r="C110" s="83">
        <v>85202</v>
      </c>
      <c r="D110" s="54">
        <v>6050</v>
      </c>
      <c r="E110" s="84" t="s">
        <v>330</v>
      </c>
      <c r="F110" s="85">
        <v>26646</v>
      </c>
      <c r="G110" s="56">
        <v>26646</v>
      </c>
      <c r="H110" s="56">
        <v>26646</v>
      </c>
      <c r="I110" s="56"/>
      <c r="J110" s="57"/>
      <c r="K110" s="54"/>
      <c r="L110" s="64" t="s">
        <v>163</v>
      </c>
    </row>
    <row r="111" spans="1:12" ht="58.5" customHeight="1">
      <c r="A111" s="53" t="s">
        <v>246</v>
      </c>
      <c r="B111" s="94">
        <v>852</v>
      </c>
      <c r="C111" s="94">
        <v>85202</v>
      </c>
      <c r="D111" s="92">
        <v>6050</v>
      </c>
      <c r="E111" s="124" t="s">
        <v>224</v>
      </c>
      <c r="F111" s="96">
        <v>100000</v>
      </c>
      <c r="G111" s="91">
        <v>100000</v>
      </c>
      <c r="H111" s="91">
        <v>100000</v>
      </c>
      <c r="I111" s="91"/>
      <c r="J111" s="57"/>
      <c r="K111" s="92"/>
      <c r="L111" s="64" t="s">
        <v>163</v>
      </c>
    </row>
    <row r="112" spans="1:12" ht="58.5" customHeight="1">
      <c r="A112" s="53" t="s">
        <v>327</v>
      </c>
      <c r="B112" s="94">
        <v>852</v>
      </c>
      <c r="C112" s="94">
        <v>85202</v>
      </c>
      <c r="D112" s="92">
        <v>6060</v>
      </c>
      <c r="E112" s="57" t="s">
        <v>326</v>
      </c>
      <c r="F112" s="96">
        <v>3904</v>
      </c>
      <c r="G112" s="91">
        <v>3904</v>
      </c>
      <c r="H112" s="91">
        <v>3904</v>
      </c>
      <c r="I112" s="91"/>
      <c r="J112" s="57"/>
      <c r="K112" s="92"/>
      <c r="L112" s="64" t="s">
        <v>163</v>
      </c>
    </row>
    <row r="113" spans="1:12" ht="12.75">
      <c r="A113" s="305">
        <v>85202</v>
      </c>
      <c r="B113" s="314"/>
      <c r="C113" s="314"/>
      <c r="D113" s="314"/>
      <c r="E113" s="315"/>
      <c r="F113" s="105">
        <f>F108+F109+F110+F111+F112</f>
        <v>970550</v>
      </c>
      <c r="G113" s="105">
        <f>G108+G109+G110+G111+G112</f>
        <v>172865</v>
      </c>
      <c r="H113" s="105">
        <f>H108+H109+H110+H111+H112</f>
        <v>172865</v>
      </c>
      <c r="I113" s="105"/>
      <c r="J113" s="105"/>
      <c r="K113" s="105"/>
      <c r="L113" s="108"/>
    </row>
    <row r="114" spans="1:12" ht="12.75">
      <c r="A114" s="319" t="s">
        <v>334</v>
      </c>
      <c r="B114" s="319">
        <v>852</v>
      </c>
      <c r="C114" s="319">
        <v>85218</v>
      </c>
      <c r="D114" s="78">
        <v>6068</v>
      </c>
      <c r="E114" s="321" t="s">
        <v>241</v>
      </c>
      <c r="F114" s="80">
        <v>15715</v>
      </c>
      <c r="G114" s="80">
        <v>15715</v>
      </c>
      <c r="H114" s="80"/>
      <c r="I114" s="80"/>
      <c r="J114" s="80"/>
      <c r="K114" s="80">
        <v>15715</v>
      </c>
      <c r="L114" s="78" t="s">
        <v>163</v>
      </c>
    </row>
    <row r="115" spans="1:12" ht="39" customHeight="1">
      <c r="A115" s="320"/>
      <c r="B115" s="320"/>
      <c r="C115" s="320"/>
      <c r="D115" s="78">
        <v>6069</v>
      </c>
      <c r="E115" s="322"/>
      <c r="F115" s="80">
        <v>3585</v>
      </c>
      <c r="G115" s="80">
        <v>3585</v>
      </c>
      <c r="H115" s="80"/>
      <c r="I115" s="80"/>
      <c r="J115" s="80" t="s">
        <v>247</v>
      </c>
      <c r="K115" s="80"/>
      <c r="L115" s="78" t="s">
        <v>163</v>
      </c>
    </row>
    <row r="116" spans="1:12" ht="39" customHeight="1">
      <c r="A116" s="78" t="s">
        <v>369</v>
      </c>
      <c r="B116" s="78">
        <v>852</v>
      </c>
      <c r="C116" s="78">
        <v>85218</v>
      </c>
      <c r="D116" s="78">
        <v>6060</v>
      </c>
      <c r="E116" s="148" t="s">
        <v>243</v>
      </c>
      <c r="F116" s="80">
        <v>7000</v>
      </c>
      <c r="G116" s="80">
        <v>7000</v>
      </c>
      <c r="H116" s="80">
        <v>7000</v>
      </c>
      <c r="I116" s="80"/>
      <c r="J116" s="80"/>
      <c r="K116" s="80"/>
      <c r="L116" s="78" t="s">
        <v>163</v>
      </c>
    </row>
    <row r="117" spans="1:12" ht="12.75">
      <c r="A117" s="117"/>
      <c r="B117" s="118" t="s">
        <v>172</v>
      </c>
      <c r="C117" s="118"/>
      <c r="D117" s="118" t="s">
        <v>173</v>
      </c>
      <c r="E117" s="119"/>
      <c r="F117" s="105">
        <f>F114+F115+F116</f>
        <v>26300</v>
      </c>
      <c r="G117" s="105">
        <f>G114+G115+G116</f>
        <v>26300</v>
      </c>
      <c r="H117" s="105">
        <f>H116</f>
        <v>7000</v>
      </c>
      <c r="I117" s="105"/>
      <c r="J117" s="105">
        <v>3585</v>
      </c>
      <c r="K117" s="105">
        <f>K114+K115</f>
        <v>15715</v>
      </c>
      <c r="L117" s="108"/>
    </row>
    <row r="118" spans="1:12" ht="39.75" customHeight="1">
      <c r="A118" s="64" t="s">
        <v>335</v>
      </c>
      <c r="B118" s="94">
        <v>853</v>
      </c>
      <c r="C118" s="94">
        <v>85333</v>
      </c>
      <c r="D118" s="92">
        <v>6060</v>
      </c>
      <c r="E118" s="84" t="s">
        <v>175</v>
      </c>
      <c r="F118" s="96">
        <v>7274</v>
      </c>
      <c r="G118" s="91">
        <v>7274</v>
      </c>
      <c r="H118" s="91">
        <v>7274</v>
      </c>
      <c r="I118" s="91"/>
      <c r="J118" s="57"/>
      <c r="K118" s="92"/>
      <c r="L118" s="64" t="s">
        <v>176</v>
      </c>
    </row>
    <row r="119" spans="1:12" s="109" customFormat="1" ht="12.75">
      <c r="A119" s="305" t="s">
        <v>178</v>
      </c>
      <c r="B119" s="314"/>
      <c r="C119" s="314"/>
      <c r="D119" s="314"/>
      <c r="E119" s="315"/>
      <c r="F119" s="105">
        <f>SUM(F118:F118)</f>
        <v>7274</v>
      </c>
      <c r="G119" s="105">
        <f>SUM(G118:G118)</f>
        <v>7274</v>
      </c>
      <c r="H119" s="105">
        <f>SUM(H118:H118)</f>
        <v>7274</v>
      </c>
      <c r="I119" s="105"/>
      <c r="J119" s="105"/>
      <c r="K119" s="105"/>
      <c r="L119" s="108"/>
    </row>
    <row r="120" spans="1:12" ht="62.25" customHeight="1">
      <c r="A120" s="77" t="s">
        <v>379</v>
      </c>
      <c r="B120" s="78">
        <v>854</v>
      </c>
      <c r="C120" s="78">
        <v>85420</v>
      </c>
      <c r="D120" s="78">
        <v>6060</v>
      </c>
      <c r="E120" s="97" t="s">
        <v>179</v>
      </c>
      <c r="F120" s="80">
        <v>50000</v>
      </c>
      <c r="G120" s="80">
        <v>50000</v>
      </c>
      <c r="H120" s="80">
        <v>50000</v>
      </c>
      <c r="I120" s="80"/>
      <c r="J120" s="80"/>
      <c r="K120" s="87"/>
      <c r="L120" s="78" t="s">
        <v>152</v>
      </c>
    </row>
    <row r="121" spans="1:12" ht="12.75">
      <c r="A121" s="305" t="s">
        <v>204</v>
      </c>
      <c r="B121" s="314"/>
      <c r="C121" s="314"/>
      <c r="D121" s="314"/>
      <c r="E121" s="315"/>
      <c r="F121" s="105">
        <f>F120</f>
        <v>50000</v>
      </c>
      <c r="G121" s="105">
        <f>G120</f>
        <v>50000</v>
      </c>
      <c r="H121" s="105">
        <f>H120</f>
        <v>50000</v>
      </c>
      <c r="I121" s="105"/>
      <c r="J121" s="105"/>
      <c r="K121" s="105"/>
      <c r="L121" s="108"/>
    </row>
    <row r="122" spans="1:12" ht="45" customHeight="1">
      <c r="A122" s="316" t="s">
        <v>180</v>
      </c>
      <c r="B122" s="317"/>
      <c r="C122" s="317"/>
      <c r="D122" s="317"/>
      <c r="E122" s="318"/>
      <c r="F122" s="110">
        <f>F69+F71+F73+F77+F79+F81+F83+F89+F92+F95+F97+F107+F113+F117+F119+F121</f>
        <v>62922766</v>
      </c>
      <c r="G122" s="110">
        <f>G69+G71+G73+G77+G79+G81+G83+G89+G92+G95+G97+G107+G113+G117+G119+G121</f>
        <v>11678950</v>
      </c>
      <c r="H122" s="110">
        <f>H69+H71+H73+H77+H79+H81+H83+H89+H92+H95+H97+H107+H113+H117+H119+H121</f>
        <v>2122283</v>
      </c>
      <c r="I122" s="110">
        <f>I69+I77+I95+I121</f>
        <v>6500000</v>
      </c>
      <c r="J122" s="111" t="s">
        <v>374</v>
      </c>
      <c r="K122" s="110">
        <f>K69+K89+K117+K121</f>
        <v>46825</v>
      </c>
      <c r="L122" s="112" t="s">
        <v>82</v>
      </c>
    </row>
    <row r="123" spans="1:12" ht="12.75">
      <c r="A123" s="113"/>
      <c r="B123" s="113"/>
      <c r="C123" s="113"/>
      <c r="D123" s="113"/>
      <c r="E123" s="113"/>
      <c r="F123" s="114"/>
      <c r="G123" s="114"/>
      <c r="H123" s="114"/>
      <c r="I123" s="114"/>
      <c r="J123" s="115">
        <v>3009842</v>
      </c>
      <c r="K123" s="113"/>
      <c r="L123" s="113"/>
    </row>
    <row r="124" ht="3" customHeight="1" hidden="1"/>
    <row r="125" spans="2:8" ht="12.75">
      <c r="B125" s="121" t="s">
        <v>201</v>
      </c>
      <c r="C125" s="121"/>
      <c r="D125" s="121"/>
      <c r="E125" s="121"/>
      <c r="F125" s="121"/>
      <c r="G125" s="121"/>
      <c r="H125" s="121"/>
    </row>
    <row r="126" spans="2:8" ht="12.75">
      <c r="B126" s="121" t="s">
        <v>202</v>
      </c>
      <c r="C126" s="121"/>
      <c r="D126" s="121"/>
      <c r="E126" s="121"/>
      <c r="F126" s="121"/>
      <c r="G126" s="121"/>
      <c r="H126" s="121"/>
    </row>
    <row r="127" spans="2:8" ht="12.75">
      <c r="B127" s="121" t="s">
        <v>203</v>
      </c>
      <c r="C127" s="121"/>
      <c r="D127" s="121"/>
      <c r="E127" s="121"/>
      <c r="F127" s="121"/>
      <c r="G127" s="121"/>
      <c r="H127" s="121"/>
    </row>
    <row r="128" ht="4.5" customHeight="1" hidden="1"/>
    <row r="129" spans="1:8" ht="12.75">
      <c r="A129" t="s">
        <v>213</v>
      </c>
      <c r="B129" s="122"/>
      <c r="C129" s="122"/>
      <c r="D129" s="122"/>
      <c r="E129" s="122"/>
      <c r="F129" s="122"/>
      <c r="G129" s="122"/>
      <c r="H129" s="122"/>
    </row>
    <row r="130" spans="2:8" ht="12.75">
      <c r="B130" s="122"/>
      <c r="C130" s="122"/>
      <c r="D130" s="122"/>
      <c r="E130" s="122"/>
      <c r="F130" s="122"/>
      <c r="G130" s="122"/>
      <c r="H130" s="122"/>
    </row>
    <row r="131" spans="2:8" ht="12.75">
      <c r="B131" s="122"/>
      <c r="C131" s="122"/>
      <c r="D131" s="122"/>
      <c r="E131" s="122"/>
      <c r="F131" s="122"/>
      <c r="G131" s="122"/>
      <c r="H131" s="122"/>
    </row>
  </sheetData>
  <sheetProtection/>
  <mergeCells count="84">
    <mergeCell ref="A95:E95"/>
    <mergeCell ref="A97:E97"/>
    <mergeCell ref="A107:E107"/>
    <mergeCell ref="A113:E113"/>
    <mergeCell ref="A84:A86"/>
    <mergeCell ref="B84:B85"/>
    <mergeCell ref="C84:C85"/>
    <mergeCell ref="E84:E85"/>
    <mergeCell ref="C114:C115"/>
    <mergeCell ref="E114:E115"/>
    <mergeCell ref="A114:A115"/>
    <mergeCell ref="J1:L1"/>
    <mergeCell ref="J2:L2"/>
    <mergeCell ref="J3:L3"/>
    <mergeCell ref="A69:E69"/>
    <mergeCell ref="B73:E73"/>
    <mergeCell ref="B86:E86"/>
    <mergeCell ref="A92:E92"/>
    <mergeCell ref="A60:A62"/>
    <mergeCell ref="B60:B61"/>
    <mergeCell ref="A89:E89"/>
    <mergeCell ref="A121:E121"/>
    <mergeCell ref="A122:E122"/>
    <mergeCell ref="A119:E119"/>
    <mergeCell ref="A77:E77"/>
    <mergeCell ref="A81:E81"/>
    <mergeCell ref="A83:E83"/>
    <mergeCell ref="B114:B115"/>
    <mergeCell ref="C60:C61"/>
    <mergeCell ref="E60:E61"/>
    <mergeCell ref="A79:E79"/>
    <mergeCell ref="L60:L61"/>
    <mergeCell ref="B62:E62"/>
    <mergeCell ref="A66:A68"/>
    <mergeCell ref="A63:A64"/>
    <mergeCell ref="B63:B64"/>
    <mergeCell ref="C63:C64"/>
    <mergeCell ref="E63:E64"/>
    <mergeCell ref="L56:L57"/>
    <mergeCell ref="B58:E58"/>
    <mergeCell ref="C56:C57"/>
    <mergeCell ref="H8:K8"/>
    <mergeCell ref="H9:H11"/>
    <mergeCell ref="I9:I11"/>
    <mergeCell ref="J9:J11"/>
    <mergeCell ref="K9:K11"/>
    <mergeCell ref="H50:H52"/>
    <mergeCell ref="K50:K52"/>
    <mergeCell ref="A5:L5"/>
    <mergeCell ref="A7:A11"/>
    <mergeCell ref="B7:B11"/>
    <mergeCell ref="C7:C11"/>
    <mergeCell ref="D7:D11"/>
    <mergeCell ref="E7:E11"/>
    <mergeCell ref="F7:F11"/>
    <mergeCell ref="G7:K7"/>
    <mergeCell ref="L7:L11"/>
    <mergeCell ref="G8:G11"/>
    <mergeCell ref="B50:B52"/>
    <mergeCell ref="C50:C52"/>
    <mergeCell ref="E50:E52"/>
    <mergeCell ref="B56:B57"/>
    <mergeCell ref="A56:A58"/>
    <mergeCell ref="E56:E57"/>
    <mergeCell ref="A50:A52"/>
    <mergeCell ref="L63:L64"/>
    <mergeCell ref="L50:L52"/>
    <mergeCell ref="B66:B67"/>
    <mergeCell ref="C66:C67"/>
    <mergeCell ref="E66:E67"/>
    <mergeCell ref="D50:D52"/>
    <mergeCell ref="F50:F52"/>
    <mergeCell ref="G50:G52"/>
    <mergeCell ref="I50:I52"/>
    <mergeCell ref="J50:J52"/>
    <mergeCell ref="A71:E71"/>
    <mergeCell ref="K63:K64"/>
    <mergeCell ref="F63:F64"/>
    <mergeCell ref="G63:G64"/>
    <mergeCell ref="H63:H64"/>
    <mergeCell ref="I63:I64"/>
    <mergeCell ref="J63:J64"/>
    <mergeCell ref="D63:D64"/>
    <mergeCell ref="B68:E68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4"/>
  <sheetViews>
    <sheetView view="pageLayout" zoomScaleSheetLayoutView="100" workbookViewId="0" topLeftCell="E1">
      <selection activeCell="N3" sqref="N3:N7"/>
    </sheetView>
  </sheetViews>
  <sheetFormatPr defaultColWidth="9.00390625" defaultRowHeight="12.75"/>
  <cols>
    <col min="1" max="1" width="3.00390625" style="16" customWidth="1"/>
    <col min="2" max="2" width="4.625" style="16" customWidth="1"/>
    <col min="3" max="3" width="5.375" style="16" customWidth="1"/>
    <col min="4" max="4" width="4.625" style="16" customWidth="1"/>
    <col min="5" max="5" width="30.625" style="16" customWidth="1"/>
    <col min="6" max="6" width="11.125" style="16" customWidth="1"/>
    <col min="7" max="7" width="10.25390625" style="16" customWidth="1"/>
    <col min="8" max="8" width="9.375" style="16" customWidth="1"/>
    <col min="9" max="9" width="10.125" style="16" customWidth="1"/>
    <col min="10" max="10" width="9.25390625" style="16" customWidth="1"/>
    <col min="11" max="11" width="10.25390625" style="16" customWidth="1"/>
    <col min="12" max="12" width="10.625" style="16" customWidth="1"/>
    <col min="13" max="13" width="10.25390625" style="16" customWidth="1"/>
    <col min="14" max="14" width="16.125" style="16" customWidth="1"/>
    <col min="15" max="16384" width="9.125" style="16" customWidth="1"/>
  </cols>
  <sheetData>
    <row r="1" spans="1:14" ht="18.75">
      <c r="A1" s="330" t="s">
        <v>226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4" ht="10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5" t="s">
        <v>37</v>
      </c>
    </row>
    <row r="3" spans="1:14" s="139" customFormat="1" ht="19.5" customHeight="1">
      <c r="A3" s="331" t="s">
        <v>36</v>
      </c>
      <c r="B3" s="331" t="s">
        <v>35</v>
      </c>
      <c r="C3" s="331" t="s">
        <v>84</v>
      </c>
      <c r="D3" s="331" t="s">
        <v>227</v>
      </c>
      <c r="E3" s="332" t="s">
        <v>228</v>
      </c>
      <c r="F3" s="332" t="s">
        <v>86</v>
      </c>
      <c r="G3" s="332" t="s">
        <v>81</v>
      </c>
      <c r="H3" s="332"/>
      <c r="I3" s="332"/>
      <c r="J3" s="332"/>
      <c r="K3" s="332"/>
      <c r="L3" s="332"/>
      <c r="M3" s="332"/>
      <c r="N3" s="332" t="s">
        <v>87</v>
      </c>
    </row>
    <row r="4" spans="1:14" s="139" customFormat="1" ht="19.5" customHeight="1">
      <c r="A4" s="331"/>
      <c r="B4" s="331"/>
      <c r="C4" s="331"/>
      <c r="D4" s="331"/>
      <c r="E4" s="332"/>
      <c r="F4" s="332"/>
      <c r="G4" s="332" t="s">
        <v>229</v>
      </c>
      <c r="H4" s="332" t="s">
        <v>89</v>
      </c>
      <c r="I4" s="332"/>
      <c r="J4" s="332"/>
      <c r="K4" s="332"/>
      <c r="L4" s="332" t="s">
        <v>230</v>
      </c>
      <c r="M4" s="332" t="s">
        <v>231</v>
      </c>
      <c r="N4" s="332"/>
    </row>
    <row r="5" spans="1:14" s="139" customFormat="1" ht="29.25" customHeight="1">
      <c r="A5" s="331"/>
      <c r="B5" s="331"/>
      <c r="C5" s="331"/>
      <c r="D5" s="331"/>
      <c r="E5" s="332"/>
      <c r="F5" s="332"/>
      <c r="G5" s="332"/>
      <c r="H5" s="332" t="s">
        <v>90</v>
      </c>
      <c r="I5" s="332" t="s">
        <v>91</v>
      </c>
      <c r="J5" s="332" t="s">
        <v>232</v>
      </c>
      <c r="K5" s="332" t="s">
        <v>93</v>
      </c>
      <c r="L5" s="332"/>
      <c r="M5" s="332"/>
      <c r="N5" s="332"/>
    </row>
    <row r="6" spans="1:14" s="139" customFormat="1" ht="20.25" customHeight="1">
      <c r="A6" s="331"/>
      <c r="B6" s="331"/>
      <c r="C6" s="331"/>
      <c r="D6" s="331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1:14" s="139" customFormat="1" ht="19.5" customHeight="1">
      <c r="A7" s="331"/>
      <c r="B7" s="331"/>
      <c r="C7" s="331"/>
      <c r="D7" s="331"/>
      <c r="E7" s="332"/>
      <c r="F7" s="332"/>
      <c r="G7" s="332"/>
      <c r="H7" s="332"/>
      <c r="I7" s="332"/>
      <c r="J7" s="332"/>
      <c r="K7" s="332"/>
      <c r="L7" s="332"/>
      <c r="M7" s="332"/>
      <c r="N7" s="332"/>
    </row>
    <row r="8" spans="1:14" ht="7.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</row>
    <row r="9" spans="1:14" ht="30.75" customHeight="1">
      <c r="A9" s="273" t="s">
        <v>30</v>
      </c>
      <c r="B9" s="273">
        <v>600</v>
      </c>
      <c r="C9" s="273">
        <v>60014</v>
      </c>
      <c r="D9" s="54">
        <v>6058</v>
      </c>
      <c r="E9" s="289" t="s">
        <v>233</v>
      </c>
      <c r="F9" s="56">
        <f>G9+L9+M9</f>
        <v>20190194</v>
      </c>
      <c r="G9" s="56"/>
      <c r="H9" s="56"/>
      <c r="I9" s="54"/>
      <c r="J9" s="57"/>
      <c r="K9" s="65"/>
      <c r="L9" s="56">
        <v>2323710</v>
      </c>
      <c r="M9" s="56">
        <v>17866484</v>
      </c>
      <c r="N9" s="273" t="s">
        <v>95</v>
      </c>
    </row>
    <row r="10" spans="1:14" ht="33" customHeight="1">
      <c r="A10" s="274"/>
      <c r="B10" s="274"/>
      <c r="C10" s="274"/>
      <c r="D10" s="54">
        <v>6059</v>
      </c>
      <c r="E10" s="291"/>
      <c r="F10" s="56">
        <f>G10+L10+M10</f>
        <v>3762975</v>
      </c>
      <c r="G10" s="56">
        <v>220000</v>
      </c>
      <c r="H10" s="56">
        <v>20000</v>
      </c>
      <c r="I10" s="145">
        <v>200000</v>
      </c>
      <c r="J10" s="57"/>
      <c r="K10" s="65"/>
      <c r="L10" s="56">
        <v>590066</v>
      </c>
      <c r="M10" s="56">
        <v>2952909</v>
      </c>
      <c r="N10" s="274"/>
    </row>
    <row r="11" spans="1:14" ht="18" customHeight="1">
      <c r="A11" s="333" t="s">
        <v>130</v>
      </c>
      <c r="B11" s="334"/>
      <c r="C11" s="334"/>
      <c r="D11" s="334"/>
      <c r="E11" s="335"/>
      <c r="F11" s="126">
        <f>SUM(F9:F10)</f>
        <v>23953169</v>
      </c>
      <c r="G11" s="126">
        <f>SUM(G9:G10)</f>
        <v>220000</v>
      </c>
      <c r="H11" s="126">
        <f>SUM(H9:H10)</f>
        <v>20000</v>
      </c>
      <c r="I11" s="146">
        <f>I10</f>
        <v>200000</v>
      </c>
      <c r="J11" s="128">
        <v>0</v>
      </c>
      <c r="K11" s="129">
        <f>SUM(K9:K10)</f>
        <v>0</v>
      </c>
      <c r="L11" s="126">
        <f>SUM(L9:L10)</f>
        <v>2913776</v>
      </c>
      <c r="M11" s="126">
        <f>SUM(M9:M10)</f>
        <v>20819393</v>
      </c>
      <c r="N11" s="130"/>
    </row>
    <row r="12" spans="1:14" ht="18.75" customHeight="1">
      <c r="A12" s="273" t="s">
        <v>29</v>
      </c>
      <c r="B12" s="273">
        <v>600</v>
      </c>
      <c r="C12" s="273">
        <v>60014</v>
      </c>
      <c r="D12" s="144">
        <v>6058</v>
      </c>
      <c r="E12" s="294" t="s">
        <v>135</v>
      </c>
      <c r="F12" s="56">
        <v>2347806</v>
      </c>
      <c r="G12" s="56">
        <v>0</v>
      </c>
      <c r="H12" s="56"/>
      <c r="I12" s="54"/>
      <c r="J12" s="57"/>
      <c r="K12" s="65">
        <v>0</v>
      </c>
      <c r="L12" s="56">
        <v>2347806</v>
      </c>
      <c r="M12" s="56"/>
      <c r="N12" s="273" t="s">
        <v>95</v>
      </c>
    </row>
    <row r="13" spans="1:14" ht="38.25" customHeight="1">
      <c r="A13" s="282"/>
      <c r="B13" s="282"/>
      <c r="C13" s="282"/>
      <c r="D13" s="54">
        <v>6059</v>
      </c>
      <c r="E13" s="295"/>
      <c r="F13" s="56">
        <v>414319</v>
      </c>
      <c r="G13" s="56">
        <v>45003</v>
      </c>
      <c r="H13" s="56">
        <v>45003</v>
      </c>
      <c r="I13" s="54"/>
      <c r="J13" s="57"/>
      <c r="K13" s="65"/>
      <c r="L13" s="56">
        <v>369316</v>
      </c>
      <c r="M13" s="56"/>
      <c r="N13" s="274"/>
    </row>
    <row r="14" spans="1:14" ht="19.5" customHeight="1">
      <c r="A14" s="333" t="s">
        <v>130</v>
      </c>
      <c r="B14" s="334"/>
      <c r="C14" s="334"/>
      <c r="D14" s="334"/>
      <c r="E14" s="335"/>
      <c r="F14" s="126">
        <f>SUM(F12:F13)</f>
        <v>2762125</v>
      </c>
      <c r="G14" s="126">
        <f>G12+G13</f>
        <v>45003</v>
      </c>
      <c r="H14" s="126">
        <f>H13</f>
        <v>45003</v>
      </c>
      <c r="I14" s="146">
        <f>I13</f>
        <v>0</v>
      </c>
      <c r="J14" s="128">
        <v>0</v>
      </c>
      <c r="K14" s="129">
        <f>SUM(K12:K13)</f>
        <v>0</v>
      </c>
      <c r="L14" s="126">
        <f>SUM(L12:L13)</f>
        <v>2717122</v>
      </c>
      <c r="M14" s="126">
        <v>0</v>
      </c>
      <c r="N14" s="130"/>
    </row>
    <row r="15" spans="1:14" ht="86.25" customHeight="1">
      <c r="A15" s="98" t="s">
        <v>27</v>
      </c>
      <c r="B15" s="98">
        <v>600</v>
      </c>
      <c r="C15" s="98">
        <v>60014</v>
      </c>
      <c r="D15" s="98">
        <v>6050</v>
      </c>
      <c r="E15" s="55" t="s">
        <v>250</v>
      </c>
      <c r="F15" s="99">
        <v>143800</v>
      </c>
      <c r="G15" s="99">
        <v>143800</v>
      </c>
      <c r="H15" s="99">
        <v>5789</v>
      </c>
      <c r="I15" s="153">
        <v>138011</v>
      </c>
      <c r="J15" s="154"/>
      <c r="K15" s="101"/>
      <c r="L15" s="99"/>
      <c r="M15" s="99"/>
      <c r="N15" s="155" t="s">
        <v>95</v>
      </c>
    </row>
    <row r="16" spans="1:14" ht="21" customHeight="1">
      <c r="A16" s="333" t="s">
        <v>130</v>
      </c>
      <c r="B16" s="334"/>
      <c r="C16" s="334"/>
      <c r="D16" s="334"/>
      <c r="E16" s="335"/>
      <c r="F16" s="126">
        <f>SUM(F15:F15)</f>
        <v>143800</v>
      </c>
      <c r="G16" s="126">
        <f>SUM(G15:G15)</f>
        <v>143800</v>
      </c>
      <c r="H16" s="126">
        <f>SUM(H15:H15)</f>
        <v>5789</v>
      </c>
      <c r="I16" s="146">
        <f>SUM(I15:I15)</f>
        <v>138011</v>
      </c>
      <c r="J16" s="128">
        <v>0</v>
      </c>
      <c r="K16" s="129">
        <f>SUM(K15:K15)</f>
        <v>0</v>
      </c>
      <c r="L16" s="126">
        <f>SUM(L15:L15)</f>
        <v>0</v>
      </c>
      <c r="M16" s="126">
        <f>SUM(M15:M15)</f>
        <v>0</v>
      </c>
      <c r="N16" s="130"/>
    </row>
    <row r="17" spans="1:14" ht="28.5" customHeight="1">
      <c r="A17" s="273" t="s">
        <v>23</v>
      </c>
      <c r="B17" s="273">
        <v>600</v>
      </c>
      <c r="C17" s="273">
        <v>60014</v>
      </c>
      <c r="D17" s="54">
        <v>6058</v>
      </c>
      <c r="E17" s="289" t="s">
        <v>234</v>
      </c>
      <c r="F17" s="56">
        <f>G17+L17</f>
        <v>3438037</v>
      </c>
      <c r="G17" s="56">
        <v>0</v>
      </c>
      <c r="H17" s="56"/>
      <c r="I17" s="54"/>
      <c r="J17" s="57"/>
      <c r="K17" s="65">
        <v>0</v>
      </c>
      <c r="L17" s="56">
        <v>3438037</v>
      </c>
      <c r="M17" s="56"/>
      <c r="N17" s="273" t="s">
        <v>95</v>
      </c>
    </row>
    <row r="18" spans="1:14" ht="25.5" customHeight="1">
      <c r="A18" s="274"/>
      <c r="B18" s="274"/>
      <c r="C18" s="274"/>
      <c r="D18" s="54">
        <v>6059</v>
      </c>
      <c r="E18" s="291"/>
      <c r="F18" s="56">
        <v>606713</v>
      </c>
      <c r="G18" s="56">
        <v>36600</v>
      </c>
      <c r="H18" s="56">
        <v>36600</v>
      </c>
      <c r="I18" s="54"/>
      <c r="J18" s="57"/>
      <c r="K18" s="65"/>
      <c r="L18" s="56">
        <v>570113</v>
      </c>
      <c r="M18" s="56"/>
      <c r="N18" s="274"/>
    </row>
    <row r="19" spans="1:14" ht="18.75" customHeight="1">
      <c r="A19" s="333" t="s">
        <v>130</v>
      </c>
      <c r="B19" s="334"/>
      <c r="C19" s="334"/>
      <c r="D19" s="334"/>
      <c r="E19" s="335"/>
      <c r="F19" s="126">
        <f>SUM(F17:F18)</f>
        <v>4044750</v>
      </c>
      <c r="G19" s="126">
        <f>SUM(G17:G18)</f>
        <v>36600</v>
      </c>
      <c r="H19" s="126">
        <f>SUM(H17:H18)</f>
        <v>36600</v>
      </c>
      <c r="I19" s="127">
        <v>0</v>
      </c>
      <c r="J19" s="128">
        <v>0</v>
      </c>
      <c r="K19" s="129">
        <f>SUM(K17:K18)</f>
        <v>0</v>
      </c>
      <c r="L19" s="126">
        <f>SUM(L17:L18)</f>
        <v>4008150</v>
      </c>
      <c r="M19" s="126">
        <f>SUM(M17:M18)</f>
        <v>0</v>
      </c>
      <c r="N19" s="130"/>
    </row>
    <row r="20" spans="1:14" ht="52.5" customHeight="1">
      <c r="A20" s="98" t="s">
        <v>348</v>
      </c>
      <c r="B20" s="98">
        <v>600</v>
      </c>
      <c r="C20" s="98">
        <v>60014</v>
      </c>
      <c r="D20" s="98">
        <v>6059</v>
      </c>
      <c r="E20" s="152" t="s">
        <v>248</v>
      </c>
      <c r="F20" s="99">
        <v>140000</v>
      </c>
      <c r="G20" s="99">
        <v>140000</v>
      </c>
      <c r="H20" s="99">
        <v>140000</v>
      </c>
      <c r="I20" s="100"/>
      <c r="J20" s="154"/>
      <c r="K20" s="101"/>
      <c r="L20" s="99"/>
      <c r="M20" s="99"/>
      <c r="N20" s="177" t="s">
        <v>95</v>
      </c>
    </row>
    <row r="21" spans="1:14" ht="19.5" customHeight="1">
      <c r="A21" s="333" t="s">
        <v>130</v>
      </c>
      <c r="B21" s="334"/>
      <c r="C21" s="334"/>
      <c r="D21" s="334"/>
      <c r="E21" s="335"/>
      <c r="F21" s="126">
        <f>F20</f>
        <v>140000</v>
      </c>
      <c r="G21" s="126">
        <f>G20</f>
        <v>140000</v>
      </c>
      <c r="H21" s="126">
        <f>H20</f>
        <v>140000</v>
      </c>
      <c r="I21" s="127">
        <v>0</v>
      </c>
      <c r="J21" s="128">
        <v>0</v>
      </c>
      <c r="K21" s="129">
        <v>0</v>
      </c>
      <c r="L21" s="126">
        <v>0</v>
      </c>
      <c r="M21" s="126">
        <v>0</v>
      </c>
      <c r="N21" s="130"/>
    </row>
    <row r="22" spans="1:14" ht="28.5" customHeight="1">
      <c r="A22" s="339" t="s">
        <v>235</v>
      </c>
      <c r="B22" s="340"/>
      <c r="C22" s="340"/>
      <c r="D22" s="340"/>
      <c r="E22" s="341"/>
      <c r="F22" s="131">
        <f aca="true" t="shared" si="0" ref="F22:M22">F11+F14+F16+F19+F21</f>
        <v>31043844</v>
      </c>
      <c r="G22" s="131">
        <f t="shared" si="0"/>
        <v>585403</v>
      </c>
      <c r="H22" s="131">
        <f t="shared" si="0"/>
        <v>247392</v>
      </c>
      <c r="I22" s="131">
        <f t="shared" si="0"/>
        <v>338011</v>
      </c>
      <c r="J22" s="131">
        <f t="shared" si="0"/>
        <v>0</v>
      </c>
      <c r="K22" s="131">
        <f t="shared" si="0"/>
        <v>0</v>
      </c>
      <c r="L22" s="131">
        <f t="shared" si="0"/>
        <v>9639048</v>
      </c>
      <c r="M22" s="131">
        <f t="shared" si="0"/>
        <v>20819393</v>
      </c>
      <c r="N22" s="132"/>
    </row>
    <row r="23" spans="1:14" ht="53.25" customHeight="1">
      <c r="A23" s="53" t="s">
        <v>21</v>
      </c>
      <c r="B23" s="54">
        <v>750</v>
      </c>
      <c r="C23" s="54">
        <v>75020</v>
      </c>
      <c r="D23" s="54">
        <v>6050</v>
      </c>
      <c r="E23" s="57" t="s">
        <v>142</v>
      </c>
      <c r="F23" s="74">
        <v>16500000</v>
      </c>
      <c r="G23" s="56">
        <v>50000</v>
      </c>
      <c r="H23" s="56">
        <v>50000</v>
      </c>
      <c r="I23" s="56">
        <v>0</v>
      </c>
      <c r="J23" s="65"/>
      <c r="K23" s="75"/>
      <c r="L23" s="56">
        <v>0</v>
      </c>
      <c r="M23" s="56">
        <v>16450000</v>
      </c>
      <c r="N23" s="53" t="s">
        <v>140</v>
      </c>
    </row>
    <row r="24" spans="1:14" s="140" customFormat="1" ht="17.25" customHeight="1">
      <c r="A24" s="333" t="s">
        <v>130</v>
      </c>
      <c r="B24" s="334"/>
      <c r="C24" s="334"/>
      <c r="D24" s="334"/>
      <c r="E24" s="335"/>
      <c r="F24" s="133">
        <f aca="true" t="shared" si="1" ref="F24:M24">F23</f>
        <v>16500000</v>
      </c>
      <c r="G24" s="126">
        <f t="shared" si="1"/>
        <v>50000</v>
      </c>
      <c r="H24" s="126">
        <f t="shared" si="1"/>
        <v>50000</v>
      </c>
      <c r="I24" s="126">
        <f t="shared" si="1"/>
        <v>0</v>
      </c>
      <c r="J24" s="129">
        <f t="shared" si="1"/>
        <v>0</v>
      </c>
      <c r="K24" s="126">
        <f t="shared" si="1"/>
        <v>0</v>
      </c>
      <c r="L24" s="126">
        <f t="shared" si="1"/>
        <v>0</v>
      </c>
      <c r="M24" s="126">
        <f t="shared" si="1"/>
        <v>16450000</v>
      </c>
      <c r="N24" s="134"/>
    </row>
    <row r="25" spans="1:14" ht="37.5" customHeight="1">
      <c r="A25" s="273" t="s">
        <v>19</v>
      </c>
      <c r="B25" s="273">
        <v>754</v>
      </c>
      <c r="C25" s="273">
        <v>75411</v>
      </c>
      <c r="D25" s="54">
        <v>6068</v>
      </c>
      <c r="E25" s="289" t="s">
        <v>236</v>
      </c>
      <c r="F25" s="74">
        <v>3143980</v>
      </c>
      <c r="G25" s="56">
        <v>31110</v>
      </c>
      <c r="H25" s="56"/>
      <c r="I25" s="75"/>
      <c r="J25" s="65"/>
      <c r="K25" s="56">
        <v>31110</v>
      </c>
      <c r="L25" s="56">
        <f>F25-G25</f>
        <v>3112870</v>
      </c>
      <c r="M25" s="56"/>
      <c r="N25" s="273" t="s">
        <v>149</v>
      </c>
    </row>
    <row r="26" spans="1:14" ht="33" customHeight="1">
      <c r="A26" s="274"/>
      <c r="B26" s="274"/>
      <c r="C26" s="274"/>
      <c r="D26" s="135">
        <v>6069</v>
      </c>
      <c r="E26" s="291"/>
      <c r="F26" s="74">
        <v>554820</v>
      </c>
      <c r="G26" s="56">
        <v>0</v>
      </c>
      <c r="H26" s="56"/>
      <c r="I26" s="56"/>
      <c r="J26" s="57">
        <v>0</v>
      </c>
      <c r="K26" s="56">
        <v>0</v>
      </c>
      <c r="L26" s="56">
        <v>554820</v>
      </c>
      <c r="M26" s="56"/>
      <c r="N26" s="274"/>
    </row>
    <row r="27" spans="1:14" s="140" customFormat="1" ht="17.25" customHeight="1">
      <c r="A27" s="333" t="s">
        <v>130</v>
      </c>
      <c r="B27" s="334"/>
      <c r="C27" s="334"/>
      <c r="D27" s="334"/>
      <c r="E27" s="335"/>
      <c r="F27" s="133">
        <f>F25+F26</f>
        <v>3698800</v>
      </c>
      <c r="G27" s="126">
        <f>G25+G26</f>
        <v>31110</v>
      </c>
      <c r="H27" s="126">
        <v>0</v>
      </c>
      <c r="I27" s="126">
        <v>0</v>
      </c>
      <c r="J27" s="129">
        <v>0</v>
      </c>
      <c r="K27" s="126">
        <f>K25+K26</f>
        <v>31110</v>
      </c>
      <c r="L27" s="126">
        <f>L25+L26</f>
        <v>3667690</v>
      </c>
      <c r="M27" s="126">
        <v>0</v>
      </c>
      <c r="N27" s="136"/>
    </row>
    <row r="28" spans="1:14" ht="36">
      <c r="A28" s="53" t="s">
        <v>15</v>
      </c>
      <c r="B28" s="83">
        <v>852</v>
      </c>
      <c r="C28" s="83">
        <v>85202</v>
      </c>
      <c r="D28" s="54">
        <v>6050</v>
      </c>
      <c r="E28" s="84" t="s">
        <v>237</v>
      </c>
      <c r="F28" s="85">
        <v>500000</v>
      </c>
      <c r="G28" s="56">
        <v>7116</v>
      </c>
      <c r="H28" s="56">
        <v>7116</v>
      </c>
      <c r="I28" s="56"/>
      <c r="J28" s="57"/>
      <c r="K28" s="54"/>
      <c r="L28" s="74">
        <v>0</v>
      </c>
      <c r="M28" s="56">
        <v>492884</v>
      </c>
      <c r="N28" s="53" t="s">
        <v>163</v>
      </c>
    </row>
    <row r="29" spans="1:14" ht="24">
      <c r="A29" s="53" t="s">
        <v>13</v>
      </c>
      <c r="B29" s="83">
        <v>852</v>
      </c>
      <c r="C29" s="83">
        <v>85202</v>
      </c>
      <c r="D29" s="54">
        <v>6050</v>
      </c>
      <c r="E29" s="84" t="s">
        <v>169</v>
      </c>
      <c r="F29" s="85">
        <v>340000</v>
      </c>
      <c r="G29" s="56">
        <v>35199</v>
      </c>
      <c r="H29" s="56">
        <v>35199</v>
      </c>
      <c r="I29" s="56"/>
      <c r="J29" s="57"/>
      <c r="K29" s="54"/>
      <c r="L29" s="74">
        <v>0</v>
      </c>
      <c r="M29" s="56">
        <v>304801</v>
      </c>
      <c r="N29" s="53" t="s">
        <v>163</v>
      </c>
    </row>
    <row r="30" spans="1:14" s="140" customFormat="1" ht="23.25" customHeight="1">
      <c r="A30" s="333" t="s">
        <v>130</v>
      </c>
      <c r="B30" s="334"/>
      <c r="C30" s="334"/>
      <c r="D30" s="334"/>
      <c r="E30" s="335"/>
      <c r="F30" s="126">
        <f>SUM(F28:F29)</f>
        <v>840000</v>
      </c>
      <c r="G30" s="126">
        <f>SUM(G28:G29)</f>
        <v>42315</v>
      </c>
      <c r="H30" s="126">
        <f>SUM(H28:H29)</f>
        <v>42315</v>
      </c>
      <c r="I30" s="126">
        <v>0</v>
      </c>
      <c r="J30" s="126">
        <f>J22</f>
        <v>0</v>
      </c>
      <c r="K30" s="126">
        <v>0</v>
      </c>
      <c r="L30" s="126">
        <v>0</v>
      </c>
      <c r="M30" s="126">
        <f>SUM(M28:M29)</f>
        <v>797685</v>
      </c>
      <c r="N30" s="134"/>
    </row>
    <row r="31" spans="1:13" s="138" customFormat="1" ht="38.25" customHeight="1">
      <c r="A31" s="336" t="s">
        <v>0</v>
      </c>
      <c r="B31" s="337"/>
      <c r="C31" s="337"/>
      <c r="D31" s="337"/>
      <c r="E31" s="338"/>
      <c r="F31" s="137">
        <f aca="true" t="shared" si="2" ref="F31:M31">F22+F24+F27+F30</f>
        <v>52082644</v>
      </c>
      <c r="G31" s="137">
        <f t="shared" si="2"/>
        <v>708828</v>
      </c>
      <c r="H31" s="137">
        <f t="shared" si="2"/>
        <v>339707</v>
      </c>
      <c r="I31" s="137">
        <f t="shared" si="2"/>
        <v>338011</v>
      </c>
      <c r="J31" s="137">
        <f t="shared" si="2"/>
        <v>0</v>
      </c>
      <c r="K31" s="137">
        <f t="shared" si="2"/>
        <v>31110</v>
      </c>
      <c r="L31" s="137">
        <f t="shared" si="2"/>
        <v>13306738</v>
      </c>
      <c r="M31" s="137">
        <f t="shared" si="2"/>
        <v>38067078</v>
      </c>
    </row>
    <row r="35" spans="7:14" ht="12.75">
      <c r="G35" s="141"/>
      <c r="H35" s="141"/>
      <c r="I35" s="141"/>
      <c r="J35" s="141"/>
      <c r="K35" s="141"/>
      <c r="L35" s="141"/>
      <c r="M35" s="141"/>
      <c r="N35" s="141"/>
    </row>
    <row r="36" spans="1:14" ht="12.75">
      <c r="A36" s="142" t="s">
        <v>238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1"/>
      <c r="N36" s="141"/>
    </row>
    <row r="37" spans="1:14" ht="12.75">
      <c r="A37" s="142" t="s">
        <v>201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1"/>
      <c r="N37" s="141"/>
    </row>
    <row r="38" spans="1:14" ht="12.75">
      <c r="A38" s="142" t="s">
        <v>202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1"/>
      <c r="N38" s="141"/>
    </row>
    <row r="39" spans="1:14" ht="12.75">
      <c r="A39" s="142" t="s">
        <v>203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1"/>
      <c r="N39" s="141"/>
    </row>
    <row r="40" spans="1:14" ht="12.7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1"/>
      <c r="N40" s="141"/>
    </row>
    <row r="41" spans="1:14" ht="12.75">
      <c r="A41" s="143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1"/>
      <c r="N41" s="141"/>
    </row>
    <row r="42" spans="1:14" ht="12.7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1"/>
      <c r="N42" s="141"/>
    </row>
    <row r="43" spans="1:14" ht="12.7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1"/>
      <c r="N43" s="141"/>
    </row>
    <row r="44" spans="1:14" ht="12.75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1"/>
      <c r="N44" s="141"/>
    </row>
    <row r="45" spans="7:14" ht="12.75">
      <c r="G45" s="141"/>
      <c r="H45" s="141"/>
      <c r="I45" s="141"/>
      <c r="J45" s="141"/>
      <c r="K45" s="141"/>
      <c r="L45" s="141"/>
      <c r="M45" s="141"/>
      <c r="N45" s="141"/>
    </row>
    <row r="46" spans="7:14" ht="12.75">
      <c r="G46" s="141"/>
      <c r="H46" s="141"/>
      <c r="I46" s="141"/>
      <c r="J46" s="141"/>
      <c r="K46" s="141"/>
      <c r="L46" s="141"/>
      <c r="M46" s="141"/>
      <c r="N46" s="141"/>
    </row>
    <row r="47" spans="7:14" ht="12.75">
      <c r="G47" s="141"/>
      <c r="H47" s="141"/>
      <c r="I47" s="141"/>
      <c r="J47" s="141"/>
      <c r="K47" s="141"/>
      <c r="L47" s="141"/>
      <c r="M47" s="141"/>
      <c r="N47" s="141"/>
    </row>
    <row r="48" spans="7:14" ht="12.75">
      <c r="G48" s="141"/>
      <c r="H48" s="141"/>
      <c r="I48" s="141"/>
      <c r="J48" s="141"/>
      <c r="K48" s="141"/>
      <c r="L48" s="141"/>
      <c r="M48" s="141"/>
      <c r="N48" s="141"/>
    </row>
    <row r="49" spans="7:14" ht="12.75">
      <c r="G49" s="141"/>
      <c r="H49" s="141"/>
      <c r="I49" s="141"/>
      <c r="J49" s="141"/>
      <c r="K49" s="141"/>
      <c r="L49" s="141"/>
      <c r="M49" s="141"/>
      <c r="N49" s="141"/>
    </row>
    <row r="50" spans="7:14" ht="12.75">
      <c r="G50" s="141"/>
      <c r="H50" s="141"/>
      <c r="I50" s="141"/>
      <c r="J50" s="141"/>
      <c r="K50" s="141"/>
      <c r="L50" s="141"/>
      <c r="M50" s="141"/>
      <c r="N50" s="141"/>
    </row>
    <row r="51" spans="7:14" ht="12.75">
      <c r="G51" s="141"/>
      <c r="H51" s="141"/>
      <c r="I51" s="141"/>
      <c r="J51" s="141"/>
      <c r="K51" s="141"/>
      <c r="L51" s="141"/>
      <c r="M51" s="141"/>
      <c r="N51" s="141"/>
    </row>
    <row r="52" spans="7:14" ht="12.75">
      <c r="G52" s="141"/>
      <c r="H52" s="141"/>
      <c r="I52" s="141"/>
      <c r="J52" s="141"/>
      <c r="K52" s="141"/>
      <c r="L52" s="141"/>
      <c r="M52" s="141"/>
      <c r="N52" s="141"/>
    </row>
    <row r="53" spans="7:14" ht="12.75">
      <c r="G53" s="141"/>
      <c r="H53" s="141"/>
      <c r="I53" s="141"/>
      <c r="J53" s="141"/>
      <c r="K53" s="141"/>
      <c r="L53" s="141"/>
      <c r="M53" s="141"/>
      <c r="N53" s="141"/>
    </row>
    <row r="54" spans="7:14" ht="12.75">
      <c r="G54" s="141"/>
      <c r="H54" s="141"/>
      <c r="I54" s="141"/>
      <c r="J54" s="141"/>
      <c r="K54" s="141"/>
      <c r="L54" s="141"/>
      <c r="M54" s="141"/>
      <c r="N54" s="141"/>
    </row>
    <row r="55" spans="7:14" ht="12.75">
      <c r="G55" s="141"/>
      <c r="H55" s="141"/>
      <c r="I55" s="141"/>
      <c r="J55" s="141"/>
      <c r="K55" s="141"/>
      <c r="L55" s="141"/>
      <c r="M55" s="141"/>
      <c r="N55" s="141"/>
    </row>
    <row r="56" spans="7:14" ht="12.75">
      <c r="G56" s="141"/>
      <c r="H56" s="141"/>
      <c r="I56" s="141"/>
      <c r="J56" s="141"/>
      <c r="K56" s="141"/>
      <c r="L56" s="141"/>
      <c r="M56" s="141"/>
      <c r="N56" s="141"/>
    </row>
    <row r="57" spans="7:14" ht="12.75">
      <c r="G57" s="141"/>
      <c r="H57" s="141"/>
      <c r="I57" s="141"/>
      <c r="J57" s="141"/>
      <c r="K57" s="141"/>
      <c r="L57" s="141"/>
      <c r="M57" s="141"/>
      <c r="N57" s="141"/>
    </row>
    <row r="58" spans="7:14" ht="12.75">
      <c r="G58" s="141"/>
      <c r="H58" s="141"/>
      <c r="I58" s="141"/>
      <c r="J58" s="141"/>
      <c r="K58" s="141"/>
      <c r="L58" s="141"/>
      <c r="M58" s="141"/>
      <c r="N58" s="141"/>
    </row>
    <row r="59" spans="7:14" ht="12.75">
      <c r="G59" s="141"/>
      <c r="H59" s="141"/>
      <c r="I59" s="141"/>
      <c r="J59" s="141"/>
      <c r="K59" s="141"/>
      <c r="L59" s="141"/>
      <c r="M59" s="141"/>
      <c r="N59" s="141"/>
    </row>
    <row r="60" spans="7:14" ht="12.75">
      <c r="G60" s="141"/>
      <c r="H60" s="141"/>
      <c r="I60" s="141"/>
      <c r="J60" s="141"/>
      <c r="K60" s="141"/>
      <c r="L60" s="141"/>
      <c r="M60" s="141"/>
      <c r="N60" s="141"/>
    </row>
    <row r="61" spans="7:14" ht="12.75">
      <c r="G61" s="141"/>
      <c r="H61" s="141"/>
      <c r="I61" s="141"/>
      <c r="J61" s="141"/>
      <c r="K61" s="141"/>
      <c r="L61" s="141"/>
      <c r="M61" s="141"/>
      <c r="N61" s="141"/>
    </row>
    <row r="62" spans="7:14" ht="12.75">
      <c r="G62" s="141"/>
      <c r="H62" s="141"/>
      <c r="I62" s="141"/>
      <c r="J62" s="141"/>
      <c r="K62" s="141"/>
      <c r="L62" s="141"/>
      <c r="M62" s="141"/>
      <c r="N62" s="141"/>
    </row>
    <row r="63" spans="7:14" ht="12.75">
      <c r="G63" s="141"/>
      <c r="H63" s="141"/>
      <c r="I63" s="141"/>
      <c r="J63" s="141"/>
      <c r="K63" s="141"/>
      <c r="L63" s="141"/>
      <c r="M63" s="141"/>
      <c r="N63" s="141"/>
    </row>
    <row r="64" spans="7:14" ht="12.75">
      <c r="G64" s="141"/>
      <c r="H64" s="141"/>
      <c r="I64" s="141"/>
      <c r="J64" s="141"/>
      <c r="K64" s="141"/>
      <c r="L64" s="141"/>
      <c r="M64" s="141"/>
      <c r="N64" s="141"/>
    </row>
    <row r="65" spans="7:14" ht="12.75">
      <c r="G65" s="141"/>
      <c r="H65" s="141"/>
      <c r="I65" s="141"/>
      <c r="J65" s="141"/>
      <c r="K65" s="141"/>
      <c r="L65" s="141"/>
      <c r="M65" s="141"/>
      <c r="N65" s="141"/>
    </row>
    <row r="66" spans="7:14" ht="12.75">
      <c r="G66" s="141"/>
      <c r="H66" s="141"/>
      <c r="I66" s="141"/>
      <c r="J66" s="141"/>
      <c r="K66" s="141"/>
      <c r="L66" s="141"/>
      <c r="M66" s="141"/>
      <c r="N66" s="141"/>
    </row>
    <row r="67" spans="7:14" ht="12.75">
      <c r="G67" s="141"/>
      <c r="H67" s="141"/>
      <c r="I67" s="141"/>
      <c r="J67" s="141"/>
      <c r="K67" s="141"/>
      <c r="L67" s="141"/>
      <c r="M67" s="141"/>
      <c r="N67" s="141"/>
    </row>
    <row r="68" spans="7:14" ht="12.75">
      <c r="G68" s="141"/>
      <c r="H68" s="141"/>
      <c r="I68" s="141"/>
      <c r="J68" s="141"/>
      <c r="K68" s="141"/>
      <c r="L68" s="141"/>
      <c r="M68" s="141"/>
      <c r="N68" s="141"/>
    </row>
    <row r="69" spans="7:14" ht="12.75">
      <c r="G69" s="141"/>
      <c r="H69" s="141"/>
      <c r="I69" s="141"/>
      <c r="J69" s="141"/>
      <c r="K69" s="141"/>
      <c r="L69" s="141"/>
      <c r="M69" s="141"/>
      <c r="N69" s="141"/>
    </row>
    <row r="70" spans="7:14" ht="12.75">
      <c r="G70" s="141"/>
      <c r="H70" s="141"/>
      <c r="I70" s="141"/>
      <c r="J70" s="141"/>
      <c r="K70" s="141"/>
      <c r="L70" s="141"/>
      <c r="M70" s="141"/>
      <c r="N70" s="141"/>
    </row>
    <row r="71" spans="7:14" ht="12.75">
      <c r="G71" s="141"/>
      <c r="H71" s="141"/>
      <c r="I71" s="141"/>
      <c r="J71" s="141"/>
      <c r="K71" s="141"/>
      <c r="L71" s="141"/>
      <c r="M71" s="141"/>
      <c r="N71" s="141"/>
    </row>
    <row r="72" spans="7:14" ht="12.75">
      <c r="G72" s="141"/>
      <c r="H72" s="141"/>
      <c r="I72" s="141"/>
      <c r="J72" s="141"/>
      <c r="K72" s="141"/>
      <c r="L72" s="141"/>
      <c r="M72" s="141"/>
      <c r="N72" s="141"/>
    </row>
    <row r="73" spans="7:14" ht="12.75">
      <c r="G73" s="141"/>
      <c r="H73" s="141"/>
      <c r="I73" s="141"/>
      <c r="J73" s="141"/>
      <c r="K73" s="141"/>
      <c r="L73" s="141"/>
      <c r="M73" s="141"/>
      <c r="N73" s="141"/>
    </row>
    <row r="74" spans="7:14" ht="12.75">
      <c r="G74" s="141"/>
      <c r="H74" s="141"/>
      <c r="I74" s="141"/>
      <c r="J74" s="141"/>
      <c r="K74" s="141"/>
      <c r="L74" s="141"/>
      <c r="M74" s="141"/>
      <c r="N74" s="141"/>
    </row>
    <row r="75" spans="7:14" ht="12.75">
      <c r="G75" s="141"/>
      <c r="H75" s="141"/>
      <c r="I75" s="141"/>
      <c r="J75" s="141"/>
      <c r="K75" s="141"/>
      <c r="L75" s="141"/>
      <c r="M75" s="141"/>
      <c r="N75" s="141"/>
    </row>
    <row r="76" spans="7:14" ht="12.75">
      <c r="G76" s="141"/>
      <c r="H76" s="141"/>
      <c r="I76" s="141"/>
      <c r="J76" s="141"/>
      <c r="K76" s="141"/>
      <c r="L76" s="141"/>
      <c r="M76" s="141"/>
      <c r="N76" s="141"/>
    </row>
    <row r="77" spans="7:14" ht="12.75">
      <c r="G77" s="141"/>
      <c r="H77" s="141"/>
      <c r="I77" s="141"/>
      <c r="J77" s="141"/>
      <c r="K77" s="141"/>
      <c r="L77" s="141"/>
      <c r="M77" s="141"/>
      <c r="N77" s="141"/>
    </row>
    <row r="78" spans="7:14" ht="12.75">
      <c r="G78" s="141"/>
      <c r="H78" s="141"/>
      <c r="I78" s="141"/>
      <c r="J78" s="141"/>
      <c r="K78" s="141"/>
      <c r="L78" s="141"/>
      <c r="M78" s="141"/>
      <c r="N78" s="141"/>
    </row>
    <row r="79" spans="7:14" ht="12.75">
      <c r="G79" s="141"/>
      <c r="H79" s="141"/>
      <c r="I79" s="141"/>
      <c r="J79" s="141"/>
      <c r="K79" s="141"/>
      <c r="L79" s="141"/>
      <c r="M79" s="141"/>
      <c r="N79" s="141"/>
    </row>
    <row r="80" spans="7:14" ht="12.75">
      <c r="G80" s="141"/>
      <c r="H80" s="141"/>
      <c r="I80" s="141"/>
      <c r="J80" s="141"/>
      <c r="K80" s="141"/>
      <c r="L80" s="141"/>
      <c r="M80" s="141"/>
      <c r="N80" s="141"/>
    </row>
    <row r="81" spans="7:14" ht="12.75">
      <c r="G81" s="141"/>
      <c r="H81" s="141"/>
      <c r="I81" s="141"/>
      <c r="J81" s="141"/>
      <c r="K81" s="141"/>
      <c r="L81" s="141"/>
      <c r="M81" s="141"/>
      <c r="N81" s="141"/>
    </row>
    <row r="82" spans="7:14" ht="12.75">
      <c r="G82" s="141"/>
      <c r="H82" s="141"/>
      <c r="I82" s="141"/>
      <c r="J82" s="141"/>
      <c r="K82" s="141"/>
      <c r="L82" s="141"/>
      <c r="M82" s="141"/>
      <c r="N82" s="141"/>
    </row>
    <row r="83" spans="7:14" ht="12.75">
      <c r="G83" s="141"/>
      <c r="H83" s="141"/>
      <c r="I83" s="141"/>
      <c r="J83" s="141"/>
      <c r="K83" s="141"/>
      <c r="L83" s="141"/>
      <c r="M83" s="141"/>
      <c r="N83" s="141"/>
    </row>
    <row r="84" spans="7:14" ht="12.75">
      <c r="G84" s="141"/>
      <c r="H84" s="141"/>
      <c r="I84" s="141"/>
      <c r="J84" s="141"/>
      <c r="K84" s="141"/>
      <c r="L84" s="141"/>
      <c r="M84" s="141"/>
      <c r="N84" s="141"/>
    </row>
    <row r="85" spans="7:14" ht="12.75">
      <c r="G85" s="141"/>
      <c r="H85" s="141"/>
      <c r="I85" s="141"/>
      <c r="J85" s="141"/>
      <c r="K85" s="141"/>
      <c r="L85" s="141"/>
      <c r="M85" s="141"/>
      <c r="N85" s="141"/>
    </row>
    <row r="86" spans="7:14" ht="12.75">
      <c r="G86" s="141"/>
      <c r="H86" s="141"/>
      <c r="I86" s="141"/>
      <c r="J86" s="141"/>
      <c r="K86" s="141"/>
      <c r="L86" s="141"/>
      <c r="M86" s="141"/>
      <c r="N86" s="141"/>
    </row>
    <row r="87" spans="7:14" ht="12.75">
      <c r="G87" s="141"/>
      <c r="H87" s="141"/>
      <c r="I87" s="141"/>
      <c r="J87" s="141"/>
      <c r="K87" s="141"/>
      <c r="L87" s="141"/>
      <c r="M87" s="141"/>
      <c r="N87" s="141"/>
    </row>
    <row r="88" spans="7:14" ht="12.75">
      <c r="G88" s="141"/>
      <c r="H88" s="141"/>
      <c r="I88" s="141"/>
      <c r="J88" s="141"/>
      <c r="K88" s="141"/>
      <c r="L88" s="141"/>
      <c r="M88" s="141"/>
      <c r="N88" s="141"/>
    </row>
    <row r="89" spans="7:14" ht="12.75">
      <c r="G89" s="141"/>
      <c r="H89" s="141"/>
      <c r="I89" s="141"/>
      <c r="J89" s="141"/>
      <c r="K89" s="141"/>
      <c r="L89" s="141"/>
      <c r="M89" s="141"/>
      <c r="N89" s="141"/>
    </row>
    <row r="90" spans="7:14" ht="12.75">
      <c r="G90" s="141"/>
      <c r="H90" s="141"/>
      <c r="I90" s="141"/>
      <c r="J90" s="141"/>
      <c r="K90" s="141"/>
      <c r="L90" s="141"/>
      <c r="M90" s="141"/>
      <c r="N90" s="141"/>
    </row>
    <row r="91" spans="7:14" ht="12.75">
      <c r="G91" s="141"/>
      <c r="H91" s="141"/>
      <c r="I91" s="141"/>
      <c r="J91" s="141"/>
      <c r="K91" s="141"/>
      <c r="L91" s="141"/>
      <c r="M91" s="141"/>
      <c r="N91" s="141"/>
    </row>
    <row r="92" spans="7:14" ht="12.75">
      <c r="G92" s="141"/>
      <c r="H92" s="141"/>
      <c r="I92" s="141"/>
      <c r="J92" s="141"/>
      <c r="K92" s="141"/>
      <c r="L92" s="141"/>
      <c r="M92" s="141"/>
      <c r="N92" s="141"/>
    </row>
    <row r="93" spans="7:14" ht="12.75">
      <c r="G93" s="141"/>
      <c r="H93" s="141"/>
      <c r="I93" s="141"/>
      <c r="J93" s="141"/>
      <c r="K93" s="141"/>
      <c r="L93" s="141"/>
      <c r="M93" s="141"/>
      <c r="N93" s="141"/>
    </row>
    <row r="94" spans="7:14" ht="12.75">
      <c r="G94" s="141"/>
      <c r="H94" s="141"/>
      <c r="I94" s="141"/>
      <c r="J94" s="141"/>
      <c r="K94" s="141"/>
      <c r="L94" s="141"/>
      <c r="M94" s="141"/>
      <c r="N94" s="141"/>
    </row>
    <row r="95" spans="7:14" ht="12.75">
      <c r="G95" s="141"/>
      <c r="H95" s="141"/>
      <c r="I95" s="141"/>
      <c r="J95" s="141"/>
      <c r="K95" s="141"/>
      <c r="L95" s="141"/>
      <c r="M95" s="141"/>
      <c r="N95" s="141"/>
    </row>
    <row r="96" spans="7:14" ht="12.75">
      <c r="G96" s="141"/>
      <c r="H96" s="141"/>
      <c r="I96" s="141"/>
      <c r="J96" s="141"/>
      <c r="K96" s="141"/>
      <c r="L96" s="141"/>
      <c r="M96" s="141"/>
      <c r="N96" s="141"/>
    </row>
    <row r="97" spans="7:14" ht="12.75">
      <c r="G97" s="141"/>
      <c r="H97" s="141"/>
      <c r="I97" s="141"/>
      <c r="J97" s="141"/>
      <c r="K97" s="141"/>
      <c r="L97" s="141"/>
      <c r="M97" s="141"/>
      <c r="N97" s="141"/>
    </row>
    <row r="98" spans="7:14" ht="12.75">
      <c r="G98" s="141"/>
      <c r="H98" s="141"/>
      <c r="I98" s="141"/>
      <c r="J98" s="141"/>
      <c r="K98" s="141"/>
      <c r="L98" s="141"/>
      <c r="M98" s="141"/>
      <c r="N98" s="141"/>
    </row>
    <row r="99" spans="7:14" ht="12.75">
      <c r="G99" s="141"/>
      <c r="H99" s="141"/>
      <c r="I99" s="141"/>
      <c r="J99" s="141"/>
      <c r="K99" s="141"/>
      <c r="L99" s="141"/>
      <c r="M99" s="141"/>
      <c r="N99" s="141"/>
    </row>
    <row r="100" spans="7:14" ht="12.75">
      <c r="G100" s="141"/>
      <c r="H100" s="141"/>
      <c r="I100" s="141"/>
      <c r="J100" s="141"/>
      <c r="K100" s="141"/>
      <c r="L100" s="141"/>
      <c r="M100" s="141"/>
      <c r="N100" s="141"/>
    </row>
    <row r="101" spans="7:14" ht="12.75">
      <c r="G101" s="141"/>
      <c r="H101" s="141"/>
      <c r="I101" s="141"/>
      <c r="J101" s="141"/>
      <c r="K101" s="141"/>
      <c r="L101" s="141"/>
      <c r="M101" s="141"/>
      <c r="N101" s="141"/>
    </row>
    <row r="102" spans="7:14" ht="12.75">
      <c r="G102" s="141"/>
      <c r="H102" s="141"/>
      <c r="I102" s="141"/>
      <c r="J102" s="141"/>
      <c r="K102" s="141"/>
      <c r="L102" s="141"/>
      <c r="M102" s="141"/>
      <c r="N102" s="141"/>
    </row>
    <row r="103" spans="7:14" ht="12.75">
      <c r="G103" s="141"/>
      <c r="H103" s="141"/>
      <c r="I103" s="141"/>
      <c r="J103" s="141"/>
      <c r="K103" s="141"/>
      <c r="L103" s="141"/>
      <c r="M103" s="141"/>
      <c r="N103" s="141"/>
    </row>
    <row r="104" spans="7:14" ht="12.75">
      <c r="G104" s="141"/>
      <c r="H104" s="141"/>
      <c r="I104" s="141"/>
      <c r="J104" s="141"/>
      <c r="K104" s="141"/>
      <c r="L104" s="141"/>
      <c r="M104" s="141"/>
      <c r="N104" s="141"/>
    </row>
    <row r="105" spans="7:14" ht="12.75">
      <c r="G105" s="141"/>
      <c r="H105" s="141"/>
      <c r="I105" s="141"/>
      <c r="J105" s="141"/>
      <c r="K105" s="141"/>
      <c r="L105" s="141"/>
      <c r="M105" s="141"/>
      <c r="N105" s="141"/>
    </row>
    <row r="106" spans="7:14" ht="12.75">
      <c r="G106" s="141"/>
      <c r="H106" s="141"/>
      <c r="I106" s="141"/>
      <c r="J106" s="141"/>
      <c r="K106" s="141"/>
      <c r="L106" s="141"/>
      <c r="M106" s="141"/>
      <c r="N106" s="141"/>
    </row>
    <row r="107" spans="7:14" ht="12.75">
      <c r="G107" s="141"/>
      <c r="H107" s="141"/>
      <c r="I107" s="141"/>
      <c r="J107" s="141"/>
      <c r="K107" s="141"/>
      <c r="L107" s="141"/>
      <c r="M107" s="141"/>
      <c r="N107" s="141"/>
    </row>
    <row r="108" spans="7:14" ht="12.75">
      <c r="G108" s="141"/>
      <c r="H108" s="141"/>
      <c r="I108" s="141"/>
      <c r="J108" s="141"/>
      <c r="K108" s="141"/>
      <c r="L108" s="141"/>
      <c r="M108" s="141"/>
      <c r="N108" s="141"/>
    </row>
    <row r="109" spans="7:14" ht="12.75">
      <c r="G109" s="141"/>
      <c r="H109" s="141"/>
      <c r="I109" s="141"/>
      <c r="J109" s="141"/>
      <c r="K109" s="141"/>
      <c r="L109" s="141"/>
      <c r="M109" s="141"/>
      <c r="N109" s="141"/>
    </row>
    <row r="110" spans="7:14" ht="12.75">
      <c r="G110" s="141"/>
      <c r="H110" s="141"/>
      <c r="I110" s="141"/>
      <c r="J110" s="141"/>
      <c r="K110" s="141"/>
      <c r="L110" s="141"/>
      <c r="M110" s="141"/>
      <c r="N110" s="141"/>
    </row>
    <row r="111" spans="7:14" ht="12.75">
      <c r="G111" s="141"/>
      <c r="H111" s="141"/>
      <c r="I111" s="141"/>
      <c r="J111" s="141"/>
      <c r="K111" s="141"/>
      <c r="L111" s="141"/>
      <c r="M111" s="141"/>
      <c r="N111" s="141"/>
    </row>
    <row r="112" spans="7:14" ht="12.75">
      <c r="G112" s="141"/>
      <c r="H112" s="141"/>
      <c r="I112" s="141"/>
      <c r="J112" s="141"/>
      <c r="K112" s="141"/>
      <c r="L112" s="141"/>
      <c r="M112" s="141"/>
      <c r="N112" s="141"/>
    </row>
    <row r="113" spans="7:14" ht="12.75">
      <c r="G113" s="141"/>
      <c r="H113" s="141"/>
      <c r="I113" s="141"/>
      <c r="J113" s="141"/>
      <c r="K113" s="141"/>
      <c r="L113" s="141"/>
      <c r="M113" s="141"/>
      <c r="N113" s="141"/>
    </row>
    <row r="114" spans="7:14" ht="12.75">
      <c r="G114" s="141"/>
      <c r="H114" s="141"/>
      <c r="I114" s="141"/>
      <c r="J114" s="141"/>
      <c r="K114" s="141"/>
      <c r="L114" s="141"/>
      <c r="M114" s="141"/>
      <c r="N114" s="141"/>
    </row>
    <row r="115" spans="7:14" ht="12.75">
      <c r="G115" s="141"/>
      <c r="H115" s="141"/>
      <c r="I115" s="141"/>
      <c r="J115" s="141"/>
      <c r="K115" s="141"/>
      <c r="L115" s="141"/>
      <c r="M115" s="141"/>
      <c r="N115" s="141"/>
    </row>
    <row r="116" spans="7:14" ht="12.75">
      <c r="G116" s="141"/>
      <c r="H116" s="141"/>
      <c r="I116" s="141"/>
      <c r="J116" s="141"/>
      <c r="K116" s="141"/>
      <c r="L116" s="141"/>
      <c r="M116" s="141"/>
      <c r="N116" s="141"/>
    </row>
    <row r="117" spans="7:14" ht="12.75">
      <c r="G117" s="141"/>
      <c r="H117" s="141"/>
      <c r="I117" s="141"/>
      <c r="J117" s="141"/>
      <c r="K117" s="141"/>
      <c r="L117" s="141"/>
      <c r="M117" s="141"/>
      <c r="N117" s="141"/>
    </row>
    <row r="118" spans="7:14" ht="12.75">
      <c r="G118" s="141"/>
      <c r="H118" s="141"/>
      <c r="I118" s="141"/>
      <c r="J118" s="141"/>
      <c r="K118" s="141"/>
      <c r="L118" s="141"/>
      <c r="M118" s="141"/>
      <c r="N118" s="141"/>
    </row>
    <row r="119" spans="7:14" ht="12.75">
      <c r="G119" s="141"/>
      <c r="H119" s="141"/>
      <c r="I119" s="141"/>
      <c r="J119" s="141"/>
      <c r="K119" s="141"/>
      <c r="L119" s="141"/>
      <c r="M119" s="141"/>
      <c r="N119" s="141"/>
    </row>
    <row r="120" spans="7:14" ht="12.75">
      <c r="G120" s="141"/>
      <c r="H120" s="141"/>
      <c r="I120" s="141"/>
      <c r="J120" s="141"/>
      <c r="K120" s="141"/>
      <c r="L120" s="141"/>
      <c r="M120" s="141"/>
      <c r="N120" s="141"/>
    </row>
    <row r="121" spans="7:14" ht="12.75">
      <c r="G121" s="141"/>
      <c r="H121" s="141"/>
      <c r="I121" s="141"/>
      <c r="J121" s="141"/>
      <c r="K121" s="141"/>
      <c r="L121" s="141"/>
      <c r="M121" s="141"/>
      <c r="N121" s="141"/>
    </row>
    <row r="122" spans="7:14" ht="12.75">
      <c r="G122" s="141"/>
      <c r="H122" s="141"/>
      <c r="I122" s="141"/>
      <c r="J122" s="141"/>
      <c r="K122" s="141"/>
      <c r="L122" s="141"/>
      <c r="M122" s="141"/>
      <c r="N122" s="141"/>
    </row>
    <row r="123" spans="7:14" ht="12.75">
      <c r="G123" s="141"/>
      <c r="H123" s="141"/>
      <c r="I123" s="141"/>
      <c r="J123" s="141"/>
      <c r="K123" s="141"/>
      <c r="L123" s="141"/>
      <c r="M123" s="141"/>
      <c r="N123" s="141"/>
    </row>
    <row r="124" spans="7:14" ht="12.75">
      <c r="G124" s="141"/>
      <c r="H124" s="141"/>
      <c r="I124" s="141"/>
      <c r="J124" s="141"/>
      <c r="K124" s="141"/>
      <c r="L124" s="141"/>
      <c r="M124" s="141"/>
      <c r="N124" s="141"/>
    </row>
  </sheetData>
  <sheetProtection/>
  <mergeCells count="47">
    <mergeCell ref="A31:E31"/>
    <mergeCell ref="A30:E30"/>
    <mergeCell ref="N25:N26"/>
    <mergeCell ref="A27:E27"/>
    <mergeCell ref="A22:E22"/>
    <mergeCell ref="A24:E24"/>
    <mergeCell ref="A25:A26"/>
    <mergeCell ref="B25:B26"/>
    <mergeCell ref="C25:C26"/>
    <mergeCell ref="E25:E26"/>
    <mergeCell ref="A21:E21"/>
    <mergeCell ref="A17:A18"/>
    <mergeCell ref="B17:B18"/>
    <mergeCell ref="C17:C18"/>
    <mergeCell ref="E17:E18"/>
    <mergeCell ref="N17:N18"/>
    <mergeCell ref="A19:E19"/>
    <mergeCell ref="A12:A13"/>
    <mergeCell ref="B12:B13"/>
    <mergeCell ref="C12:C13"/>
    <mergeCell ref="E12:E13"/>
    <mergeCell ref="A16:E16"/>
    <mergeCell ref="N12:N13"/>
    <mergeCell ref="A14:E14"/>
    <mergeCell ref="A9:A10"/>
    <mergeCell ref="B9:B10"/>
    <mergeCell ref="C9:C10"/>
    <mergeCell ref="E9:E10"/>
    <mergeCell ref="N9:N10"/>
    <mergeCell ref="A11:E11"/>
    <mergeCell ref="H4:K4"/>
    <mergeCell ref="L4:L7"/>
    <mergeCell ref="M4:M7"/>
    <mergeCell ref="H5:H7"/>
    <mergeCell ref="I5:I7"/>
    <mergeCell ref="J5:J7"/>
    <mergeCell ref="K5:K7"/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</mergeCells>
  <printOptions horizontalCentered="1"/>
  <pageMargins left="0" right="0.1968503937007874" top="1.1811023622047245" bottom="0.1968503937007874" header="0.5118110236220472" footer="0.31496062992125984"/>
  <pageSetup horizontalDpi="600" verticalDpi="600" orientation="landscape" paperSize="9" scale="86" r:id="rId1"/>
  <headerFooter differentOddEven="1" alignWithMargins="0">
    <oddHeader>&amp;R&amp;9Załącznik Nr 5
do uchwały Nr 249/XXXVII/09
Rady Powiatu w Otwocku
z dnia 22 grudnia 2009 r.</oddHeader>
  </headerFooter>
  <rowBreaks count="1" manualBreakCount="1">
    <brk id="1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4">
      <selection activeCell="E9" sqref="E9"/>
    </sheetView>
  </sheetViews>
  <sheetFormatPr defaultColWidth="9.00390625" defaultRowHeight="12.75"/>
  <cols>
    <col min="1" max="1" width="5.25390625" style="16" bestFit="1" customWidth="1"/>
    <col min="2" max="2" width="63.125" style="16" customWidth="1"/>
    <col min="3" max="3" width="17.75390625" style="16" customWidth="1"/>
    <col min="4" max="16384" width="9.125" style="16" customWidth="1"/>
  </cols>
  <sheetData>
    <row r="1" spans="1:10" ht="19.5" customHeight="1">
      <c r="A1" s="342" t="s">
        <v>382</v>
      </c>
      <c r="B1" s="342"/>
      <c r="C1" s="342"/>
      <c r="D1" s="17"/>
      <c r="E1" s="17"/>
      <c r="F1" s="17"/>
      <c r="G1" s="17"/>
      <c r="H1" s="17"/>
      <c r="I1" s="17"/>
      <c r="J1" s="17"/>
    </row>
    <row r="2" spans="1:7" ht="19.5" customHeight="1">
      <c r="A2" s="342" t="s">
        <v>383</v>
      </c>
      <c r="B2" s="342"/>
      <c r="C2" s="342"/>
      <c r="D2" s="17"/>
      <c r="E2" s="17"/>
      <c r="F2" s="17"/>
      <c r="G2" s="17"/>
    </row>
    <row r="4" ht="12.75">
      <c r="C4" s="15" t="s">
        <v>37</v>
      </c>
    </row>
    <row r="5" spans="1:10" ht="19.5" customHeight="1">
      <c r="A5" s="197" t="s">
        <v>36</v>
      </c>
      <c r="B5" s="198" t="s">
        <v>384</v>
      </c>
      <c r="C5" s="199" t="s">
        <v>385</v>
      </c>
      <c r="D5" s="200"/>
      <c r="E5" s="200"/>
      <c r="F5" s="200"/>
      <c r="G5" s="200"/>
      <c r="H5" s="200"/>
      <c r="I5" s="201"/>
      <c r="J5" s="201"/>
    </row>
    <row r="6" spans="1:10" ht="19.5" customHeight="1">
      <c r="A6" s="202" t="s">
        <v>386</v>
      </c>
      <c r="B6" s="203" t="s">
        <v>387</v>
      </c>
      <c r="C6" s="204">
        <v>542954</v>
      </c>
      <c r="D6" s="200"/>
      <c r="E6" s="200"/>
      <c r="F6" s="200"/>
      <c r="G6" s="200"/>
      <c r="H6" s="200"/>
      <c r="I6" s="201"/>
      <c r="J6" s="201"/>
    </row>
    <row r="7" spans="1:10" ht="19.5" customHeight="1">
      <c r="A7" s="199" t="s">
        <v>388</v>
      </c>
      <c r="B7" s="205" t="s">
        <v>389</v>
      </c>
      <c r="C7" s="206">
        <v>1468400</v>
      </c>
      <c r="D7" s="200"/>
      <c r="E7" s="200"/>
      <c r="F7" s="200"/>
      <c r="G7" s="200"/>
      <c r="H7" s="200"/>
      <c r="I7" s="201"/>
      <c r="J7" s="201"/>
    </row>
    <row r="8" spans="1:10" ht="19.5" customHeight="1">
      <c r="A8" s="207" t="s">
        <v>30</v>
      </c>
      <c r="B8" s="208" t="s">
        <v>390</v>
      </c>
      <c r="C8" s="209">
        <v>1438400</v>
      </c>
      <c r="D8" s="200"/>
      <c r="E8" s="200"/>
      <c r="F8" s="200"/>
      <c r="G8" s="200"/>
      <c r="H8" s="200"/>
      <c r="I8" s="201"/>
      <c r="J8" s="201"/>
    </row>
    <row r="9" spans="1:10" ht="19.5" customHeight="1">
      <c r="A9" s="210" t="s">
        <v>29</v>
      </c>
      <c r="B9" s="211" t="s">
        <v>391</v>
      </c>
      <c r="C9" s="212">
        <v>30000</v>
      </c>
      <c r="D9" s="200"/>
      <c r="E9" s="200"/>
      <c r="F9" s="200"/>
      <c r="G9" s="200"/>
      <c r="H9" s="200"/>
      <c r="I9" s="201"/>
      <c r="J9" s="201"/>
    </row>
    <row r="10" spans="1:10" ht="19.5" customHeight="1">
      <c r="A10" s="199" t="s">
        <v>392</v>
      </c>
      <c r="B10" s="205" t="s">
        <v>44</v>
      </c>
      <c r="C10" s="206">
        <f>C11+C17+C21</f>
        <v>1624474</v>
      </c>
      <c r="D10" s="200"/>
      <c r="E10" s="200"/>
      <c r="F10" s="200"/>
      <c r="G10" s="200"/>
      <c r="H10" s="200"/>
      <c r="I10" s="201"/>
      <c r="J10" s="201"/>
    </row>
    <row r="11" spans="1:10" ht="19.5" customHeight="1">
      <c r="A11" s="213" t="s">
        <v>30</v>
      </c>
      <c r="B11" s="214" t="s">
        <v>393</v>
      </c>
      <c r="C11" s="215">
        <f>C12+C13+C14+C15+C16</f>
        <v>1206794</v>
      </c>
      <c r="D11" s="200"/>
      <c r="E11" s="200"/>
      <c r="F11" s="200"/>
      <c r="G11" s="200"/>
      <c r="H11" s="200"/>
      <c r="I11" s="201"/>
      <c r="J11" s="201"/>
    </row>
    <row r="12" spans="1:10" ht="15" customHeight="1">
      <c r="A12" s="210"/>
      <c r="B12" s="211" t="s">
        <v>394</v>
      </c>
      <c r="C12" s="212">
        <v>30800</v>
      </c>
      <c r="D12" s="200"/>
      <c r="E12" s="200"/>
      <c r="F12" s="200"/>
      <c r="G12" s="200"/>
      <c r="H12" s="200"/>
      <c r="I12" s="201"/>
      <c r="J12" s="201"/>
    </row>
    <row r="13" spans="1:10" ht="15" customHeight="1">
      <c r="A13" s="210"/>
      <c r="B13" s="211" t="s">
        <v>395</v>
      </c>
      <c r="C13" s="212">
        <v>30000</v>
      </c>
      <c r="D13" s="200"/>
      <c r="E13" s="200"/>
      <c r="F13" s="200"/>
      <c r="G13" s="200"/>
      <c r="H13" s="200"/>
      <c r="I13" s="201"/>
      <c r="J13" s="201"/>
    </row>
    <row r="14" spans="1:10" ht="15" customHeight="1">
      <c r="A14" s="210"/>
      <c r="B14" s="211" t="s">
        <v>396</v>
      </c>
      <c r="C14" s="212">
        <v>1120994</v>
      </c>
      <c r="D14" s="200"/>
      <c r="E14" s="200"/>
      <c r="F14" s="200"/>
      <c r="G14" s="200"/>
      <c r="H14" s="200"/>
      <c r="I14" s="201"/>
      <c r="J14" s="201"/>
    </row>
    <row r="15" spans="1:10" ht="15" customHeight="1">
      <c r="A15" s="210"/>
      <c r="B15" s="211" t="s">
        <v>397</v>
      </c>
      <c r="C15" s="212">
        <v>15000</v>
      </c>
      <c r="D15" s="200"/>
      <c r="E15" s="200"/>
      <c r="F15" s="200"/>
      <c r="G15" s="200"/>
      <c r="H15" s="200"/>
      <c r="I15" s="201"/>
      <c r="J15" s="201"/>
    </row>
    <row r="16" spans="1:10" ht="15" customHeight="1">
      <c r="A16" s="210"/>
      <c r="B16" s="211" t="s">
        <v>398</v>
      </c>
      <c r="C16" s="212">
        <v>10000</v>
      </c>
      <c r="D16" s="200"/>
      <c r="E16" s="200"/>
      <c r="F16" s="200"/>
      <c r="G16" s="200"/>
      <c r="H16" s="200"/>
      <c r="I16" s="201"/>
      <c r="J16" s="201"/>
    </row>
    <row r="17" spans="1:10" ht="19.5" customHeight="1">
      <c r="A17" s="210" t="s">
        <v>29</v>
      </c>
      <c r="B17" s="216" t="s">
        <v>399</v>
      </c>
      <c r="C17" s="217">
        <v>130000</v>
      </c>
      <c r="D17" s="200"/>
      <c r="E17" s="200"/>
      <c r="F17" s="200"/>
      <c r="G17" s="200"/>
      <c r="H17" s="200"/>
      <c r="I17" s="201"/>
      <c r="J17" s="201"/>
    </row>
    <row r="18" spans="1:10" ht="15">
      <c r="A18" s="210"/>
      <c r="B18" s="218" t="s">
        <v>400</v>
      </c>
      <c r="C18" s="212">
        <v>130000</v>
      </c>
      <c r="D18" s="200"/>
      <c r="E18" s="200"/>
      <c r="F18" s="200"/>
      <c r="G18" s="200"/>
      <c r="H18" s="200"/>
      <c r="I18" s="201"/>
      <c r="J18" s="201"/>
    </row>
    <row r="19" spans="1:10" ht="15">
      <c r="A19" s="219"/>
      <c r="B19" s="218" t="s">
        <v>401</v>
      </c>
      <c r="C19" s="343"/>
      <c r="D19" s="200"/>
      <c r="E19" s="200"/>
      <c r="F19" s="200"/>
      <c r="G19" s="200"/>
      <c r="H19" s="200"/>
      <c r="I19" s="201"/>
      <c r="J19" s="201"/>
    </row>
    <row r="20" spans="1:10" ht="15">
      <c r="A20" s="219"/>
      <c r="B20" s="218" t="s">
        <v>402</v>
      </c>
      <c r="C20" s="344"/>
      <c r="D20" s="200"/>
      <c r="E20" s="200"/>
      <c r="F20" s="200"/>
      <c r="G20" s="200"/>
      <c r="H20" s="200"/>
      <c r="I20" s="201"/>
      <c r="J20" s="201"/>
    </row>
    <row r="21" spans="1:10" ht="15.75">
      <c r="A21" s="219" t="s">
        <v>27</v>
      </c>
      <c r="B21" s="220" t="s">
        <v>403</v>
      </c>
      <c r="C21" s="221">
        <v>287680</v>
      </c>
      <c r="D21" s="196"/>
      <c r="E21" s="200"/>
      <c r="F21" s="200"/>
      <c r="G21" s="200"/>
      <c r="H21" s="200"/>
      <c r="I21" s="201"/>
      <c r="J21" s="201"/>
    </row>
    <row r="22" spans="1:10" ht="15">
      <c r="A22" s="219"/>
      <c r="B22" s="218" t="s">
        <v>404</v>
      </c>
      <c r="C22" s="222">
        <v>143840</v>
      </c>
      <c r="D22" s="200"/>
      <c r="E22" s="200"/>
      <c r="F22" s="200"/>
      <c r="G22" s="200"/>
      <c r="H22" s="200"/>
      <c r="I22" s="201"/>
      <c r="J22" s="201"/>
    </row>
    <row r="23" spans="1:10" ht="15" customHeight="1">
      <c r="A23" s="223"/>
      <c r="B23" s="224" t="s">
        <v>405</v>
      </c>
      <c r="C23" s="225">
        <v>143840</v>
      </c>
      <c r="D23" s="200"/>
      <c r="E23" s="200"/>
      <c r="F23" s="200"/>
      <c r="G23" s="200"/>
      <c r="H23" s="200"/>
      <c r="I23" s="201"/>
      <c r="J23" s="201"/>
    </row>
    <row r="24" spans="1:10" ht="19.5" customHeight="1">
      <c r="A24" s="199" t="s">
        <v>406</v>
      </c>
      <c r="B24" s="205" t="s">
        <v>407</v>
      </c>
      <c r="C24" s="206">
        <f>C6+C7-C10</f>
        <v>386880</v>
      </c>
      <c r="D24" s="200"/>
      <c r="E24" s="200"/>
      <c r="F24" s="200"/>
      <c r="G24" s="200"/>
      <c r="H24" s="200"/>
      <c r="I24" s="201"/>
      <c r="J24" s="201"/>
    </row>
    <row r="25" spans="1:10" ht="15">
      <c r="A25" s="200"/>
      <c r="B25" s="200"/>
      <c r="C25" s="200"/>
      <c r="D25" s="200"/>
      <c r="E25" s="200"/>
      <c r="F25" s="200"/>
      <c r="G25" s="200"/>
      <c r="H25" s="200"/>
      <c r="I25" s="201"/>
      <c r="J25" s="201"/>
    </row>
    <row r="26" spans="1:10" ht="15">
      <c r="A26" s="200"/>
      <c r="B26" s="200"/>
      <c r="C26" s="200"/>
      <c r="D26" s="200"/>
      <c r="E26" s="200"/>
      <c r="F26" s="200"/>
      <c r="G26" s="200"/>
      <c r="H26" s="200"/>
      <c r="I26" s="201"/>
      <c r="J26" s="201"/>
    </row>
    <row r="27" spans="1:10" ht="15">
      <c r="A27" s="200"/>
      <c r="B27" s="200"/>
      <c r="C27" s="200"/>
      <c r="D27" s="200"/>
      <c r="E27" s="200"/>
      <c r="F27" s="200"/>
      <c r="G27" s="200"/>
      <c r="H27" s="200"/>
      <c r="I27" s="201"/>
      <c r="J27" s="201"/>
    </row>
    <row r="28" spans="1:10" ht="15">
      <c r="A28" s="200"/>
      <c r="B28" s="200"/>
      <c r="C28" s="200"/>
      <c r="D28" s="200"/>
      <c r="E28" s="200"/>
      <c r="F28" s="200"/>
      <c r="G28" s="200"/>
      <c r="H28" s="200"/>
      <c r="I28" s="201"/>
      <c r="J28" s="201"/>
    </row>
    <row r="29" spans="1:10" ht="15">
      <c r="A29" s="200"/>
      <c r="B29" s="200"/>
      <c r="C29" s="200"/>
      <c r="D29" s="200"/>
      <c r="E29" s="200"/>
      <c r="F29" s="200"/>
      <c r="G29" s="200"/>
      <c r="H29" s="200"/>
      <c r="I29" s="201"/>
      <c r="J29" s="201"/>
    </row>
    <row r="30" spans="1:10" ht="15">
      <c r="A30" s="200"/>
      <c r="B30" s="200"/>
      <c r="C30" s="200"/>
      <c r="D30" s="200"/>
      <c r="E30" s="200"/>
      <c r="F30" s="200"/>
      <c r="G30" s="200"/>
      <c r="H30" s="200"/>
      <c r="I30" s="201"/>
      <c r="J30" s="201"/>
    </row>
    <row r="31" spans="1:10" ht="15">
      <c r="A31" s="201"/>
      <c r="B31" s="201"/>
      <c r="C31" s="201"/>
      <c r="D31" s="201"/>
      <c r="E31" s="201"/>
      <c r="F31" s="201"/>
      <c r="G31" s="201"/>
      <c r="H31" s="201"/>
      <c r="I31" s="201"/>
      <c r="J31" s="201"/>
    </row>
    <row r="32" spans="1:10" ht="15">
      <c r="A32" s="201"/>
      <c r="B32" s="201"/>
      <c r="C32" s="201"/>
      <c r="D32" s="201"/>
      <c r="E32" s="201"/>
      <c r="F32" s="201"/>
      <c r="G32" s="201"/>
      <c r="H32" s="201"/>
      <c r="I32" s="201"/>
      <c r="J32" s="201"/>
    </row>
    <row r="33" spans="1:10" ht="15">
      <c r="A33" s="201"/>
      <c r="B33" s="201"/>
      <c r="C33" s="201"/>
      <c r="D33" s="201"/>
      <c r="E33" s="201"/>
      <c r="F33" s="201"/>
      <c r="G33" s="201"/>
      <c r="H33" s="201"/>
      <c r="I33" s="201"/>
      <c r="J33" s="201"/>
    </row>
    <row r="34" spans="1:10" ht="15">
      <c r="A34" s="201"/>
      <c r="B34" s="201"/>
      <c r="C34" s="201"/>
      <c r="D34" s="201"/>
      <c r="E34" s="201"/>
      <c r="F34" s="201"/>
      <c r="G34" s="201"/>
      <c r="H34" s="201"/>
      <c r="I34" s="201"/>
      <c r="J34" s="201"/>
    </row>
  </sheetData>
  <sheetProtection/>
  <mergeCells count="3">
    <mergeCell ref="A1:C1"/>
    <mergeCell ref="A2:C2"/>
    <mergeCell ref="C19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Nr ...............
Rady Powiatu w Otwocku
z dnia 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Jolanta Wyszomirska</cp:lastModifiedBy>
  <cp:lastPrinted>2009-12-29T07:07:04Z</cp:lastPrinted>
  <dcterms:created xsi:type="dcterms:W3CDTF">2009-04-07T10:44:37Z</dcterms:created>
  <dcterms:modified xsi:type="dcterms:W3CDTF">2009-12-29T07:16:10Z</dcterms:modified>
  <cp:category/>
  <cp:version/>
  <cp:contentType/>
  <cp:contentStatus/>
</cp:coreProperties>
</file>