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BUdŻet_2020\"/>
    </mc:Choice>
  </mc:AlternateContent>
  <bookViews>
    <workbookView xWindow="-120" yWindow="-120" windowWidth="29040" windowHeight="15840" tabRatio="821" activeTab="1"/>
  </bookViews>
  <sheets>
    <sheet name="Tab.1 " sheetId="53" r:id="rId1"/>
    <sheet name="Tab.2" sheetId="55" r:id="rId2"/>
    <sheet name="Tab.2a " sheetId="52" r:id="rId3"/>
    <sheet name="Tab.3" sheetId="21" r:id="rId4"/>
    <sheet name="Tab.4" sheetId="50" r:id="rId5"/>
    <sheet name="Tab.5 " sheetId="48" r:id="rId6"/>
    <sheet name="Tab.6 " sheetId="49" r:id="rId7"/>
    <sheet name="Tab.7" sheetId="17" r:id="rId8"/>
    <sheet name="Tab.8" sheetId="32" r:id="rId9"/>
    <sheet name="Zał.1" sheetId="27" r:id="rId10"/>
    <sheet name="Zał.2" sheetId="28" r:id="rId11"/>
  </sheets>
  <definedNames>
    <definedName name="__xlnm.Print_Area_1" localSheetId="0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 localSheetId="7">#REF!</definedName>
    <definedName name="__xlnm.Print_Area_1" localSheetId="8">#REF!</definedName>
    <definedName name="__xlnm.Print_Area_1" localSheetId="9">#REF!</definedName>
    <definedName name="__xlnm.Print_Area_1" localSheetId="10">#REF!</definedName>
    <definedName name="__xlnm.Print_Area_1">#REF!</definedName>
    <definedName name="_xlnm._FilterDatabase" localSheetId="0" hidden="1">'Tab.1 '!$D$1:$D$206</definedName>
    <definedName name="_xlnm._FilterDatabase" localSheetId="5" hidden="1">'Tab.5 '!$C$1:$C$172</definedName>
    <definedName name="_xlnm._FilterDatabase" localSheetId="7" hidden="1">Tab.7!$D$2:$D$35</definedName>
    <definedName name="Inwestycje" localSheetId="0">#REF!</definedName>
    <definedName name="Inwestycje" localSheetId="4">#REF!</definedName>
    <definedName name="Inwestycje" localSheetId="5">#REF!</definedName>
    <definedName name="Inwestycje" localSheetId="6">#REF!</definedName>
    <definedName name="Inwestycje">#REF!</definedName>
    <definedName name="_xlnm.Print_Area" localSheetId="0">'Tab.1 '!$A$1:$H$200</definedName>
    <definedName name="_xlnm.Print_Area" localSheetId="2">'Tab.2a '!$A$2:$K$88</definedName>
    <definedName name="_xlnm.Print_Area" localSheetId="3">Tab.3!$A$2:$D$24</definedName>
    <definedName name="_xlnm.Print_Area" localSheetId="4">Tab.4!$A$2:$I$48</definedName>
    <definedName name="_xlnm.Print_Area" localSheetId="5">'Tab.5 '!$A$1:$F$164</definedName>
    <definedName name="_xlnm.Print_Area" localSheetId="9">Zał.1!$A$2:$G$41</definedName>
    <definedName name="_xlnm.Print_Area" localSheetId="10">Zał.2!$A$1:$H$14</definedName>
    <definedName name="t" localSheetId="0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>#REF!</definedName>
    <definedName name="_xlnm.Print_Titles" localSheetId="0">'Tab.1 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8" l="1"/>
  <c r="G14" i="28"/>
  <c r="F14" i="28"/>
  <c r="E14" i="28"/>
  <c r="F13" i="28"/>
  <c r="F12" i="28"/>
  <c r="F11" i="28"/>
  <c r="F10" i="28"/>
  <c r="F9" i="28"/>
  <c r="F8" i="28"/>
  <c r="F7" i="28"/>
  <c r="F6" i="28"/>
  <c r="G41" i="27"/>
  <c r="G40" i="27"/>
  <c r="F40" i="27"/>
  <c r="E40" i="27"/>
  <c r="G19" i="27"/>
  <c r="F19" i="27"/>
  <c r="E19" i="27"/>
  <c r="G12" i="32"/>
  <c r="F12" i="32"/>
  <c r="G10" i="32"/>
  <c r="G9" i="32"/>
  <c r="F7" i="32"/>
  <c r="F6" i="32"/>
  <c r="G35" i="17"/>
  <c r="F35" i="17"/>
  <c r="F33" i="17"/>
  <c r="G31" i="17"/>
  <c r="G30" i="17"/>
  <c r="F30" i="17"/>
  <c r="G28" i="17"/>
  <c r="G27" i="17"/>
  <c r="G24" i="17"/>
  <c r="F24" i="17"/>
  <c r="G22" i="17"/>
  <c r="G19" i="17"/>
  <c r="F19" i="17"/>
  <c r="G18" i="17"/>
  <c r="F18" i="17"/>
  <c r="G15" i="17"/>
  <c r="F15" i="17"/>
  <c r="G14" i="17"/>
  <c r="F14" i="17"/>
  <c r="G12" i="17"/>
  <c r="F12" i="17"/>
  <c r="G11" i="17"/>
  <c r="F11" i="17"/>
  <c r="F9" i="17"/>
  <c r="G8" i="17"/>
  <c r="F8" i="17"/>
  <c r="G6" i="17"/>
  <c r="G5" i="17"/>
  <c r="F5" i="17"/>
  <c r="G22" i="49"/>
  <c r="F22" i="49"/>
  <c r="G16" i="49"/>
  <c r="F16" i="49"/>
  <c r="G15" i="49"/>
  <c r="F15" i="49"/>
  <c r="G12" i="49"/>
  <c r="F12" i="49"/>
  <c r="G7" i="49"/>
  <c r="F7" i="49"/>
  <c r="G6" i="49"/>
  <c r="F6" i="49"/>
  <c r="F161" i="48"/>
  <c r="E161" i="48"/>
  <c r="F156" i="48"/>
  <c r="E156" i="48"/>
  <c r="F152" i="48"/>
  <c r="E152" i="48"/>
  <c r="F146" i="48"/>
  <c r="E146" i="48"/>
  <c r="F145" i="48"/>
  <c r="E145" i="48"/>
  <c r="F133" i="48"/>
  <c r="E133" i="48"/>
  <c r="F132" i="48"/>
  <c r="E132" i="48"/>
  <c r="F111" i="48"/>
  <c r="E111" i="48"/>
  <c r="F110" i="48"/>
  <c r="E110" i="48"/>
  <c r="F107" i="48"/>
  <c r="E107" i="48"/>
  <c r="F106" i="48"/>
  <c r="E106" i="48"/>
  <c r="F99" i="48"/>
  <c r="E99" i="48"/>
  <c r="F98" i="48"/>
  <c r="E98" i="48"/>
  <c r="F70" i="48"/>
  <c r="E70" i="48"/>
  <c r="F69" i="48"/>
  <c r="E69" i="48"/>
  <c r="F62" i="48"/>
  <c r="E62" i="48"/>
  <c r="F57" i="48"/>
  <c r="E57" i="48"/>
  <c r="F56" i="48"/>
  <c r="E56" i="48"/>
  <c r="F34" i="48"/>
  <c r="E34" i="48"/>
  <c r="F28" i="48"/>
  <c r="E28" i="48"/>
  <c r="F27" i="48"/>
  <c r="E27" i="48"/>
  <c r="F10" i="48"/>
  <c r="E10" i="48"/>
  <c r="F9" i="48"/>
  <c r="E9" i="48"/>
  <c r="F6" i="48"/>
  <c r="E6" i="48"/>
  <c r="F5" i="48"/>
  <c r="E5" i="48"/>
  <c r="I48" i="50"/>
  <c r="H48" i="50"/>
  <c r="G48" i="50"/>
  <c r="F48" i="50"/>
  <c r="E48" i="50"/>
  <c r="D48" i="50"/>
  <c r="D47" i="50"/>
  <c r="I46" i="50"/>
  <c r="H46" i="50"/>
  <c r="E46" i="50"/>
  <c r="D46" i="50"/>
  <c r="D42" i="50"/>
  <c r="D41" i="50"/>
  <c r="D37" i="50"/>
  <c r="D33" i="50"/>
  <c r="D29" i="50"/>
  <c r="D25" i="50"/>
  <c r="D24" i="50"/>
  <c r="D20" i="50"/>
  <c r="D19" i="50"/>
  <c r="D15" i="50"/>
  <c r="D11" i="50"/>
  <c r="D10" i="50"/>
  <c r="D21" i="21"/>
  <c r="D16" i="21"/>
  <c r="D14" i="21"/>
  <c r="D13" i="21"/>
  <c r="D10" i="21"/>
  <c r="D7" i="21"/>
  <c r="J84" i="52"/>
  <c r="I84" i="52"/>
  <c r="H84" i="52"/>
  <c r="G84" i="52"/>
  <c r="F84" i="52"/>
  <c r="H83" i="52"/>
  <c r="G83" i="52"/>
  <c r="F83" i="52"/>
  <c r="G82" i="52"/>
  <c r="F82" i="52"/>
  <c r="G81" i="52"/>
  <c r="F81" i="52"/>
  <c r="F80" i="52"/>
  <c r="H79" i="52"/>
  <c r="G79" i="52"/>
  <c r="F79" i="52"/>
  <c r="G78" i="52"/>
  <c r="F78" i="52"/>
  <c r="F77" i="52"/>
  <c r="H76" i="52"/>
  <c r="G76" i="52"/>
  <c r="F76" i="52"/>
  <c r="F75" i="52"/>
  <c r="F74" i="52"/>
  <c r="F73" i="52"/>
  <c r="F72" i="52"/>
  <c r="I71" i="52"/>
  <c r="H71" i="52"/>
  <c r="G71" i="52"/>
  <c r="F71" i="52"/>
  <c r="F70" i="52"/>
  <c r="H69" i="52"/>
  <c r="G69" i="52"/>
  <c r="F69" i="52"/>
  <c r="G68" i="52"/>
  <c r="F68" i="52"/>
  <c r="H67" i="52"/>
  <c r="G67" i="52"/>
  <c r="F67" i="52"/>
  <c r="F66" i="52"/>
  <c r="F65" i="52"/>
  <c r="F64" i="52"/>
  <c r="H63" i="52"/>
  <c r="G63" i="52"/>
  <c r="F63" i="52"/>
  <c r="F62" i="52"/>
  <c r="G61" i="52"/>
  <c r="F61" i="52"/>
  <c r="H60" i="52"/>
  <c r="G60" i="52"/>
  <c r="F60" i="52"/>
  <c r="F59" i="52"/>
  <c r="J58" i="52"/>
  <c r="I58" i="52"/>
  <c r="H58" i="52"/>
  <c r="G58" i="52"/>
  <c r="F58" i="52"/>
  <c r="F57" i="52"/>
  <c r="F56" i="52"/>
  <c r="F55" i="52"/>
  <c r="G54" i="52"/>
  <c r="F54" i="52"/>
  <c r="F53" i="52"/>
  <c r="F52" i="52"/>
  <c r="F51" i="52"/>
  <c r="F50" i="52"/>
  <c r="F49" i="52"/>
  <c r="F47" i="52"/>
  <c r="J46" i="52"/>
  <c r="G46" i="52"/>
  <c r="F46" i="52"/>
  <c r="F45" i="52"/>
  <c r="F44" i="52"/>
  <c r="F43" i="52"/>
  <c r="J42" i="52"/>
  <c r="G42" i="52"/>
  <c r="F42" i="52"/>
  <c r="F41" i="52"/>
  <c r="F40" i="52"/>
  <c r="F39" i="52"/>
  <c r="F38" i="52"/>
  <c r="G37" i="52"/>
  <c r="F37" i="52"/>
  <c r="J36" i="52"/>
  <c r="G36" i="52"/>
  <c r="F36" i="52"/>
  <c r="F35" i="52"/>
  <c r="F34" i="52"/>
  <c r="F33" i="52"/>
  <c r="F32" i="52"/>
  <c r="G31" i="52"/>
  <c r="F31" i="52"/>
  <c r="F30" i="52"/>
  <c r="F29" i="52"/>
  <c r="F28" i="52"/>
  <c r="F27" i="52"/>
  <c r="F26" i="52"/>
  <c r="H25" i="52"/>
  <c r="G25" i="52"/>
  <c r="F25" i="52"/>
  <c r="F24" i="52"/>
  <c r="F23" i="52"/>
  <c r="F22" i="52"/>
  <c r="F21" i="52"/>
  <c r="F20" i="52"/>
  <c r="H19" i="52"/>
  <c r="G19" i="52"/>
  <c r="F19" i="52"/>
  <c r="F18" i="52"/>
  <c r="F17" i="52"/>
  <c r="F16" i="52"/>
  <c r="F15" i="52"/>
  <c r="F14" i="52"/>
  <c r="F13" i="52"/>
  <c r="G12" i="52"/>
  <c r="F12" i="52"/>
  <c r="F11" i="52"/>
  <c r="F10" i="52"/>
  <c r="F9" i="52"/>
  <c r="G8" i="52"/>
  <c r="F8" i="52"/>
  <c r="J7" i="52"/>
  <c r="G7" i="52"/>
  <c r="F7" i="52"/>
  <c r="H200" i="53"/>
  <c r="G200" i="53"/>
  <c r="F200" i="53"/>
  <c r="H199" i="53"/>
  <c r="G199" i="53"/>
  <c r="F199" i="53"/>
  <c r="H198" i="53"/>
  <c r="G198" i="53"/>
  <c r="F198" i="53"/>
  <c r="H197" i="53"/>
  <c r="G197" i="53"/>
  <c r="F197" i="53"/>
  <c r="H196" i="53"/>
  <c r="G196" i="53"/>
  <c r="F196" i="53"/>
  <c r="H195" i="53"/>
  <c r="G195" i="53"/>
  <c r="F195" i="53"/>
  <c r="H194" i="53"/>
  <c r="G194" i="53"/>
  <c r="F194" i="53"/>
  <c r="H192" i="53"/>
  <c r="G192" i="53"/>
  <c r="F192" i="53"/>
  <c r="H191" i="53"/>
  <c r="G191" i="53"/>
  <c r="F191" i="53"/>
  <c r="F190" i="53"/>
  <c r="H189" i="53"/>
  <c r="G189" i="53"/>
  <c r="F189" i="53"/>
  <c r="H188" i="53"/>
  <c r="G188" i="53"/>
  <c r="F188" i="53"/>
  <c r="F184" i="53"/>
  <c r="H180" i="53"/>
  <c r="G180" i="53"/>
  <c r="F180" i="53"/>
  <c r="F179" i="53"/>
  <c r="H178" i="53"/>
  <c r="G178" i="53"/>
  <c r="F178" i="53"/>
  <c r="H174" i="53"/>
  <c r="G174" i="53"/>
  <c r="F174" i="53"/>
  <c r="F172" i="53"/>
  <c r="H167" i="53"/>
  <c r="G167" i="53"/>
  <c r="F167" i="53"/>
  <c r="F166" i="53"/>
  <c r="H165" i="53"/>
  <c r="G165" i="53"/>
  <c r="F165" i="53"/>
  <c r="F164" i="53"/>
  <c r="H163" i="53"/>
  <c r="G163" i="53"/>
  <c r="F163" i="53"/>
  <c r="H162" i="53"/>
  <c r="G162" i="53"/>
  <c r="F162" i="53"/>
  <c r="H159" i="53"/>
  <c r="G159" i="53"/>
  <c r="F159" i="53"/>
  <c r="F158" i="53"/>
  <c r="H156" i="53"/>
  <c r="G156" i="53"/>
  <c r="F156" i="53"/>
  <c r="F155" i="53"/>
  <c r="H153" i="53"/>
  <c r="G153" i="53"/>
  <c r="F153" i="53"/>
  <c r="H150" i="53"/>
  <c r="G150" i="53"/>
  <c r="F150" i="53"/>
  <c r="H149" i="53"/>
  <c r="G149" i="53"/>
  <c r="F149" i="53"/>
  <c r="H147" i="53"/>
  <c r="G147" i="53"/>
  <c r="F147" i="53"/>
  <c r="H141" i="53"/>
  <c r="G141" i="53"/>
  <c r="F141" i="53"/>
  <c r="H139" i="53"/>
  <c r="G139" i="53"/>
  <c r="F139" i="53"/>
  <c r="F138" i="53"/>
  <c r="H136" i="53"/>
  <c r="G136" i="53"/>
  <c r="F136" i="53"/>
  <c r="H134" i="53"/>
  <c r="G134" i="53"/>
  <c r="F134" i="53"/>
  <c r="H133" i="53"/>
  <c r="G133" i="53"/>
  <c r="F133" i="53"/>
  <c r="F130" i="53"/>
  <c r="H129" i="53"/>
  <c r="G129" i="53"/>
  <c r="F129" i="53"/>
  <c r="H126" i="53"/>
  <c r="G126" i="53"/>
  <c r="F126" i="53"/>
  <c r="F125" i="53"/>
  <c r="H124" i="53"/>
  <c r="F124" i="53"/>
  <c r="F123" i="53"/>
  <c r="H119" i="53"/>
  <c r="G119" i="53"/>
  <c r="F119" i="53"/>
  <c r="H114" i="53"/>
  <c r="G114" i="53"/>
  <c r="F114" i="53"/>
  <c r="H113" i="53"/>
  <c r="G113" i="53"/>
  <c r="F113" i="53"/>
  <c r="H111" i="53"/>
  <c r="G111" i="53"/>
  <c r="F111" i="53"/>
  <c r="H110" i="53"/>
  <c r="G110" i="53"/>
  <c r="F110" i="53"/>
  <c r="H106" i="53"/>
  <c r="G106" i="53"/>
  <c r="F106" i="53"/>
  <c r="F105" i="53"/>
  <c r="F104" i="53"/>
  <c r="H103" i="53"/>
  <c r="G103" i="53"/>
  <c r="F103" i="53"/>
  <c r="F102" i="53"/>
  <c r="F99" i="53"/>
  <c r="F97" i="53"/>
  <c r="F96" i="53"/>
  <c r="H95" i="53"/>
  <c r="G95" i="53"/>
  <c r="F95" i="53"/>
  <c r="H92" i="53"/>
  <c r="G92" i="53"/>
  <c r="F92" i="53"/>
  <c r="H89" i="53"/>
  <c r="G89" i="53"/>
  <c r="F89" i="53"/>
  <c r="H88" i="53"/>
  <c r="G88" i="53"/>
  <c r="F88" i="53"/>
  <c r="H86" i="53"/>
  <c r="G86" i="53"/>
  <c r="F86" i="53"/>
  <c r="H84" i="53"/>
  <c r="G84" i="53"/>
  <c r="F84" i="53"/>
  <c r="H83" i="53"/>
  <c r="G83" i="53"/>
  <c r="F83" i="53"/>
  <c r="F82" i="53"/>
  <c r="H80" i="53"/>
  <c r="G80" i="53"/>
  <c r="F80" i="53"/>
  <c r="F79" i="53"/>
  <c r="H73" i="53"/>
  <c r="G73" i="53"/>
  <c r="F73" i="53"/>
  <c r="H72" i="53"/>
  <c r="G72" i="53"/>
  <c r="F72" i="53"/>
  <c r="F71" i="53"/>
  <c r="H70" i="53"/>
  <c r="G70" i="53"/>
  <c r="F70" i="53"/>
  <c r="H69" i="53"/>
  <c r="G69" i="53"/>
  <c r="F69" i="53"/>
  <c r="F68" i="53"/>
  <c r="F66" i="53"/>
  <c r="F65" i="53"/>
  <c r="H61" i="53"/>
  <c r="G61" i="53"/>
  <c r="F61" i="53"/>
  <c r="H60" i="53"/>
  <c r="G60" i="53"/>
  <c r="F60" i="53"/>
  <c r="F59" i="53"/>
  <c r="F58" i="53"/>
  <c r="H57" i="53"/>
  <c r="G57" i="53"/>
  <c r="F57" i="53"/>
  <c r="H54" i="53"/>
  <c r="G54" i="53"/>
  <c r="F54" i="53"/>
  <c r="H46" i="53"/>
  <c r="G46" i="53"/>
  <c r="F46" i="53"/>
  <c r="F45" i="53"/>
  <c r="H43" i="53"/>
  <c r="G43" i="53"/>
  <c r="F43" i="53"/>
  <c r="H42" i="53"/>
  <c r="G42" i="53"/>
  <c r="F42" i="53"/>
  <c r="H38" i="53"/>
  <c r="G38" i="53"/>
  <c r="F38" i="53"/>
  <c r="H35" i="53"/>
  <c r="G35" i="53"/>
  <c r="F35" i="53"/>
  <c r="H34" i="53"/>
  <c r="G34" i="53"/>
  <c r="F34" i="53"/>
  <c r="F32" i="53"/>
  <c r="F26" i="53"/>
  <c r="F25" i="53"/>
  <c r="H23" i="53"/>
  <c r="G23" i="53"/>
  <c r="F23" i="53"/>
  <c r="H22" i="53"/>
  <c r="G22" i="53"/>
  <c r="F22" i="53"/>
  <c r="H21" i="53"/>
  <c r="F21" i="53"/>
  <c r="H20" i="53"/>
  <c r="F20" i="53"/>
  <c r="F19" i="53"/>
  <c r="F17" i="53"/>
  <c r="H16" i="53"/>
  <c r="G16" i="53"/>
  <c r="F16" i="53"/>
  <c r="H15" i="53"/>
  <c r="G15" i="53"/>
  <c r="F15" i="53"/>
  <c r="F14" i="53"/>
  <c r="H13" i="53"/>
  <c r="G13" i="53"/>
  <c r="F13" i="53"/>
  <c r="H12" i="53"/>
  <c r="G12" i="53"/>
  <c r="F12" i="53"/>
  <c r="H10" i="53"/>
  <c r="G10" i="53"/>
  <c r="F10" i="53"/>
  <c r="H8" i="53"/>
  <c r="G8" i="53"/>
  <c r="F8" i="53"/>
  <c r="H7" i="53"/>
  <c r="G7" i="53"/>
  <c r="F7" i="53"/>
</calcChain>
</file>

<file path=xl/sharedStrings.xml><?xml version="1.0" encoding="utf-8"?>
<sst xmlns="http://schemas.openxmlformats.org/spreadsheetml/2006/main" count="4073" uniqueCount="748">
  <si>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</si>
  <si>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</si>
  <si>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</si>
  <si>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</si>
  <si>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</si>
  <si>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</si>
  <si>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</si>
  <si>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</si>
  <si>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</si>
  <si>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</si>
  <si>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</si>
  <si>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</si>
  <si>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</si>
  <si>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</si>
  <si>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</si>
  <si>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</si>
  <si>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</si>
  <si>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</si>
  <si>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</si>
  <si>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</si>
  <si>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</si>
  <si>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</si>
  <si>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</si>
  <si>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</si>
  <si>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</si>
  <si>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</si>
  <si>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</si>
  <si>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</si>
  <si>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</si>
  <si>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</si>
  <si>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</si>
  <si>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</si>
  <si>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</si>
  <si>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</si>
  <si>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</si>
  <si>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</si>
  <si>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</si>
  <si>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</si>
  <si>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</si>
  <si>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</si>
  <si>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</si>
  <si>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</si>
  <si>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</si>
  <si>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</si>
  <si>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</si>
  <si>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</si>
  <si>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</si>
  <si>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</si>
  <si>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</si>
  <si>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</si>
  <si>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</si>
  <si>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</si>
  <si>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</si>
  <si>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</si>
  <si>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</si>
  <si>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</si>
  <si>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</si>
  <si>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</si>
  <si>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</si>
  <si>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</si>
  <si>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</si>
  <si>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</si>
  <si>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</si>
  <si>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</si>
  <si>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</si>
  <si>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</si>
  <si>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</si>
  <si>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</si>
  <si>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</si>
  <si>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</si>
  <si>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</si>
  <si>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</si>
  <si>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</si>
  <si>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</si>
  <si>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</si>
  <si>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</si>
  <si>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</si>
  <si>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</si>
  <si>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</si>
  <si>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</si>
  <si>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</si>
  <si>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</si>
  <si>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</si>
  <si>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</si>
  <si>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</si>
  <si>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</si>
  <si>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</si>
  <si>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</si>
  <si>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</si>
  <si>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</si>
  <si>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</si>
  <si>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</si>
  <si>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</si>
  <si>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</si>
  <si>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</si>
  <si>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</si>
  <si>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</si>
  <si>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852</t>
  </si>
  <si>
    <t>Zadania z zakresu geodezji i kartografii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</si>
  <si>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</si>
  <si>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</si>
  <si>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</si>
  <si>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</si>
  <si>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</si>
  <si>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</si>
  <si>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</si>
  <si>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</si>
  <si>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</si>
  <si>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</si>
  <si>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</si>
  <si>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</si>
  <si>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</si>
  <si>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</si>
  <si>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</si>
  <si>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</si>
  <si>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</si>
  <si>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</si>
  <si>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</si>
  <si>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</si>
  <si>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</si>
  <si>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</si>
  <si>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</si>
  <si>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</si>
  <si>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</si>
  <si>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</si>
  <si>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</si>
  <si>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</si>
  <si>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</si>
  <si>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 xml:space="preserve"> 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</si>
  <si>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</si>
  <si>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</si>
  <si>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</si>
  <si>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</si>
  <si>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</si>
  <si>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</si>
  <si>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</si>
  <si>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</si>
  <si>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</si>
  <si>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</si>
  <si>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</si>
  <si>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</si>
  <si>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</si>
  <si>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</si>
  <si>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</si>
  <si>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</si>
  <si>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</si>
  <si>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Oświata i wychowanie</t>
  </si>
  <si>
    <t>Szkoły podstawowe specjalne</t>
  </si>
  <si>
    <t>Gimnazja specjalne</t>
  </si>
  <si>
    <t>Zakup środków dydaktycznych i książek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</si>
  <si>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</si>
  <si>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</si>
  <si>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</si>
  <si>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</si>
  <si>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</si>
  <si>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</si>
  <si>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</si>
  <si>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</si>
  <si>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>Powiatowy Młodzieżowy Dom Kultury                                               ul. Poniatowskiego 10, 05-400 Otwock</t>
  </si>
  <si>
    <t>Młodzieżowy Ośrodek Socjoterapii "Jędruś"                         ul. Główna 10, 05-410 Józefów</t>
  </si>
  <si>
    <t>Dotacja celowa z budżetu na finansowanie lub dofinansowanie zadań zleconych do realizacji pozostałym jednostkom nie zaliczanym do sektora finansów publicznych</t>
  </si>
  <si>
    <t>Źródło dochodów</t>
  </si>
  <si>
    <t>Plan ogółem</t>
  </si>
  <si>
    <t>w tym :</t>
  </si>
  <si>
    <t>bieżące</t>
  </si>
  <si>
    <t xml:space="preserve">majątkowe </t>
  </si>
  <si>
    <t xml:space="preserve">Rolnictwo i łowiectwo </t>
  </si>
  <si>
    <t>01095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</si>
  <si>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</si>
  <si>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</si>
  <si>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</si>
  <si>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</si>
  <si>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</si>
  <si>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Środki otrzymane od pozostałych jednostek
zaliczanych do sektora finansów publicznych na realizację
zadań bieżących jednostek zaliczanych do sektora finansów publicznych</t>
  </si>
  <si>
    <t xml:space="preserve">Transport i łączność </t>
  </si>
  <si>
    <t>0750</t>
  </si>
  <si>
    <t>Wpływy z najmu i dzierżawy składników majątkowych Skarbu Państwa, jst lub innych jednostek zaliczanych do sektora finansów publicznych oraz innych umów o podobnym charakterze</t>
  </si>
  <si>
    <t>0920</t>
  </si>
  <si>
    <t>Wpływy z pozostałych odsetek</t>
  </si>
  <si>
    <t xml:space="preserve">Gospodarka mieszkaniowa </t>
  </si>
  <si>
    <t xml:space="preserve">Gospodarka gruntami i nieruchomościami </t>
  </si>
  <si>
    <t>0470</t>
  </si>
  <si>
    <t>Wpływy z opłat za trwały zarząd, użytkowanie i służebności</t>
  </si>
  <si>
    <t>0550</t>
  </si>
  <si>
    <t>Wpływy z opłat z tytułu użytkowania wieczystego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</si>
  <si>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</si>
  <si>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</si>
  <si>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</si>
  <si>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</si>
  <si>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0970</t>
  </si>
  <si>
    <t>Wpływy z różnych dochodów</t>
  </si>
  <si>
    <t xml:space="preserve">Działalność usługowa </t>
  </si>
  <si>
    <t>0830</t>
  </si>
  <si>
    <t>Wpływy z usług</t>
  </si>
  <si>
    <t>2110</t>
  </si>
  <si>
    <t xml:space="preserve">Nadzór budowlany </t>
  </si>
  <si>
    <t xml:space="preserve">Administracja publiczna </t>
  </si>
  <si>
    <t xml:space="preserve">Urzędy  wojewódzkie </t>
  </si>
  <si>
    <t>Dotacje celowe otrzymane z budżetu państwa na zadania bieżące realizowane przez powiat na podstawie porozumień z organami administracji rządowej</t>
  </si>
  <si>
    <t xml:space="preserve">Starostwa powiatowe </t>
  </si>
  <si>
    <t>0690</t>
  </si>
  <si>
    <t>Wpływy z różnych opłat</t>
  </si>
  <si>
    <t>0870</t>
  </si>
  <si>
    <t>Wpływy ze sprzedaży składników majątkowych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</si>
  <si>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</si>
  <si>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</si>
  <si>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</si>
  <si>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</si>
  <si>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</si>
  <si>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</si>
  <si>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</si>
  <si>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</si>
  <si>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</si>
  <si>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0650</t>
  </si>
  <si>
    <t>Wpływy z opłat za wydanie prawa jazdy</t>
  </si>
  <si>
    <t>Udział powiatów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</si>
  <si>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</si>
  <si>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</si>
  <si>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</si>
  <si>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</si>
  <si>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Różne rozliczenia</t>
  </si>
  <si>
    <t>Część oświatowa subwencji ogólnej dla jednostek samorządu terytorialnego</t>
  </si>
  <si>
    <t>Subwencje ogólne z budżetu państwa</t>
  </si>
  <si>
    <t>Część równoważąca subwencji ogólnej dla powiatów</t>
  </si>
  <si>
    <t xml:space="preserve">Oświata i wychowanie </t>
  </si>
  <si>
    <t>Licea ogólnokształcące</t>
  </si>
  <si>
    <t>Szkoły zawodowe</t>
  </si>
  <si>
    <t xml:space="preserve">Pomoc społeczna </t>
  </si>
  <si>
    <t xml:space="preserve">Domy pomocy społecznej </t>
  </si>
  <si>
    <t>Dotacje celowe otrzymane z budżetu państwa na realizację bieżących zadań własnych powiatu</t>
  </si>
  <si>
    <t>Dochody jednostek samorządu terytorialnego  związane z realizacją zadań z zakresu administracji rządowej oraz innych zadań zleconych ustawami</t>
  </si>
  <si>
    <t>Powiatowe centra pomocy rodzinie</t>
  </si>
  <si>
    <t>Fundusz Pracy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</si>
  <si>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</si>
  <si>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</si>
  <si>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</si>
  <si>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</si>
  <si>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Placówki wychowania pozaszkolnego</t>
  </si>
  <si>
    <t>Młodzieżowe ośrodki socjoterapii</t>
  </si>
  <si>
    <t>Świadczenia wychowawcze</t>
  </si>
  <si>
    <t>2160</t>
  </si>
  <si>
    <t>Świadczenia rodzinne, świadczenia z funduszu alimentacyjnego oraz składki na ubezpieczenia emerytalne i rentowe z ubezpieczenia społecznego</t>
  </si>
  <si>
    <t>Wspieranie rodziny</t>
  </si>
  <si>
    <t>2900</t>
  </si>
  <si>
    <t>0960</t>
  </si>
  <si>
    <t>Wpływy z otrzymanych spadków, zapisów i darowizn w postaci pieniężnej</t>
  </si>
  <si>
    <t>2320</t>
  </si>
  <si>
    <t>Wpływy i wydatki związane z gromadzeniem środków z opłat i kar za korzystanie ze środowiska</t>
  </si>
  <si>
    <t>Dochody ogółem</t>
  </si>
  <si>
    <t>Dochody ogółem, w tym:</t>
  </si>
  <si>
    <t>a) Dotacje na realizację zadań z zakresu administracji rządowej i innych zleconych jednostce samorządu terytorialnego odrębnymi ustawami</t>
  </si>
  <si>
    <t xml:space="preserve">b) Dotacje na realizacje zadań wykonywanych na mocy porozumień z organami administracji rządowej </t>
  </si>
  <si>
    <t>c) Dotacje na realizację zadań realizowanych w drodze umów i porozumień między jednostkami samorządu terytorialnego</t>
  </si>
  <si>
    <t>d) Dotacje na realizację zadań finansowanych ze środków UE</t>
  </si>
  <si>
    <t xml:space="preserve">e) Dotacje celowe z budżetu na realizację zadań własnych powiatu </t>
  </si>
  <si>
    <t>Nazwa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</si>
  <si>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</si>
  <si>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</si>
  <si>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</si>
  <si>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</si>
  <si>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</si>
  <si>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</si>
  <si>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</si>
  <si>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Melioracje wodne</t>
  </si>
  <si>
    <t>02002</t>
  </si>
  <si>
    <t>Nadzór nad gospodarką leśną</t>
  </si>
  <si>
    <t>Wpłaty na Państwowy Fundusz Rehabilitacji Osób Niepełnosprawnych</t>
  </si>
  <si>
    <t>Opłaty z tytułu zakupu usług telekomunikacyjnych</t>
  </si>
  <si>
    <t>Pozostałe podatki na rzecz budżetów jednostek samorządu terytorialnego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</si>
  <si>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</si>
  <si>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</si>
  <si>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</si>
  <si>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</si>
  <si>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Podatek od towarów i usług (VAT).</t>
  </si>
  <si>
    <t>Kary, odszkodowania i grzywny wypłacane na rzecz osób prawnych i innych jednostek organizacyjnych</t>
  </si>
  <si>
    <t>Rady powiatów</t>
  </si>
  <si>
    <t>Podróże służbowe zagraniczne</t>
  </si>
  <si>
    <t>Promocja jednostek samorządu terytorialnego</t>
  </si>
  <si>
    <t>Nagrody o charakterze szczególnym niezaliczone do wynagrodzeń</t>
  </si>
  <si>
    <t>Honoraria</t>
  </si>
  <si>
    <t>Wspólna obsługa jednostek samorządu terytorialnego</t>
  </si>
  <si>
    <t>Komendy wojewódzkie Policji</t>
  </si>
  <si>
    <t>Wpłaty jednostek na państwowy fundusz celowy</t>
  </si>
  <si>
    <t>Obsługa długu publicznego</t>
  </si>
  <si>
    <t>Odsetki od samorządowych papierów wartościowych lub zaciągniętych przez jednostkę samorządu terytorialnego kredytów i pożyczek</t>
  </si>
  <si>
    <t>Rozliczenia z tytułu poręczeń i gwarancji udzielonych przez Skarb Państwa lub jednostkę samorządu terytorialnego</t>
  </si>
  <si>
    <t>Wypłaty z tytułu krajowych poręczeń i gwarancji</t>
  </si>
  <si>
    <t>Zwrot do budżetu państwa nienależnie pobranej subwencji ogólnej za lata poprzednie</t>
  </si>
  <si>
    <t>Rezerwy ogólne i celowe</t>
  </si>
  <si>
    <t>Rezerwy</t>
  </si>
  <si>
    <t>Wpłaty jednostek samorządu terytorialnego do budżetu państwa</t>
  </si>
  <si>
    <t>Nagrody konkursowe</t>
  </si>
  <si>
    <t>Składki na Fundusz Emerytur Pomostowych</t>
  </si>
  <si>
    <t>Przedszkola specjalne</t>
  </si>
  <si>
    <t>Dotacja podmiotowa z budżetu dla niepublicznej jednostki systemu oświaty</t>
  </si>
  <si>
    <t>Szkoły zawodowe specjalne</t>
  </si>
  <si>
    <t>Dokształcanie i doskonalenie nauczycieli</t>
  </si>
  <si>
    <t>Kwalifikacyjne kursy zawodowe</t>
  </si>
  <si>
    <t>Szpitale ogólne</t>
  </si>
  <si>
    <t>Pokrycie przejętych zobowiązań po przekształcanych jednostkach zaliczanych do sektora finansów publicznych</t>
  </si>
  <si>
    <t>Składki na ubezpieczenie zdrowotne oraz świadczenia dla osób nie objętych obowiązkiem ubezpieczenia zdrowotnego</t>
  </si>
  <si>
    <t>Domy pomocy społecznej</t>
  </si>
  <si>
    <t>Jednostki specjalistycznego poradnictwa, mieszkania chronione i ośrodki interwencji kryzysowej</t>
  </si>
  <si>
    <t>Świetlice szkolne</t>
  </si>
  <si>
    <t>Wczesne wspomaganie rozwoju dziecka</t>
  </si>
  <si>
    <t>Internaty i bursy szkolne</t>
  </si>
  <si>
    <t>Pomoc materialna dla uczniów o charakterze motywacyjnym</t>
  </si>
  <si>
    <t>Stypendia dla uczniów</t>
  </si>
  <si>
    <t>Kultura fizyczna</t>
  </si>
  <si>
    <t>Zadania w zakresie kultury fizycznej</t>
  </si>
  <si>
    <t>Wydatki razem:</t>
  </si>
  <si>
    <t>6050</t>
  </si>
  <si>
    <t>700</t>
  </si>
  <si>
    <t>70005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</si>
  <si>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</si>
  <si>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</si>
  <si>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</si>
  <si>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</si>
  <si>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</si>
  <si>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</si>
  <si>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</si>
  <si>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</si>
  <si>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Europejski Fundusz Społeczny</t>
  </si>
  <si>
    <t>Jednostka realizująca - Zespół Szkół Ekonomiczno-Gastronomicznych</t>
  </si>
  <si>
    <t>Regionalny Program Operacyjny Województwa Mazowieckiego na lata 2014-2020</t>
  </si>
  <si>
    <t>Jednostka realizująca - Powiatowe Centrum Pomocy Rodzinie</t>
  </si>
  <si>
    <t>Liceum Ogólnokształcące Nr I                                                  ul. Gen. J. Filipowicza 9, 05-400 Otwock</t>
  </si>
  <si>
    <t xml:space="preserve"> Specjalny Ośrodek Szkolno-Wychowawczy Nr 2                                                                                                                        ul. Literacka 8, 05-400 Otwock</t>
  </si>
  <si>
    <t>0620</t>
  </si>
  <si>
    <t>Wpływy z opłat za zezwolenia, akredytacje oraz opłaty ewidencyjne, w tym opłaty za częstotliwości</t>
  </si>
  <si>
    <t>Wpływy z wpłat gmin i powiatów na rzecz innych jednostek samorządu terytorialnego oraz związków gmin, związków powiatowo-gminnych, związków powiatów, związków metropolitalnych na dofinansowanie zadań bieżących</t>
  </si>
  <si>
    <t>Technika</t>
  </si>
  <si>
    <t>0940</t>
  </si>
  <si>
    <t>Wpływy z rozliczeń/zwrotów z lat ubiegłych</t>
  </si>
  <si>
    <t>Działalność ośrodków adopcyjnych</t>
  </si>
  <si>
    <t>2710</t>
  </si>
  <si>
    <t>85202</t>
  </si>
  <si>
    <t>Szkoły policealne</t>
  </si>
  <si>
    <t>Branżowe szkoły I i II stopnia</t>
  </si>
  <si>
    <t>85504</t>
  </si>
  <si>
    <t>Wpływy z róznych dochodów</t>
  </si>
  <si>
    <t>Wspólna obsługa jednostek samorządu</t>
  </si>
  <si>
    <t>0640</t>
  </si>
  <si>
    <t>Wpływy z tytułu kosztów egzekucyjnych, opłaty komorniczej i kosztów upomnień</t>
  </si>
  <si>
    <t>0900</t>
  </si>
  <si>
    <t>Wpływy z odsetek od dotacji oraz płatności: wykorzystanych niezgodnie z przeznaczeniem lub wykorzystanych z naruszeniem procedur, o których mowa w art.. 184 ustawy, pobranych nienależnie lub w nadmiernej wysokości</t>
  </si>
  <si>
    <t>2950</t>
  </si>
  <si>
    <t>Wpływy ze zwrotów niewykorzystanych dotacji oraz płatności</t>
  </si>
  <si>
    <t>Składki na ubezpieczenie zdrowotne opłacane za osoby pobierające niektóre świadczenia z pomocy społecznej, niektóre świadczenia rodzinne oraz za osoby uczestniczące w zajęciach integracji społecznej</t>
  </si>
  <si>
    <t>Wpływy z róznych opłat</t>
  </si>
  <si>
    <t>2120</t>
  </si>
  <si>
    <t>2057</t>
  </si>
  <si>
    <t>750</t>
  </si>
  <si>
    <t>75020</t>
  </si>
  <si>
    <t>854</t>
  </si>
  <si>
    <t>85403</t>
  </si>
  <si>
    <t>6060</t>
  </si>
  <si>
    <t>plan 2019</t>
  </si>
  <si>
    <t>Program ERASMUS+</t>
  </si>
  <si>
    <t xml:space="preserve">Nazwa: Poznawanie europejskiego rynku pracy </t>
  </si>
  <si>
    <t>Nazwa: Poprawa funkcjonowania osób niesamodzielnych z terenu powiatu otwockiego poprzez uruchomienie usług socjalnych świadczonych w formie wsparcia dziennego</t>
  </si>
  <si>
    <t>2059</t>
  </si>
  <si>
    <t/>
  </si>
  <si>
    <t>Z tego:</t>
  </si>
  <si>
    <t>Wydatki bieżące</t>
  </si>
  <si>
    <t>obsługa długu</t>
  </si>
  <si>
    <t>Wniesienie wkładów do spółek prawa handlowego</t>
  </si>
  <si>
    <t>4300</t>
  </si>
  <si>
    <t>3030</t>
  </si>
  <si>
    <t>4210</t>
  </si>
  <si>
    <t>600</t>
  </si>
  <si>
    <t>60004</t>
  </si>
  <si>
    <t>2310</t>
  </si>
  <si>
    <t>60014</t>
  </si>
  <si>
    <t>3020</t>
  </si>
  <si>
    <t>4010</t>
  </si>
  <si>
    <t>4040</t>
  </si>
  <si>
    <t>4110</t>
  </si>
  <si>
    <t>4120</t>
  </si>
  <si>
    <t>4140</t>
  </si>
  <si>
    <t>4170</t>
  </si>
  <si>
    <t>4260</t>
  </si>
  <si>
    <t>4270</t>
  </si>
  <si>
    <t>4280</t>
  </si>
  <si>
    <t>4360</t>
  </si>
  <si>
    <t>4410</t>
  </si>
  <si>
    <t>4430</t>
  </si>
  <si>
    <t>4440</t>
  </si>
  <si>
    <t>4480</t>
  </si>
  <si>
    <t>4500</t>
  </si>
  <si>
    <t>4520</t>
  </si>
  <si>
    <t>4700</t>
  </si>
  <si>
    <t>630</t>
  </si>
  <si>
    <t>63003</t>
  </si>
  <si>
    <t>2360</t>
  </si>
  <si>
    <t>4390</t>
  </si>
  <si>
    <t>4530</t>
  </si>
  <si>
    <t>4580</t>
  </si>
  <si>
    <t>4590</t>
  </si>
  <si>
    <t>4600</t>
  </si>
  <si>
    <t>4610</t>
  </si>
  <si>
    <t>710</t>
  </si>
  <si>
    <t>71015</t>
  </si>
  <si>
    <t>4020</t>
  </si>
  <si>
    <t>4550</t>
  </si>
  <si>
    <t>71095</t>
  </si>
  <si>
    <t>75011</t>
  </si>
  <si>
    <t>75019</t>
  </si>
  <si>
    <t>4220</t>
  </si>
  <si>
    <t>4420</t>
  </si>
  <si>
    <t>4380</t>
  </si>
  <si>
    <t>Zakup usług obejmujacych tłumaczenia</t>
  </si>
  <si>
    <t>75045</t>
  </si>
  <si>
    <t>75075</t>
  </si>
  <si>
    <t>3040</t>
  </si>
  <si>
    <t>4090</t>
  </si>
  <si>
    <t>4190</t>
  </si>
  <si>
    <t>75085</t>
  </si>
  <si>
    <t>754</t>
  </si>
  <si>
    <t>75404</t>
  </si>
  <si>
    <t>2300</t>
  </si>
  <si>
    <t>6170</t>
  </si>
  <si>
    <t>75411</t>
  </si>
  <si>
    <t>3070</t>
  </si>
  <si>
    <t>4050</t>
  </si>
  <si>
    <t>4060</t>
  </si>
  <si>
    <t>4070</t>
  </si>
  <si>
    <t>4180</t>
  </si>
  <si>
    <t>4230</t>
  </si>
  <si>
    <t>4250</t>
  </si>
  <si>
    <t>75421</t>
  </si>
  <si>
    <t>75495</t>
  </si>
  <si>
    <t>757</t>
  </si>
  <si>
    <t>75702</t>
  </si>
  <si>
    <t>8110</t>
  </si>
  <si>
    <t>75704</t>
  </si>
  <si>
    <t>8030</t>
  </si>
  <si>
    <t>758</t>
  </si>
  <si>
    <t>75801</t>
  </si>
  <si>
    <t>2940</t>
  </si>
  <si>
    <t>75818</t>
  </si>
  <si>
    <t>4810</t>
  </si>
  <si>
    <t>6800</t>
  </si>
  <si>
    <t>Rezerwy na inwestycje i zakupy inwestycyjne</t>
  </si>
  <si>
    <t>75832</t>
  </si>
  <si>
    <t>2930</t>
  </si>
  <si>
    <t>801</t>
  </si>
  <si>
    <t>80102</t>
  </si>
  <si>
    <t>2540</t>
  </si>
  <si>
    <t>4240</t>
  </si>
  <si>
    <t>4780</t>
  </si>
  <si>
    <t>80105</t>
  </si>
  <si>
    <t>80115</t>
  </si>
  <si>
    <t>4111</t>
  </si>
  <si>
    <t>4121</t>
  </si>
  <si>
    <t>4171</t>
  </si>
  <si>
    <t>4211</t>
  </si>
  <si>
    <t>4221</t>
  </si>
  <si>
    <t>4241</t>
  </si>
  <si>
    <t>4301</t>
  </si>
  <si>
    <t>4431</t>
  </si>
  <si>
    <t>80116</t>
  </si>
  <si>
    <t>80117</t>
  </si>
  <si>
    <t>80120</t>
  </si>
  <si>
    <t>80134</t>
  </si>
  <si>
    <t>80146</t>
  </si>
  <si>
    <t>80151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</si>
  <si>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</si>
  <si>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</si>
  <si>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</si>
  <si>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851</t>
  </si>
  <si>
    <t>85111</t>
  </si>
  <si>
    <t>4910</t>
  </si>
  <si>
    <t>6010</t>
  </si>
  <si>
    <t>Wydatki na zakup i objęcie akcji i udziałów</t>
  </si>
  <si>
    <t>85156</t>
  </si>
  <si>
    <t>4130</t>
  </si>
  <si>
    <t>2820</t>
  </si>
  <si>
    <t>85203</t>
  </si>
  <si>
    <t>85218</t>
  </si>
  <si>
    <t>85220</t>
  </si>
  <si>
    <t>85295</t>
  </si>
  <si>
    <t>4017</t>
  </si>
  <si>
    <t>4019</t>
  </si>
  <si>
    <t>4047</t>
  </si>
  <si>
    <t>4049</t>
  </si>
  <si>
    <t>4117</t>
  </si>
  <si>
    <t>4119</t>
  </si>
  <si>
    <t>4127</t>
  </si>
  <si>
    <t>4129</t>
  </si>
  <si>
    <t>4217</t>
  </si>
  <si>
    <t>4219</t>
  </si>
  <si>
    <t>4307</t>
  </si>
  <si>
    <t>4309</t>
  </si>
  <si>
    <t>4437</t>
  </si>
  <si>
    <t>4439</t>
  </si>
  <si>
    <t>4447</t>
  </si>
  <si>
    <t>4449</t>
  </si>
  <si>
    <t>853</t>
  </si>
  <si>
    <t>85311</t>
  </si>
  <si>
    <t>2580</t>
  </si>
  <si>
    <t>85321</t>
  </si>
  <si>
    <t>85333</t>
  </si>
  <si>
    <t>85401</t>
  </si>
  <si>
    <t>85404</t>
  </si>
  <si>
    <t>85406</t>
  </si>
  <si>
    <t>85407</t>
  </si>
  <si>
    <t>85410</t>
  </si>
  <si>
    <t>85416</t>
  </si>
  <si>
    <t>3240</t>
  </si>
  <si>
    <t>85421</t>
  </si>
  <si>
    <t>85495</t>
  </si>
  <si>
    <t>3110</t>
  </si>
  <si>
    <t>85509</t>
  </si>
  <si>
    <t>2330</t>
  </si>
  <si>
    <t>85595</t>
  </si>
  <si>
    <t>900</t>
  </si>
  <si>
    <t>90095</t>
  </si>
  <si>
    <t>921</t>
  </si>
  <si>
    <t>92105</t>
  </si>
  <si>
    <t>92116</t>
  </si>
  <si>
    <t>2480</t>
  </si>
  <si>
    <t>926</t>
  </si>
  <si>
    <t>92605</t>
  </si>
  <si>
    <t xml:space="preserve">Przebudowa i rozbudowa budynku w Otwocku przy                     ul. Komunardów wraz z towarzyszącą infrastrukturą na potrzeby siedziby Starostwa i jednostek organizacyjnych powiatu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</si>
  <si>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</si>
  <si>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</si>
  <si>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</si>
  <si>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WPF</t>
  </si>
  <si>
    <t>Razem Rozdział 85111</t>
  </si>
  <si>
    <t>Wniesienie wkładu pieniężnego - zwiększenie udziału w Powiatowym Centrum Zdrowia Sp. z o.o.</t>
  </si>
  <si>
    <t>Razem Rozdział 80120</t>
  </si>
  <si>
    <t xml:space="preserve">Rozbudowa szatni w Zespole Szkół Nr 1 w Otwocku wraz z przebudową części istniejącej </t>
  </si>
  <si>
    <t>Razem Rozdział 80115</t>
  </si>
  <si>
    <t>Budowa hali sportowej przy Zespole Szkół Nr 2 im. Marii Skłodowskiej-Curie w Otwocku</t>
  </si>
  <si>
    <t>Razem rozdział 75818</t>
  </si>
  <si>
    <t>Razem Rozdział 75404</t>
  </si>
  <si>
    <t xml:space="preserve">  Razem Rozdział 75020</t>
  </si>
  <si>
    <t>Przebudowa i rozbudowa budynku w Otwocku przy ul. Komunardów wraz z towarzyszącą infrastrukturą na potrzeby siedziby Starostwa i jednostek organizacyjnych powiatu</t>
  </si>
  <si>
    <t>Razem Rozdział 60014</t>
  </si>
  <si>
    <t>Zakupy inwestycyjne w Zarządzie Dróg Powiatowych</t>
  </si>
  <si>
    <t>Zarząd Dróg Powiatowych</t>
  </si>
  <si>
    <t>Gmina Wiązowna</t>
  </si>
  <si>
    <t>Gmina Sobienie Jeziory</t>
  </si>
  <si>
    <t>Gmina Kołbiel</t>
  </si>
  <si>
    <t>11.</t>
  </si>
  <si>
    <t>10.</t>
  </si>
  <si>
    <t>Gmina Karczew</t>
  </si>
  <si>
    <t>9.</t>
  </si>
  <si>
    <t>8.</t>
  </si>
  <si>
    <t>7.</t>
  </si>
  <si>
    <t>6.</t>
  </si>
  <si>
    <t>Gmina Otwock</t>
  </si>
  <si>
    <t>Gmina Celestynów</t>
  </si>
  <si>
    <t>środki pochodzące                  z innych źródeł                     (w tym dotacje)</t>
  </si>
  <si>
    <t>środki o których mowa w art. 5 ust. 1 pkt 2 i 3 uofp</t>
  </si>
  <si>
    <t xml:space="preserve">kredyty, pożyczki, </t>
  </si>
  <si>
    <t>środki własne</t>
  </si>
  <si>
    <t>Uwagi</t>
  </si>
  <si>
    <t>Rozdz.</t>
  </si>
  <si>
    <t>Dotacje celowe z budżetu na finansowanie lub dofinansowanie kosztów realizacji inwestycji i zakupów inwestycyjnych jednostek niezaliczanych do sektora finansów publicznych</t>
  </si>
  <si>
    <t>wypłaty z tytułu poręczeń i gwarancji</t>
  </si>
  <si>
    <t>zakup i objęcie akcji i udziałów</t>
  </si>
  <si>
    <t>Różne wydatki na rzecz osób fizycznych</t>
  </si>
  <si>
    <t>Równoważniki pieniężne i ekwiwalenty dla żołnierzy i funkcjonariuszy oraz pozostałe nleżności</t>
  </si>
  <si>
    <t>4707</t>
  </si>
  <si>
    <t>4709</t>
  </si>
  <si>
    <t>6230</t>
  </si>
  <si>
    <t>Dotacje celowe z budżetu na finansowanie lub dofinansowanie kosztów realizacji inwestycji i zakupów inwestycyjnych jednostek nie zaliczanych do sektora finansów publicznych</t>
  </si>
  <si>
    <t>wydatki związane z realizacją ich statutowych zadań</t>
  </si>
  <si>
    <t>na programy finansowane z udziałem środków, o których mowa w art.. 5 ust. 1 pkt 2 i 3</t>
  </si>
  <si>
    <t>Rozbudowa skrzyżowania dróg powiatowych Nr 2754W - ul. Reymonta i Nr 2758W - ul. Samorządowej w Otwocku na skrzyżowanie typu rondo</t>
  </si>
  <si>
    <t>Przebudowa dróg powiatowych nr 2762W i 2763W - ul. Kraszewskiego i Majowej w Otwocku</t>
  </si>
  <si>
    <t>Rozbudowa na rondo skrzyżowania dróg powiatowych Nr 2775W ul. Stare Miato i Nr 2724W ul. Żaboklickiego z drogą gminną ul. Bielińskiego w Karczewie</t>
  </si>
  <si>
    <t>Przebudowa drogi powiatowej Nr 2724W Karczew - Janów</t>
  </si>
  <si>
    <t>A. 3.040.000</t>
  </si>
  <si>
    <t>B.100.000</t>
  </si>
  <si>
    <t>A. 1.352.000</t>
  </si>
  <si>
    <t>Dotacja  na dofinansowanie zakupu pojazdu służbowego segment "C" w wersji oznakowanej dla Komendy Powiatowej Policji w Otwocku</t>
  </si>
  <si>
    <t>Rewitalizacja parkingu przed budynkiem Liceum Ogólnokształcącego Nr 1</t>
  </si>
  <si>
    <t>Remont i prace konserwatorskie schodów w Liceum Ogólnokształcącym Nr 1</t>
  </si>
  <si>
    <t>Razem Rozdział 71012</t>
  </si>
  <si>
    <t>Serwer dla potrzeb PODGIK</t>
  </si>
  <si>
    <t>Razem Rozdział 85203</t>
  </si>
  <si>
    <t>Zakup samochodu do przewozu uczestników ŚDS - wkład własny Powiatu do środków PFRON</t>
  </si>
  <si>
    <t xml:space="preserve">Plan dochodów rachunku dochodów jednostek oświatowych                                                                        oraz wydatków nimi finansowanych w 2020 roku </t>
  </si>
  <si>
    <t>Dochody i wydatki związane z realizacją zadań z zakresu administracji rządowej i innych zadań zleconych                                                                jednostce samorządu terytorialnego odrębnymi ustawami na 2020 rok</t>
  </si>
  <si>
    <t>Składki na Fundusz Pracy oraz Solidarnościowy Fundusz Wsparcia Osob Niepełnosprawnych</t>
  </si>
  <si>
    <t>plan 2020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</si>
  <si>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</si>
  <si>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</si>
  <si>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</si>
  <si>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85295, 85508</t>
  </si>
  <si>
    <t>Nazwa: Mobilni w Europie</t>
  </si>
  <si>
    <t>Jednostka realizująca - Specjalny ośrodek Szkolno-Wychowawczy Nr 2</t>
  </si>
  <si>
    <t>Nazwa: Szkoła otwarta na świat</t>
  </si>
  <si>
    <t>Ogółem plan 2020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</si>
  <si>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2020</t>
  </si>
  <si>
    <t>B. 474.500</t>
  </si>
  <si>
    <t xml:space="preserve">Przebudowa drogi powiatowej Nr 2245W m. Dobrzyniec gmina Kołbiel </t>
  </si>
  <si>
    <t>Dotacja na dofinansowanie wykonania dokumentacji projektowej  przebudowy budynku Komendy Powiatowej Policji w Otwocku</t>
  </si>
  <si>
    <t>Dotacja na dofinansowanie zakupu sprzętu medycznego dla Hospicjum "Empatia"</t>
  </si>
  <si>
    <t>Razem Rozdział 85149</t>
  </si>
  <si>
    <t>Dochody Powiatu na 2020 rok</t>
  </si>
  <si>
    <t>Środki otrzymane z państwowych funduszy celowych na finansowanie lub dofinanoswanie kosztów realizacji inwestycji i zakupów inwestycyjnych jednostek sektora finansów publicznych</t>
  </si>
  <si>
    <t>0800</t>
  </si>
  <si>
    <t>Wpływy z tytułu odszkodowania za przejęte nieruchomości pod inwestycje celu publicznego</t>
  </si>
  <si>
    <t>0580</t>
  </si>
  <si>
    <t>Wpływy z tytułu grzywien i innych kar pienieżnych od osób prawnych i innych jednostek organizacyjnych</t>
  </si>
  <si>
    <t>0570</t>
  </si>
  <si>
    <t>Wpływy z tytułu grzywien i innych kar pienieżnych od osób fizycznych</t>
  </si>
  <si>
    <t>Środki z Funduszu Pracy otrzymane na realizację zadań wynikających z odrębnych ustaw</t>
  </si>
  <si>
    <t>Pomoc finansowa dla Gminy Celestynów na zadanie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III”</t>
  </si>
  <si>
    <t>Wykonanie ZRIDu ciągu pieszo-rowerowego między Izabelą a Zakrętem w ramach poprawy bezpieczeństwa na drodze powiatowej nr 2702W</t>
  </si>
  <si>
    <t>B.70.000</t>
  </si>
  <si>
    <t>Dochody z opłat i kar pieniężnych za korzystanie ze środowiska                                                                            oraz wydatki na finansowanie zadań Powiatu Otwockiego w zakresie ochrony środowiska na 2020 rok</t>
  </si>
  <si>
    <t>Nazwa: Nauczyciele przyszłości</t>
  </si>
  <si>
    <t xml:space="preserve">Dotacja celowa otrzymana z tytułu  pomocy finansowej udzielanej między jednostkami samorządu terytorialnego na dofinansowanie własnych zadań inwestycyjnych i zakupów inwestycyjnych </t>
  </si>
  <si>
    <t>Dotacja celowa otrzymana z tytułu  pomocy  finansowej udzielanej między jednostkami samorządu terytorialnego na dofinansowanie własnych zadań bieżących</t>
  </si>
  <si>
    <t>Program Operacyjny Wiedza Edukacja Rozwój 2014-2020 (PO WER)</t>
  </si>
  <si>
    <t>Dotacje udzielone w 2020 roku z budżetu podmiotom należącym                                                                                               i nienależącym do sektora finansów publicznych</t>
  </si>
  <si>
    <t>Dochody i wydatki związane z realizacją zadań realizowanych w drodze umów lub porozumień między                                              jednostkami samorządu terytorialnego na 2020 rok</t>
  </si>
  <si>
    <t xml:space="preserve">Rozbudowa skrzyżowania drogi powiatowej Nr 2709W - ulicy Napoleońskiej z drogą powiatową Nr 2710W - ulicą Łąkową na pograniczu miejscowości Lipowo i Glinianka w gminie Wiązowna </t>
  </si>
  <si>
    <t>Przychody i rozchody budżetu w 2020 roku</t>
  </si>
  <si>
    <t>Rezerwa na inwestycje i zakupy inwestycyjne</t>
  </si>
  <si>
    <t>Ogółem plan dotacji na 2020 rok</t>
  </si>
  <si>
    <t>Dotacja dla Powiatowego Centrum Zdrowia Sp. z o.o na modernizację budynku i zakupy inwestycyjne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</si>
  <si>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</si>
  <si>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</si>
  <si>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</si>
  <si>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</si>
  <si>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</si>
  <si>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</si>
  <si>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</si>
  <si>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</si>
  <si>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</si>
  <si>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</si>
  <si>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</si>
  <si>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</si>
  <si>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</si>
  <si>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</si>
  <si>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</si>
  <si>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</si>
  <si>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</si>
  <si>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</si>
  <si>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§
/ 
grupa</t>
  </si>
  <si>
    <t>Składki na Fundusz Pracy oraz Solidarnościowy Fundusz Wsparcia Osób Niepełnosprawnych</t>
  </si>
  <si>
    <t>Obsługa papierów wartościowych, kredytów i pożyczek oraz innych zobowiązań jednostek samorządu terytorialnego zaliczanych do tytułu dłużnego – kredyty i pożyczki</t>
  </si>
  <si>
    <t>4177</t>
  </si>
  <si>
    <t>4787</t>
  </si>
  <si>
    <t>6580</t>
  </si>
  <si>
    <t>Wydatki inwestycyjne dotyczące obiektów zabytkowych będących w użytkowaniu jednostek budżetowych</t>
  </si>
  <si>
    <t>3247</t>
  </si>
  <si>
    <t>85195</t>
  </si>
  <si>
    <t>2827</t>
  </si>
  <si>
    <t>4267</t>
  </si>
  <si>
    <t>4269</t>
  </si>
  <si>
    <t>85395</t>
  </si>
  <si>
    <t>3119</t>
  </si>
  <si>
    <t xml:space="preserve">Plan wydatków majątkowych na 2020 rok </t>
  </si>
  <si>
    <t>Wydatki Powiatu na 2020 rok</t>
  </si>
  <si>
    <t>Nazwa: Aktywna integracja w powiecie otwockim</t>
  </si>
  <si>
    <t>Dochody i wydatki związane z realizacją zadań wykonywanych na mocy porozumień                                                 z organami administracji rządowej na 2020 rok</t>
  </si>
  <si>
    <t>Gmina Józefów</t>
  </si>
  <si>
    <t>Modernizacja  drogi powiatowej Nr 2739W w Radachówce</t>
  </si>
  <si>
    <t>Gmina Osieck</t>
  </si>
  <si>
    <t>Budowa drogi powiatowej Nr 1311W w Natolinie</t>
  </si>
  <si>
    <t>26.</t>
  </si>
  <si>
    <t>27.</t>
  </si>
  <si>
    <t>28.</t>
  </si>
  <si>
    <t>Modernizacja odwodnienia w drogach powiatowych na terenie Józefowa, w tym:                         -  Nr 2768W w ul. Granicznej na wysokości Nr 46 i w rejonie ul. Lisiej,                                 -  Nr 2766W w ul. 3 Maja przy skrzyżowaniu z ul. Wyszyńskiego</t>
  </si>
  <si>
    <t>Nazwa: Bardziej aktywny dzięki sztuce współczesnej</t>
  </si>
  <si>
    <t>Jednostka realizująca - Specjalny ośrodek Szkolno-Wychowawczy Nr 1</t>
  </si>
  <si>
    <t>Fundacja Rozwoju Systemu Edukacji</t>
  </si>
  <si>
    <t>B. 50 000</t>
  </si>
  <si>
    <t>B. 15 000</t>
  </si>
  <si>
    <t>A. 1 120 000</t>
  </si>
  <si>
    <t>Wykonanie nakładki asfaltobetonowej w ul. Brzozowej w Pogorzeli Warszawskiej</t>
  </si>
  <si>
    <t>Wymiana nakładki asfaltobetonowej na rondzie Księdza Jerzego Popiełuszki</t>
  </si>
  <si>
    <t>Projekt i budowa odwodnienia w ul. Granicznej na wysokości numeru 81</t>
  </si>
  <si>
    <t>Doświetlenie przejścia dla pieszych na drodze powiatowej Nr 2772W w ul. Świderskiej przy ul. Kościelnej</t>
  </si>
  <si>
    <t>Modernizacja drogi powiatowej Nr 2737W Anielinek-Sępochów-Rudno</t>
  </si>
  <si>
    <t>B. 25 000</t>
  </si>
  <si>
    <t>B 50 000</t>
  </si>
  <si>
    <t>Wykonanie nakładki asfaltowej na drodze powiatowej Nr 2747W - Nowe Kościeliska</t>
  </si>
  <si>
    <t>Dokumentacja projektowa  ZRID na przebudowę skrzyżowania ul. Batorego z ul. Karczewską/Matejki - ETAP 1 (usunięcie kolizji z mediami, wykup działek i inne)</t>
  </si>
  <si>
    <t>Modernizacja drogi powiatowej Nr 1302W Piwonin - Wysoczyn - Szymanowice</t>
  </si>
  <si>
    <t>Przebudowa istniejących chodników w drodze Nr 2753W (w tym od działki nr 290/3 do Urzędu Gminy oraz działki 290/2 do ul. Długiej)</t>
  </si>
  <si>
    <t>B. 100 000</t>
  </si>
  <si>
    <t>B. 20 000</t>
  </si>
  <si>
    <t>Modernizacja nawierzchni asfaltowej na odcinku ok. 500 m pomiędzy Malcanowem a Lipowem w drodze Nr 2709W                                                                         Żanęcin - Glinianka - Bolesławów</t>
  </si>
  <si>
    <t>Przebudowa drogi powiatowej Nr 2705W - ul. Kąckiej w Wiązownie</t>
  </si>
  <si>
    <t>Budowa chodników w drogach powiatowych na terenie gminy Wiązowna - Majdan                  ul. Widoczna</t>
  </si>
  <si>
    <t>Wykonanie instalacji monitoringu w Starostwie Powiatowym w Otwocku - budynek przy ul. Górnej 13 i ul. Komunardów 10</t>
  </si>
  <si>
    <t xml:space="preserve">Rozbudowa drogi powiatowej Nr 2713W w miejscowościach Stara Wieś, Dąbrówka i Celestynów </t>
  </si>
  <si>
    <t>Doświetlenie przejść dla pieszych na drodze powiatowej Nr 2717W - ul. Obrońców Pokoju w Celestynowie w rejonie centrum handlowego oraz  w Pogorzeli Warszawskiej w drodze Nr 2722W  - ul. Witosa</t>
  </si>
  <si>
    <t>Budowa chodnika w ul. Granicznej przy ul. Jachowicza</t>
  </si>
  <si>
    <t>Poprawa bezpieczeństwa ruchu drogowego na przejściu dla pieszych  (doświetlone znaki) w ul. Granicznej przy skrzyżowaniu  z ul. Zawiszy, droga Nr 2768W</t>
  </si>
  <si>
    <t>Doświetlenie przejść  dla pieszych w drogach powiatowych (m.in. w  ul. Kołłątaja na wysokości ul. Zacisznej)</t>
  </si>
  <si>
    <t>Wykonanie chodnika w Augustówce w drodze powiatowej Nr 1315W przy Szkole Podstawowej im. Orła Białego</t>
  </si>
  <si>
    <t>Doświetlenie przejścia dla pieszych w drodze powiatowej Nr 1315W przy Szkole Podstawowej im. Orła Białego w Augustówce</t>
  </si>
  <si>
    <t>Wykonanie parkingu w drodze powiatowej w Sobiekursku przy Szkole Podstawowej im. Jerzego Kukuczki</t>
  </si>
  <si>
    <t>Projekt i budowa chodnika w drodze powiatowej w Człekówce Nr 2743W od DK50 do numeru Człekówka 60 (dz.ew. 312/4) oraz wykonanie ZRID na przebudowę drogi Nr 2743W od  numeru Człekówka 60 do skrzyżowania z droga gminną  - ul. Wspólną</t>
  </si>
  <si>
    <t>Projekt i budowa chodnika przy drodze powiatowej Nr 1302W na wysokości  Szkoły  Podstawowej w Siedzowie na odcinku od granicy działki szkoły  do wyskości boiska sportowego</t>
  </si>
  <si>
    <t>Doświetlenie przejścia dla pieszych w drodze Nr 2770W - ul. Nadwiślańskiej</t>
  </si>
  <si>
    <t>Modernizacja drogi powiatowej w Glinkach</t>
  </si>
  <si>
    <t>Wykonanie barier na przepuście wraz z nową nakładką na przepuście w Osiecku</t>
  </si>
  <si>
    <t>Wykonanie projektu (ZRID) ciągu pieszo-rowerowego na odcinku od S17 do istniejącego opracowania (ok 1,1 km) w drodze Nr 2709W                                                Żanęcin - Glinianka - Bolesławów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</si>
  <si>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</si>
  <si>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</si>
  <si>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</si>
  <si>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</si>
  <si>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</si>
  <si>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</si>
  <si>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</si>
  <si>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</si>
  <si>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</si>
  <si>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</si>
  <si>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</si>
  <si>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Zakup  mobilnego punktu monitorowania z 3 kamerami w celu poprawienia bezpieczeństwa na drogach powiatowych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</si>
  <si>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</si>
  <si>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</si>
  <si>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</si>
  <si>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</si>
  <si>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</si>
  <si>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</si>
  <si>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</si>
  <si>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</si>
  <si>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</si>
  <si>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</si>
  <si>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</si>
  <si>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</si>
  <si>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</si>
  <si>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</si>
  <si>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</si>
  <si>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</si>
  <si>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</si>
  <si>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Prace konserwatorskie dwóch rzeźb aniołków w Liceum Ogólnokształcącym   Nr 1</t>
  </si>
  <si>
    <t>Dotacje celowe przekazane gminie na inwestycje i zakupy inwestycyjne realizowane naa podstawie porozumień (umów) między jednostkami samorządu terytorialnego</t>
  </si>
  <si>
    <t>Dotacje celowe przekazane gminie na inwestycje i zakupy inwestycyjne realizowane na podstawie porozumień (umów) między jednostkami samorządu terytorialnego</t>
  </si>
  <si>
    <t>6610</t>
  </si>
  <si>
    <t>4421</t>
  </si>
  <si>
    <t>Strona 32 z 32</t>
  </si>
  <si>
    <t>wydatki 
jednostek
budżetowych</t>
  </si>
  <si>
    <t>Modernizacja drogi powiatowej Nr 2744W w Ponurzycy</t>
  </si>
  <si>
    <t>Dokumentacja projektowa na przebudowę ul. Staszica/Kołłątaja wraz z przebudową skrzyżowania z ul. Świderską</t>
  </si>
  <si>
    <t>Wykonanie projektu (ZRID) ciągu pieszo-rowerowego na odcinku od istniejącego CPR Malcanów, ul. Mazowiecka (staw "Laguna") do istniejącego opracowania w Lipowie                 ul. Armii Krajowej do ul. Wierzbowej (ok. 0,8 km) w drodze Nr 2709W                                         Żanęcin - Glinianka - Bolesławów</t>
  </si>
  <si>
    <t>Dotacja  na dofinansowanie zakupu psa służbowego dla  potrzeb  Komendy Powiatowej Policji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</si>
</sst>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.00;\-#,##0.00"/>
  </numFmts>
  <fonts count="57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u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</font>
    <font>
      <sz val="7"/>
      <color rgb="FF000000"/>
      <name val="Arial"/>
    </font>
    <font>
      <b/>
      <sz val="7"/>
      <color rgb="FF000000"/>
      <name val="Arial"/>
    </font>
    <font>
      <sz val="6"/>
      <color rgb="FF000000"/>
      <name val="Arial"/>
    </font>
    <font>
      <b/>
      <sz val="5"/>
      <color rgb="FF000000"/>
      <name val="Arial"/>
      <family val="2"/>
      <charset val="238"/>
    </font>
    <font>
      <b/>
      <sz val="5"/>
      <color indexed="8"/>
      <name val="Arial"/>
      <family val="2"/>
      <charset val="238"/>
    </font>
    <font>
      <sz val="5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1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0" fillId="0" borderId="0"/>
    <xf numFmtId="164" fontId="13" fillId="0" borderId="0"/>
    <xf numFmtId="0" fontId="4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44" fillId="0" borderId="0"/>
    <xf numFmtId="0" fontId="49" fillId="0" borderId="0"/>
  </cellStyleXfs>
  <cellXfs count="644">
    <xf numFmtId="0" fontId="0" fillId="0" borderId="0" xfId="0" applyAlignment="1"/>
    <xf numFmtId="0" fontId="6" fillId="3" borderId="6" xfId="1" applyFont="1" applyFill="1" applyBorder="1" applyAlignment="1">
      <alignment vertical="center" wrapText="1"/>
    </xf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4" borderId="6" xfId="9" applyFont="1" applyFill="1" applyBorder="1" applyAlignment="1">
      <alignment horizontal="center" vertical="center"/>
    </xf>
    <xf numFmtId="0" fontId="12" fillId="4" borderId="1" xfId="9" applyFont="1" applyFill="1" applyBorder="1" applyAlignment="1">
      <alignment horizontal="center" vertical="center" wrapText="1"/>
    </xf>
    <xf numFmtId="0" fontId="12" fillId="0" borderId="6" xfId="9" applyFont="1" applyBorder="1" applyAlignment="1">
      <alignment horizontal="center" vertical="center"/>
    </xf>
    <xf numFmtId="0" fontId="12" fillId="0" borderId="6" xfId="9" applyFont="1" applyBorder="1" applyAlignment="1">
      <alignment horizontal="left" vertical="center"/>
    </xf>
    <xf numFmtId="3" fontId="12" fillId="0" borderId="6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5" fillId="0" borderId="6" xfId="9" applyFont="1" applyBorder="1" applyAlignment="1">
      <alignment horizontal="center" vertical="center"/>
    </xf>
    <xf numFmtId="0" fontId="15" fillId="0" borderId="6" xfId="9" applyFont="1" applyBorder="1" applyAlignment="1">
      <alignment horizontal="left" vertical="center"/>
    </xf>
    <xf numFmtId="3" fontId="15" fillId="0" borderId="6" xfId="9" applyNumberFormat="1" applyFont="1" applyFill="1" applyBorder="1" applyAlignment="1">
      <alignment horizontal="right"/>
    </xf>
    <xf numFmtId="0" fontId="15" fillId="0" borderId="0" xfId="9" applyFont="1" applyAlignment="1">
      <alignment vertical="center"/>
    </xf>
    <xf numFmtId="3" fontId="15" fillId="0" borderId="6" xfId="9" applyNumberFormat="1" applyFont="1" applyBorder="1" applyAlignment="1">
      <alignment horizontal="right"/>
    </xf>
    <xf numFmtId="3" fontId="12" fillId="0" borderId="6" xfId="9" applyNumberFormat="1" applyFont="1" applyBorder="1" applyAlignment="1"/>
    <xf numFmtId="3" fontId="15" fillId="0" borderId="6" xfId="9" applyNumberFormat="1" applyFont="1" applyFill="1" applyBorder="1" applyAlignment="1"/>
    <xf numFmtId="3" fontId="15" fillId="0" borderId="6" xfId="9" applyNumberFormat="1" applyFont="1" applyBorder="1" applyAlignment="1"/>
    <xf numFmtId="0" fontId="12" fillId="0" borderId="6" xfId="9" applyFont="1" applyBorder="1" applyAlignment="1">
      <alignment vertical="center"/>
    </xf>
    <xf numFmtId="0" fontId="10" fillId="4" borderId="6" xfId="9" applyFont="1" applyFill="1" applyBorder="1" applyAlignment="1">
      <alignment vertical="center"/>
    </xf>
    <xf numFmtId="3" fontId="12" fillId="4" borderId="6" xfId="9" applyNumberFormat="1" applyFont="1" applyFill="1" applyBorder="1" applyAlignment="1"/>
    <xf numFmtId="0" fontId="10" fillId="0" borderId="6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3" fontId="10" fillId="0" borderId="4" xfId="9" applyNumberFormat="1" applyFont="1" applyBorder="1" applyAlignment="1"/>
    <xf numFmtId="0" fontId="10" fillId="4" borderId="6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49" fontId="8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vertical="center" wrapText="1"/>
    </xf>
    <xf numFmtId="3" fontId="8" fillId="0" borderId="0" xfId="10" applyNumberFormat="1" applyFont="1" applyAlignment="1">
      <alignment vertical="center"/>
    </xf>
    <xf numFmtId="0" fontId="8" fillId="0" borderId="0" xfId="10" applyFont="1"/>
    <xf numFmtId="0" fontId="8" fillId="0" borderId="0" xfId="10" applyFont="1" applyAlignment="1">
      <alignment vertical="center"/>
    </xf>
    <xf numFmtId="49" fontId="8" fillId="0" borderId="6" xfId="10" applyNumberFormat="1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6" xfId="10" applyFont="1" applyBorder="1" applyAlignment="1">
      <alignment vertical="center" wrapText="1"/>
    </xf>
    <xf numFmtId="3" fontId="8" fillId="0" borderId="6" xfId="10" applyNumberFormat="1" applyFont="1" applyBorder="1" applyAlignment="1">
      <alignment vertical="center"/>
    </xf>
    <xf numFmtId="0" fontId="5" fillId="0" borderId="0" xfId="7" applyFont="1"/>
    <xf numFmtId="0" fontId="8" fillId="0" borderId="0" xfId="11" applyFont="1" applyAlignment="1">
      <alignment horizontal="center" vertical="center"/>
    </xf>
    <xf numFmtId="0" fontId="8" fillId="0" borderId="0" xfId="11" applyFont="1" applyAlignment="1">
      <alignment vertical="center" wrapText="1"/>
    </xf>
    <xf numFmtId="3" fontId="8" fillId="0" borderId="0" xfId="11" applyNumberFormat="1" applyFont="1" applyAlignment="1">
      <alignment vertical="center"/>
    </xf>
    <xf numFmtId="0" fontId="8" fillId="0" borderId="0" xfId="11" applyFont="1"/>
    <xf numFmtId="0" fontId="9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8" fillId="0" borderId="6" xfId="11" applyFont="1" applyBorder="1" applyAlignment="1">
      <alignment horizontal="center" vertical="center"/>
    </xf>
    <xf numFmtId="0" fontId="8" fillId="0" borderId="6" xfId="11" applyFont="1" applyBorder="1" applyAlignment="1">
      <alignment vertical="center" wrapText="1"/>
    </xf>
    <xf numFmtId="3" fontId="8" fillId="0" borderId="6" xfId="11" applyNumberFormat="1" applyFont="1" applyBorder="1" applyAlignment="1">
      <alignment vertical="center"/>
    </xf>
    <xf numFmtId="0" fontId="5" fillId="0" borderId="6" xfId="11" applyFont="1" applyBorder="1" applyAlignment="1">
      <alignment vertical="center" wrapText="1"/>
    </xf>
    <xf numFmtId="49" fontId="8" fillId="3" borderId="6" xfId="10" applyNumberFormat="1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vertical="center" wrapText="1"/>
    </xf>
    <xf numFmtId="3" fontId="8" fillId="3" borderId="6" xfId="10" applyNumberFormat="1" applyFont="1" applyFill="1" applyBorder="1" applyAlignment="1">
      <alignment vertical="center"/>
    </xf>
    <xf numFmtId="0" fontId="16" fillId="0" borderId="6" xfId="9" applyFont="1" applyFill="1" applyBorder="1" applyAlignment="1">
      <alignment horizontal="center" vertical="center"/>
    </xf>
    <xf numFmtId="0" fontId="16" fillId="0" borderId="6" xfId="9" applyFont="1" applyFill="1" applyBorder="1" applyAlignment="1">
      <alignment horizontal="center" vertical="center" wrapText="1"/>
    </xf>
    <xf numFmtId="3" fontId="5" fillId="0" borderId="6" xfId="11" applyNumberFormat="1" applyFont="1" applyBorder="1" applyAlignment="1">
      <alignment vertical="center"/>
    </xf>
    <xf numFmtId="0" fontId="8" fillId="0" borderId="1" xfId="10" applyFont="1" applyBorder="1" applyAlignment="1">
      <alignment vertical="center" wrapText="1"/>
    </xf>
    <xf numFmtId="0" fontId="5" fillId="0" borderId="6" xfId="7" applyFont="1" applyBorder="1" applyAlignment="1">
      <alignment vertical="center" wrapText="1"/>
    </xf>
    <xf numFmtId="49" fontId="9" fillId="5" borderId="6" xfId="10" applyNumberFormat="1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horizontal="center" vertical="center" wrapText="1"/>
    </xf>
    <xf numFmtId="3" fontId="9" fillId="5" borderId="6" xfId="10" applyNumberFormat="1" applyFont="1" applyFill="1" applyBorder="1" applyAlignment="1">
      <alignment horizontal="center" vertical="center"/>
    </xf>
    <xf numFmtId="3" fontId="9" fillId="5" borderId="6" xfId="10" applyNumberFormat="1" applyFont="1" applyFill="1" applyBorder="1" applyAlignment="1">
      <alignment vertical="center"/>
    </xf>
    <xf numFmtId="49" fontId="9" fillId="6" borderId="6" xfId="10" applyNumberFormat="1" applyFont="1" applyFill="1" applyBorder="1" applyAlignment="1">
      <alignment horizontal="center" vertical="center"/>
    </xf>
    <xf numFmtId="0" fontId="9" fillId="6" borderId="6" xfId="10" applyFont="1" applyFill="1" applyBorder="1" applyAlignment="1">
      <alignment horizontal="center" vertical="center"/>
    </xf>
    <xf numFmtId="0" fontId="9" fillId="6" borderId="6" xfId="10" applyFont="1" applyFill="1" applyBorder="1" applyAlignment="1">
      <alignment vertical="center" wrapText="1"/>
    </xf>
    <xf numFmtId="3" fontId="9" fillId="6" borderId="6" xfId="10" applyNumberFormat="1" applyFont="1" applyFill="1" applyBorder="1" applyAlignment="1">
      <alignment vertical="center"/>
    </xf>
    <xf numFmtId="0" fontId="17" fillId="0" borderId="0" xfId="11" applyFont="1" applyAlignment="1">
      <alignment horizontal="center" vertical="center" wrapText="1"/>
    </xf>
    <xf numFmtId="0" fontId="5" fillId="0" borderId="6" xfId="2" applyFont="1" applyBorder="1" applyAlignment="1">
      <alignment vertical="center" wrapText="1"/>
    </xf>
    <xf numFmtId="0" fontId="9" fillId="7" borderId="6" xfId="11" applyFont="1" applyFill="1" applyBorder="1" applyAlignment="1">
      <alignment horizontal="center" vertical="center"/>
    </xf>
    <xf numFmtId="0" fontId="9" fillId="7" borderId="6" xfId="11" applyFont="1" applyFill="1" applyBorder="1" applyAlignment="1">
      <alignment horizontal="center" vertical="center" wrapText="1"/>
    </xf>
    <xf numFmtId="3" fontId="9" fillId="7" borderId="6" xfId="11" applyNumberFormat="1" applyFont="1" applyFill="1" applyBorder="1" applyAlignment="1">
      <alignment horizontal="center" vertical="center"/>
    </xf>
    <xf numFmtId="0" fontId="9" fillId="8" borderId="6" xfId="11" applyFont="1" applyFill="1" applyBorder="1" applyAlignment="1">
      <alignment horizontal="center" vertical="center"/>
    </xf>
    <xf numFmtId="0" fontId="9" fillId="8" borderId="6" xfId="11" applyFont="1" applyFill="1" applyBorder="1" applyAlignment="1">
      <alignment vertical="center" wrapText="1"/>
    </xf>
    <xf numFmtId="3" fontId="9" fillId="8" borderId="6" xfId="11" applyNumberFormat="1" applyFont="1" applyFill="1" applyBorder="1" applyAlignment="1">
      <alignment vertical="center"/>
    </xf>
    <xf numFmtId="0" fontId="8" fillId="6" borderId="6" xfId="11" applyFont="1" applyFill="1" applyBorder="1" applyAlignment="1">
      <alignment horizontal="center" vertical="center"/>
    </xf>
    <xf numFmtId="0" fontId="8" fillId="6" borderId="6" xfId="11" applyFont="1" applyFill="1" applyBorder="1" applyAlignment="1">
      <alignment vertical="center" wrapText="1"/>
    </xf>
    <xf numFmtId="3" fontId="8" fillId="6" borderId="6" xfId="11" applyNumberFormat="1" applyFont="1" applyFill="1" applyBorder="1" applyAlignment="1">
      <alignment vertical="center"/>
    </xf>
    <xf numFmtId="3" fontId="9" fillId="7" borderId="6" xfId="11" applyNumberFormat="1" applyFont="1" applyFill="1" applyBorder="1" applyAlignment="1">
      <alignment vertical="center"/>
    </xf>
    <xf numFmtId="0" fontId="5" fillId="0" borderId="6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49" fontId="5" fillId="0" borderId="6" xfId="10" applyNumberFormat="1" applyFont="1" applyBorder="1" applyAlignment="1">
      <alignment horizontal="center" vertical="center"/>
    </xf>
    <xf numFmtId="0" fontId="5" fillId="0" borderId="6" xfId="10" applyFont="1" applyBorder="1" applyAlignment="1">
      <alignment horizontal="center" vertical="center"/>
    </xf>
    <xf numFmtId="3" fontId="5" fillId="0" borderId="6" xfId="10" applyNumberFormat="1" applyFont="1" applyBorder="1" applyAlignment="1">
      <alignment vertical="center"/>
    </xf>
    <xf numFmtId="0" fontId="5" fillId="0" borderId="0" xfId="10" applyFont="1" applyAlignment="1">
      <alignment vertical="center"/>
    </xf>
    <xf numFmtId="0" fontId="10" fillId="0" borderId="8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5" fillId="0" borderId="6" xfId="10" applyFont="1" applyBorder="1" applyAlignment="1">
      <alignment vertical="center" wrapText="1"/>
    </xf>
    <xf numFmtId="0" fontId="5" fillId="0" borderId="7" xfId="10" applyFont="1" applyBorder="1" applyAlignment="1">
      <alignment horizontal="center" vertical="center"/>
    </xf>
    <xf numFmtId="3" fontId="5" fillId="0" borderId="3" xfId="10" applyNumberFormat="1" applyFont="1" applyBorder="1" applyAlignment="1">
      <alignment vertical="center"/>
    </xf>
    <xf numFmtId="0" fontId="5" fillId="0" borderId="5" xfId="10" applyFont="1" applyBorder="1" applyAlignment="1">
      <alignment vertical="center" wrapText="1"/>
    </xf>
    <xf numFmtId="0" fontId="10" fillId="0" borderId="0" xfId="7" applyFont="1"/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11" fillId="0" borderId="0" xfId="7" applyFont="1" applyAlignment="1">
      <alignment vertical="center" wrapText="1"/>
    </xf>
    <xf numFmtId="0" fontId="14" fillId="0" borderId="0" xfId="7" applyFont="1"/>
    <xf numFmtId="0" fontId="6" fillId="2" borderId="6" xfId="7" applyFont="1" applyFill="1" applyBorder="1" applyAlignment="1">
      <alignment horizontal="center" vertical="center"/>
    </xf>
    <xf numFmtId="0" fontId="21" fillId="9" borderId="6" xfId="7" applyFont="1" applyFill="1" applyBorder="1" applyAlignment="1">
      <alignment horizontal="center" vertical="center"/>
    </xf>
    <xf numFmtId="0" fontId="21" fillId="0" borderId="0" xfId="7" applyFont="1"/>
    <xf numFmtId="0" fontId="6" fillId="3" borderId="6" xfId="7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5" fillId="0" borderId="6" xfId="7" applyFont="1" applyBorder="1" applyAlignment="1">
      <alignment horizontal="left" vertical="center" wrapText="1"/>
    </xf>
    <xf numFmtId="0" fontId="5" fillId="0" borderId="0" xfId="7" applyFont="1" applyAlignment="1">
      <alignment vertical="center" wrapText="1"/>
    </xf>
    <xf numFmtId="3" fontId="6" fillId="2" borderId="6" xfId="7" applyNumberFormat="1" applyFont="1" applyFill="1" applyBorder="1" applyAlignment="1">
      <alignment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49" fontId="5" fillId="0" borderId="6" xfId="7" applyNumberFormat="1" applyFont="1" applyBorder="1" applyAlignment="1">
      <alignment horizontal="center" vertical="center"/>
    </xf>
    <xf numFmtId="3" fontId="11" fillId="10" borderId="6" xfId="7" applyNumberFormat="1" applyFont="1" applyFill="1" applyBorder="1" applyAlignment="1">
      <alignment horizontal="right"/>
    </xf>
    <xf numFmtId="0" fontId="22" fillId="0" borderId="0" xfId="7" applyFont="1"/>
    <xf numFmtId="0" fontId="8" fillId="0" borderId="6" xfId="11" applyFont="1" applyFill="1" applyBorder="1" applyAlignment="1">
      <alignment vertical="center"/>
    </xf>
    <xf numFmtId="0" fontId="10" fillId="0" borderId="0" xfId="7"/>
    <xf numFmtId="0" fontId="10" fillId="0" borderId="0" xfId="7" applyAlignment="1"/>
    <xf numFmtId="0" fontId="6" fillId="11" borderId="14" xfId="7" applyFont="1" applyFill="1" applyBorder="1" applyAlignment="1">
      <alignment horizontal="center" vertical="center" wrapText="1"/>
    </xf>
    <xf numFmtId="0" fontId="6" fillId="11" borderId="15" xfId="7" applyFont="1" applyFill="1" applyBorder="1" applyAlignment="1">
      <alignment horizontal="center" vertical="center" wrapText="1"/>
    </xf>
    <xf numFmtId="0" fontId="6" fillId="11" borderId="16" xfId="7" applyFont="1" applyFill="1" applyBorder="1" applyAlignment="1">
      <alignment horizontal="center" vertical="center" wrapText="1"/>
    </xf>
    <xf numFmtId="3" fontId="6" fillId="11" borderId="17" xfId="7" applyNumberFormat="1" applyFont="1" applyFill="1" applyBorder="1" applyAlignment="1">
      <alignment horizontal="right" vertical="center" wrapText="1"/>
    </xf>
    <xf numFmtId="0" fontId="12" fillId="0" borderId="0" xfId="7" applyFont="1"/>
    <xf numFmtId="0" fontId="24" fillId="0" borderId="0" xfId="0" applyFont="1" applyAlignment="1">
      <alignment vertical="center"/>
    </xf>
    <xf numFmtId="0" fontId="24" fillId="0" borderId="0" xfId="0" applyFont="1" applyAlignme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 wrapText="1"/>
    </xf>
    <xf numFmtId="3" fontId="6" fillId="2" borderId="6" xfId="1" applyNumberFormat="1" applyFont="1" applyFill="1" applyBorder="1" applyAlignment="1">
      <alignment horizontal="right"/>
    </xf>
    <xf numFmtId="49" fontId="6" fillId="3" borderId="6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1" applyNumberFormat="1" applyFont="1" applyFill="1" applyBorder="1" applyAlignment="1"/>
    <xf numFmtId="49" fontId="20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3" fontId="5" fillId="0" borderId="6" xfId="1" applyNumberFormat="1" applyFont="1" applyBorder="1" applyAlignment="1"/>
    <xf numFmtId="0" fontId="5" fillId="0" borderId="6" xfId="1" applyFont="1" applyBorder="1" applyAlignment="1">
      <alignment vertical="center" wrapText="1"/>
    </xf>
    <xf numFmtId="0" fontId="5" fillId="0" borderId="0" xfId="1" applyFont="1" applyFill="1"/>
    <xf numFmtId="0" fontId="6" fillId="2" borderId="6" xfId="1" applyFont="1" applyFill="1" applyBorder="1" applyAlignment="1">
      <alignment vertical="center" wrapText="1"/>
    </xf>
    <xf numFmtId="3" fontId="6" fillId="2" borderId="6" xfId="1" applyNumberFormat="1" applyFont="1" applyFill="1" applyBorder="1" applyAlignment="1"/>
    <xf numFmtId="49" fontId="5" fillId="0" borderId="6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/>
    <xf numFmtId="49" fontId="5" fillId="0" borderId="6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/>
    <xf numFmtId="0" fontId="20" fillId="0" borderId="6" xfId="1" applyFont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6" xfId="1" applyFont="1" applyBorder="1" applyAlignment="1"/>
    <xf numFmtId="0" fontId="6" fillId="0" borderId="0" xfId="1" applyFont="1" applyAlignment="1">
      <alignment vertical="center"/>
    </xf>
    <xf numFmtId="3" fontId="28" fillId="0" borderId="6" xfId="1" applyNumberFormat="1" applyFont="1" applyBorder="1" applyAlignment="1"/>
    <xf numFmtId="0" fontId="6" fillId="12" borderId="6" xfId="1" applyFont="1" applyFill="1" applyBorder="1" applyAlignment="1">
      <alignment vertical="center"/>
    </xf>
    <xf numFmtId="0" fontId="5" fillId="12" borderId="6" xfId="1" applyFont="1" applyFill="1" applyBorder="1" applyAlignment="1">
      <alignment horizontal="center" vertical="center"/>
    </xf>
    <xf numFmtId="3" fontId="5" fillId="12" borderId="6" xfId="1" applyNumberFormat="1" applyFont="1" applyFill="1" applyBorder="1" applyAlignment="1"/>
    <xf numFmtId="3" fontId="28" fillId="12" borderId="6" xfId="1" applyNumberFormat="1" applyFont="1" applyFill="1" applyBorder="1" applyAlignment="1"/>
    <xf numFmtId="3" fontId="29" fillId="0" borderId="6" xfId="1" applyNumberFormat="1" applyFont="1" applyBorder="1" applyAlignment="1"/>
    <xf numFmtId="3" fontId="6" fillId="2" borderId="6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6" fillId="13" borderId="6" xfId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right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/>
    <xf numFmtId="0" fontId="8" fillId="0" borderId="0" xfId="2" applyFont="1"/>
    <xf numFmtId="0" fontId="9" fillId="5" borderId="6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9" fillId="6" borderId="6" xfId="2" applyFont="1" applyFill="1" applyBorder="1" applyAlignment="1">
      <alignment horizontal="center" vertical="center"/>
    </xf>
    <xf numFmtId="0" fontId="9" fillId="6" borderId="6" xfId="2" applyFont="1" applyFill="1" applyBorder="1" applyAlignment="1">
      <alignment vertical="center" wrapText="1"/>
    </xf>
    <xf numFmtId="3" fontId="9" fillId="6" borderId="6" xfId="2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vertical="center" wrapText="1"/>
    </xf>
    <xf numFmtId="3" fontId="8" fillId="3" borderId="6" xfId="2" applyNumberFormat="1" applyFont="1" applyFill="1" applyBorder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6" xfId="2" applyFont="1" applyBorder="1" applyAlignment="1">
      <alignment vertical="center" wrapText="1"/>
    </xf>
    <xf numFmtId="3" fontId="8" fillId="0" borderId="6" xfId="2" applyNumberFormat="1" applyFont="1" applyBorder="1" applyAlignment="1">
      <alignment vertical="center"/>
    </xf>
    <xf numFmtId="3" fontId="9" fillId="5" borderId="6" xfId="2" applyNumberFormat="1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9" fillId="14" borderId="6" xfId="2" applyFont="1" applyFill="1" applyBorder="1" applyAlignment="1">
      <alignment horizontal="center" vertical="center"/>
    </xf>
    <xf numFmtId="0" fontId="9" fillId="15" borderId="6" xfId="2" applyFont="1" applyFill="1" applyBorder="1" applyAlignment="1">
      <alignment horizontal="center" vertical="center"/>
    </xf>
    <xf numFmtId="0" fontId="9" fillId="15" borderId="6" xfId="2" applyFont="1" applyFill="1" applyBorder="1" applyAlignment="1">
      <alignment vertical="center" wrapText="1"/>
    </xf>
    <xf numFmtId="3" fontId="9" fillId="15" borderId="6" xfId="2" applyNumberFormat="1" applyFont="1" applyFill="1" applyBorder="1" applyAlignment="1">
      <alignment vertical="center"/>
    </xf>
    <xf numFmtId="49" fontId="8" fillId="0" borderId="6" xfId="2" applyNumberFormat="1" applyFont="1" applyBorder="1" applyAlignment="1">
      <alignment horizontal="center" vertical="center"/>
    </xf>
    <xf numFmtId="49" fontId="9" fillId="15" borderId="6" xfId="2" applyNumberFormat="1" applyFont="1" applyFill="1" applyBorder="1" applyAlignment="1">
      <alignment horizontal="center" vertical="center"/>
    </xf>
    <xf numFmtId="49" fontId="8" fillId="3" borderId="6" xfId="2" applyNumberFormat="1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3" fontId="5" fillId="0" borderId="6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0" fontId="30" fillId="0" borderId="6" xfId="7" applyFont="1" applyBorder="1" applyAlignment="1">
      <alignment vertical="center" wrapText="1"/>
    </xf>
    <xf numFmtId="0" fontId="5" fillId="0" borderId="0" xfId="9" applyFont="1"/>
    <xf numFmtId="0" fontId="5" fillId="0" borderId="0" xfId="9" applyFont="1" applyAlignment="1">
      <alignment horizontal="center"/>
    </xf>
    <xf numFmtId="0" fontId="31" fillId="0" borderId="0" xfId="9" applyFont="1"/>
    <xf numFmtId="0" fontId="6" fillId="0" borderId="0" xfId="9" applyFont="1" applyAlignment="1">
      <alignment horizontal="center"/>
    </xf>
    <xf numFmtId="0" fontId="5" fillId="0" borderId="0" xfId="9" applyFont="1" applyAlignment="1">
      <alignment vertical="center"/>
    </xf>
    <xf numFmtId="0" fontId="16" fillId="0" borderId="6" xfId="9" applyFont="1" applyBorder="1" applyAlignment="1">
      <alignment horizontal="center" vertical="center"/>
    </xf>
    <xf numFmtId="0" fontId="5" fillId="0" borderId="6" xfId="9" applyFont="1" applyBorder="1" applyAlignment="1">
      <alignment vertical="center" wrapText="1"/>
    </xf>
    <xf numFmtId="0" fontId="5" fillId="0" borderId="0" xfId="9" applyFont="1" applyAlignment="1"/>
    <xf numFmtId="4" fontId="6" fillId="16" borderId="6" xfId="9" applyNumberFormat="1" applyFont="1" applyFill="1" applyBorder="1" applyAlignment="1">
      <alignment vertical="center"/>
    </xf>
    <xf numFmtId="0" fontId="6" fillId="0" borderId="0" xfId="9" applyFont="1" applyAlignment="1">
      <alignment vertical="center"/>
    </xf>
    <xf numFmtId="3" fontId="31" fillId="0" borderId="6" xfId="1" applyNumberFormat="1" applyFont="1" applyBorder="1" applyAlignment="1"/>
    <xf numFmtId="0" fontId="5" fillId="0" borderId="6" xfId="1" applyFont="1" applyFill="1" applyBorder="1" applyAlignment="1"/>
    <xf numFmtId="0" fontId="6" fillId="0" borderId="0" xfId="1" applyFont="1" applyFill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49" fontId="8" fillId="0" borderId="6" xfId="10" applyNumberFormat="1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vertical="center" wrapText="1"/>
    </xf>
    <xf numFmtId="3" fontId="8" fillId="0" borderId="6" xfId="10" applyNumberFormat="1" applyFont="1" applyFill="1" applyBorder="1" applyAlignment="1">
      <alignment vertical="center"/>
    </xf>
    <xf numFmtId="0" fontId="8" fillId="0" borderId="0" xfId="10" applyFont="1" applyFill="1" applyAlignment="1">
      <alignment vertical="center"/>
    </xf>
    <xf numFmtId="49" fontId="5" fillId="3" borderId="6" xfId="10" applyNumberFormat="1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vertical="center" wrapText="1"/>
    </xf>
    <xf numFmtId="3" fontId="5" fillId="3" borderId="6" xfId="10" applyNumberFormat="1" applyFont="1" applyFill="1" applyBorder="1" applyAlignment="1">
      <alignment vertical="center"/>
    </xf>
    <xf numFmtId="0" fontId="5" fillId="0" borderId="0" xfId="10" applyFont="1" applyFill="1" applyAlignment="1">
      <alignment vertical="center"/>
    </xf>
    <xf numFmtId="0" fontId="8" fillId="0" borderId="0" xfId="11" applyFont="1" applyFill="1" applyAlignment="1">
      <alignment vertical="center"/>
    </xf>
    <xf numFmtId="0" fontId="8" fillId="0" borderId="6" xfId="11" applyFont="1" applyFill="1" applyBorder="1" applyAlignment="1">
      <alignment horizontal="center" vertical="center"/>
    </xf>
    <xf numFmtId="3" fontId="8" fillId="0" borderId="6" xfId="11" applyNumberFormat="1" applyFont="1" applyFill="1" applyBorder="1" applyAlignment="1">
      <alignment vertical="center"/>
    </xf>
    <xf numFmtId="3" fontId="31" fillId="0" borderId="6" xfId="1" applyNumberFormat="1" applyFont="1" applyFill="1" applyBorder="1" applyAlignment="1"/>
    <xf numFmtId="0" fontId="5" fillId="0" borderId="6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3" fontId="31" fillId="0" borderId="6" xfId="7" applyNumberFormat="1" applyFont="1" applyFill="1" applyBorder="1" applyAlignment="1">
      <alignment horizontal="right" vertical="center" wrapText="1"/>
    </xf>
    <xf numFmtId="3" fontId="6" fillId="0" borderId="0" xfId="7" applyNumberFormat="1" applyFont="1" applyFill="1"/>
    <xf numFmtId="0" fontId="6" fillId="0" borderId="0" xfId="7" applyFont="1" applyFill="1"/>
    <xf numFmtId="0" fontId="5" fillId="0" borderId="0" xfId="7" applyFont="1" applyFill="1"/>
    <xf numFmtId="3" fontId="5" fillId="0" borderId="6" xfId="10" applyNumberFormat="1" applyFont="1" applyFill="1" applyBorder="1" applyAlignment="1">
      <alignment vertical="center"/>
    </xf>
    <xf numFmtId="3" fontId="8" fillId="12" borderId="6" xfId="2" applyNumberFormat="1" applyFont="1" applyFill="1" applyBorder="1" applyAlignment="1">
      <alignment vertical="center"/>
    </xf>
    <xf numFmtId="0" fontId="5" fillId="12" borderId="17" xfId="7" applyFont="1" applyFill="1" applyBorder="1" applyAlignment="1">
      <alignment horizontal="center" vertical="center" wrapText="1"/>
    </xf>
    <xf numFmtId="3" fontId="5" fillId="12" borderId="17" xfId="7" applyNumberFormat="1" applyFont="1" applyFill="1" applyBorder="1" applyAlignment="1">
      <alignment horizontal="right" vertical="center" wrapText="1"/>
    </xf>
    <xf numFmtId="0" fontId="10" fillId="12" borderId="0" xfId="7" applyFont="1" applyFill="1"/>
    <xf numFmtId="0" fontId="6" fillId="15" borderId="6" xfId="2" applyFont="1" applyFill="1" applyBorder="1" applyAlignment="1">
      <alignment vertical="center" wrapText="1"/>
    </xf>
    <xf numFmtId="0" fontId="5" fillId="3" borderId="6" xfId="11" applyFont="1" applyFill="1" applyBorder="1" applyAlignment="1">
      <alignment vertical="center" wrapText="1"/>
    </xf>
    <xf numFmtId="0" fontId="10" fillId="0" borderId="0" xfId="7" applyFont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34" fillId="0" borderId="0" xfId="7" applyFont="1" applyProtection="1">
      <protection locked="0"/>
    </xf>
    <xf numFmtId="0" fontId="10" fillId="0" borderId="0" xfId="7" applyFont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35" fillId="0" borderId="0" xfId="7" applyFont="1" applyFill="1" applyAlignment="1" applyProtection="1">
      <alignment vertical="center"/>
      <protection locked="0"/>
    </xf>
    <xf numFmtId="0" fontId="10" fillId="0" borderId="0" xfId="7" applyFont="1" applyProtection="1"/>
    <xf numFmtId="0" fontId="34" fillId="0" borderId="0" xfId="7" applyFont="1" applyProtection="1"/>
    <xf numFmtId="3" fontId="34" fillId="0" borderId="0" xfId="7" applyNumberFormat="1" applyFont="1" applyProtection="1"/>
    <xf numFmtId="0" fontId="35" fillId="0" borderId="0" xfId="7" applyFont="1" applyAlignment="1" applyProtection="1">
      <alignment vertical="center"/>
      <protection locked="0"/>
    </xf>
    <xf numFmtId="0" fontId="12" fillId="12" borderId="0" xfId="7" applyFont="1" applyFill="1" applyBorder="1" applyAlignment="1" applyProtection="1">
      <alignment vertical="center"/>
      <protection locked="0"/>
    </xf>
    <xf numFmtId="3" fontId="10" fillId="0" borderId="0" xfId="7" applyNumberFormat="1" applyFont="1" applyProtection="1"/>
    <xf numFmtId="0" fontId="10" fillId="12" borderId="0" xfId="7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12" borderId="0" xfId="7" applyFont="1" applyFill="1" applyAlignment="1" applyProtection="1">
      <alignment vertical="center"/>
      <protection locked="0"/>
    </xf>
    <xf numFmtId="0" fontId="36" fillId="0" borderId="0" xfId="7" applyFont="1" applyFill="1" applyAlignment="1" applyProtection="1">
      <alignment vertical="center"/>
      <protection locked="0"/>
    </xf>
    <xf numFmtId="0" fontId="37" fillId="0" borderId="0" xfId="7" applyFont="1" applyFill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  <protection locked="0"/>
    </xf>
    <xf numFmtId="0" fontId="35" fillId="0" borderId="31" xfId="7" applyFont="1" applyFill="1" applyBorder="1" applyAlignment="1" applyProtection="1">
      <alignment vertical="center" wrapText="1"/>
    </xf>
    <xf numFmtId="3" fontId="10" fillId="0" borderId="31" xfId="7" applyNumberFormat="1" applyFont="1" applyFill="1" applyBorder="1" applyAlignment="1" applyProtection="1">
      <alignment vertical="center" wrapText="1"/>
    </xf>
    <xf numFmtId="0" fontId="10" fillId="0" borderId="31" xfId="7" applyFont="1" applyFill="1" applyBorder="1" applyAlignment="1" applyProtection="1">
      <alignment horizontal="left" vertical="center" wrapText="1"/>
    </xf>
    <xf numFmtId="0" fontId="10" fillId="0" borderId="31" xfId="7" applyFont="1" applyFill="1" applyBorder="1" applyAlignment="1" applyProtection="1">
      <alignment horizontal="center" vertical="center" wrapText="1"/>
    </xf>
    <xf numFmtId="0" fontId="12" fillId="2" borderId="31" xfId="7" applyFont="1" applyFill="1" applyBorder="1" applyAlignment="1" applyProtection="1">
      <alignment vertical="center" wrapText="1"/>
    </xf>
    <xf numFmtId="3" fontId="12" fillId="2" borderId="31" xfId="7" applyNumberFormat="1" applyFont="1" applyFill="1" applyBorder="1" applyAlignment="1" applyProtection="1">
      <alignment vertical="center" wrapText="1"/>
    </xf>
    <xf numFmtId="0" fontId="10" fillId="0" borderId="31" xfId="7" applyFont="1" applyFill="1" applyBorder="1" applyAlignment="1" applyProtection="1">
      <alignment vertical="center" wrapText="1"/>
    </xf>
    <xf numFmtId="0" fontId="38" fillId="0" borderId="0" xfId="7" applyFont="1" applyFill="1" applyAlignment="1" applyProtection="1">
      <alignment vertical="center"/>
      <protection locked="0"/>
    </xf>
    <xf numFmtId="0" fontId="35" fillId="0" borderId="31" xfId="7" applyFont="1" applyBorder="1" applyAlignment="1" applyProtection="1">
      <alignment vertical="center" wrapText="1"/>
    </xf>
    <xf numFmtId="3" fontId="35" fillId="0" borderId="31" xfId="7" applyNumberFormat="1" applyFont="1" applyBorder="1" applyAlignment="1" applyProtection="1">
      <alignment vertical="center" wrapText="1"/>
    </xf>
    <xf numFmtId="3" fontId="10" fillId="0" borderId="31" xfId="7" applyNumberFormat="1" applyFont="1" applyBorder="1" applyAlignment="1" applyProtection="1">
      <alignment vertical="center" wrapText="1"/>
    </xf>
    <xf numFmtId="0" fontId="10" fillId="0" borderId="31" xfId="7" applyFont="1" applyBorder="1" applyAlignment="1" applyProtection="1">
      <alignment horizontal="left" vertical="center" wrapText="1"/>
    </xf>
    <xf numFmtId="0" fontId="10" fillId="0" borderId="31" xfId="7" applyFont="1" applyBorder="1" applyAlignment="1" applyProtection="1">
      <alignment horizontal="center" vertical="center" wrapText="1"/>
    </xf>
    <xf numFmtId="0" fontId="12" fillId="19" borderId="31" xfId="7" applyFont="1" applyFill="1" applyBorder="1" applyAlignment="1" applyProtection="1">
      <alignment vertical="center" wrapText="1"/>
    </xf>
    <xf numFmtId="3" fontId="12" fillId="19" borderId="31" xfId="7" applyNumberFormat="1" applyFont="1" applyFill="1" applyBorder="1" applyAlignment="1" applyProtection="1">
      <alignment vertical="center" wrapText="1"/>
    </xf>
    <xf numFmtId="3" fontId="35" fillId="0" borderId="31" xfId="7" applyNumberFormat="1" applyFont="1" applyFill="1" applyBorder="1" applyAlignment="1" applyProtection="1">
      <alignment vertical="center"/>
    </xf>
    <xf numFmtId="3" fontId="10" fillId="0" borderId="31" xfId="7" applyNumberFormat="1" applyFont="1" applyFill="1" applyBorder="1" applyAlignment="1" applyProtection="1">
      <alignment vertical="center"/>
    </xf>
    <xf numFmtId="0" fontId="10" fillId="0" borderId="31" xfId="16" applyFont="1" applyFill="1" applyBorder="1" applyAlignment="1" applyProtection="1">
      <alignment horizontal="left" vertical="center" wrapText="1"/>
    </xf>
    <xf numFmtId="41" fontId="12" fillId="19" borderId="31" xfId="7" applyNumberFormat="1" applyFont="1" applyFill="1" applyBorder="1" applyAlignment="1" applyProtection="1">
      <alignment horizontal="right" vertical="center" wrapText="1"/>
    </xf>
    <xf numFmtId="3" fontId="12" fillId="19" borderId="31" xfId="7" applyNumberFormat="1" applyFont="1" applyFill="1" applyBorder="1" applyAlignment="1" applyProtection="1">
      <alignment vertical="center"/>
    </xf>
    <xf numFmtId="0" fontId="10" fillId="0" borderId="31" xfId="7" applyFont="1" applyFill="1" applyBorder="1" applyAlignment="1" applyProtection="1">
      <alignment horizontal="right" vertical="center" wrapText="1"/>
    </xf>
    <xf numFmtId="0" fontId="10" fillId="0" borderId="30" xfId="7" applyFont="1" applyFill="1" applyBorder="1" applyAlignment="1" applyProtection="1">
      <alignment horizontal="center" vertical="center"/>
    </xf>
    <xf numFmtId="3" fontId="35" fillId="0" borderId="31" xfId="7" applyNumberFormat="1" applyFont="1" applyFill="1" applyBorder="1" applyAlignment="1" applyProtection="1">
      <alignment vertical="center" wrapText="1"/>
    </xf>
    <xf numFmtId="0" fontId="38" fillId="19" borderId="31" xfId="7" applyFont="1" applyFill="1" applyBorder="1" applyAlignment="1" applyProtection="1">
      <alignment vertical="center" wrapText="1"/>
    </xf>
    <xf numFmtId="3" fontId="38" fillId="19" borderId="31" xfId="7" applyNumberFormat="1" applyFont="1" applyFill="1" applyBorder="1" applyAlignment="1" applyProtection="1">
      <alignment vertical="center" wrapText="1"/>
    </xf>
    <xf numFmtId="0" fontId="38" fillId="0" borderId="0" xfId="7" applyFont="1" applyAlignment="1" applyProtection="1">
      <alignment vertical="center"/>
      <protection locked="0"/>
    </xf>
    <xf numFmtId="3" fontId="38" fillId="19" borderId="31" xfId="7" applyNumberFormat="1" applyFont="1" applyFill="1" applyBorder="1" applyAlignment="1" applyProtection="1">
      <alignment vertical="center"/>
    </xf>
    <xf numFmtId="0" fontId="15" fillId="0" borderId="0" xfId="7" applyFont="1" applyFill="1" applyAlignment="1" applyProtection="1">
      <alignment vertical="center"/>
      <protection locked="0"/>
    </xf>
    <xf numFmtId="0" fontId="34" fillId="0" borderId="0" xfId="7" applyFont="1" applyFill="1" applyProtection="1">
      <protection locked="0"/>
    </xf>
    <xf numFmtId="0" fontId="34" fillId="0" borderId="30" xfId="7" applyFont="1" applyFill="1" applyBorder="1" applyAlignment="1" applyProtection="1">
      <alignment horizontal="center" vertical="center"/>
    </xf>
    <xf numFmtId="0" fontId="6" fillId="0" borderId="0" xfId="9" applyFont="1" applyAlignment="1"/>
    <xf numFmtId="0" fontId="6" fillId="2" borderId="6" xfId="9" applyFont="1" applyFill="1" applyBorder="1" applyAlignment="1">
      <alignment horizontal="right"/>
    </xf>
    <xf numFmtId="0" fontId="6" fillId="0" borderId="6" xfId="9" applyFont="1" applyBorder="1" applyAlignment="1">
      <alignment horizontal="center" wrapText="1"/>
    </xf>
    <xf numFmtId="4" fontId="6" fillId="2" borderId="6" xfId="9" applyNumberFormat="1" applyFont="1" applyFill="1" applyBorder="1" applyAlignment="1">
      <alignment wrapText="1"/>
    </xf>
    <xf numFmtId="4" fontId="6" fillId="2" borderId="6" xfId="9" applyNumberFormat="1" applyFont="1" applyFill="1" applyBorder="1" applyAlignment="1"/>
    <xf numFmtId="0" fontId="6" fillId="2" borderId="1" xfId="9" applyFont="1" applyFill="1" applyBorder="1" applyAlignment="1">
      <alignment horizontal="right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5" fillId="0" borderId="6" xfId="9" applyFont="1" applyFill="1" applyBorder="1" applyAlignment="1">
      <alignment horizontal="left" vertical="center"/>
    </xf>
    <xf numFmtId="3" fontId="12" fillId="19" borderId="31" xfId="7" applyNumberFormat="1" applyFont="1" applyFill="1" applyBorder="1" applyAlignment="1" applyProtection="1">
      <alignment horizontal="right" vertical="center" wrapText="1"/>
    </xf>
    <xf numFmtId="0" fontId="10" fillId="0" borderId="0" xfId="7" applyFont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</xf>
    <xf numFmtId="0" fontId="10" fillId="0" borderId="0" xfId="7" applyFont="1" applyFill="1" applyProtection="1">
      <protection locked="0"/>
    </xf>
    <xf numFmtId="0" fontId="34" fillId="0" borderId="0" xfId="7" applyFont="1" applyAlignment="1" applyProtection="1">
      <alignment horizontal="center" vertical="center"/>
    </xf>
    <xf numFmtId="0" fontId="12" fillId="0" borderId="31" xfId="7" applyFont="1" applyFill="1" applyBorder="1" applyAlignment="1" applyProtection="1">
      <alignment vertical="center" wrapText="1"/>
      <protection locked="0"/>
    </xf>
    <xf numFmtId="0" fontId="38" fillId="0" borderId="31" xfId="7" applyFont="1" applyFill="1" applyBorder="1" applyAlignment="1" applyProtection="1">
      <alignment horizontal="center" vertical="center" wrapText="1"/>
      <protection locked="0"/>
    </xf>
    <xf numFmtId="0" fontId="39" fillId="0" borderId="31" xfId="7" applyFont="1" applyFill="1" applyBorder="1" applyAlignment="1" applyProtection="1">
      <alignment horizontal="center" vertical="center" wrapText="1"/>
    </xf>
    <xf numFmtId="0" fontId="10" fillId="18" borderId="31" xfId="7" applyFont="1" applyFill="1" applyBorder="1" applyAlignment="1" applyProtection="1">
      <alignment horizontal="center" vertical="center" wrapText="1"/>
      <protection locked="0"/>
    </xf>
    <xf numFmtId="0" fontId="12" fillId="19" borderId="31" xfId="7" applyFont="1" applyFill="1" applyBorder="1" applyAlignment="1" applyProtection="1">
      <alignment horizontal="center" vertical="center" wrapText="1"/>
      <protection locked="0"/>
    </xf>
    <xf numFmtId="0" fontId="40" fillId="19" borderId="31" xfId="7" applyFont="1" applyFill="1" applyBorder="1" applyAlignment="1" applyProtection="1">
      <alignment horizontal="center" vertical="center" wrapText="1"/>
    </xf>
    <xf numFmtId="0" fontId="15" fillId="19" borderId="31" xfId="7" applyFont="1" applyFill="1" applyBorder="1" applyAlignment="1" applyProtection="1">
      <alignment horizontal="center" vertical="center" wrapText="1"/>
      <protection locked="0"/>
    </xf>
    <xf numFmtId="0" fontId="12" fillId="0" borderId="31" xfId="7" applyFont="1" applyFill="1" applyBorder="1" applyAlignment="1" applyProtection="1">
      <alignment horizontal="center" vertical="center" wrapText="1"/>
      <protection locked="0"/>
    </xf>
    <xf numFmtId="0" fontId="10" fillId="0" borderId="31" xfId="7" applyNumberFormat="1" applyFont="1" applyFill="1" applyBorder="1" applyAlignment="1" applyProtection="1">
      <alignment horizontal="center" vertical="center"/>
    </xf>
    <xf numFmtId="3" fontId="10" fillId="0" borderId="31" xfId="7" applyNumberFormat="1" applyFont="1" applyFill="1" applyBorder="1" applyAlignment="1" applyProtection="1">
      <alignment horizontal="center" vertical="center"/>
    </xf>
    <xf numFmtId="0" fontId="34" fillId="0" borderId="31" xfId="7" applyFont="1" applyFill="1" applyBorder="1" applyAlignment="1" applyProtection="1">
      <alignment horizontal="center" vertical="center" wrapText="1"/>
    </xf>
    <xf numFmtId="0" fontId="38" fillId="19" borderId="31" xfId="7" applyFont="1" applyFill="1" applyBorder="1" applyAlignment="1" applyProtection="1">
      <alignment horizontal="center" vertical="center" wrapText="1"/>
      <protection locked="0"/>
    </xf>
    <xf numFmtId="0" fontId="41" fillId="19" borderId="31" xfId="7" applyFont="1" applyFill="1" applyBorder="1" applyAlignment="1" applyProtection="1">
      <alignment horizontal="center" vertical="center" wrapText="1"/>
    </xf>
    <xf numFmtId="0" fontId="12" fillId="18" borderId="31" xfId="7" applyFont="1" applyFill="1" applyBorder="1" applyAlignment="1" applyProtection="1">
      <alignment horizontal="center" vertical="center" wrapText="1"/>
      <protection locked="0"/>
    </xf>
    <xf numFmtId="0" fontId="42" fillId="19" borderId="31" xfId="7" applyFont="1" applyFill="1" applyBorder="1" applyAlignment="1" applyProtection="1">
      <alignment horizontal="center" vertical="center" wrapText="1"/>
      <protection locked="0"/>
    </xf>
    <xf numFmtId="0" fontId="10" fillId="0" borderId="30" xfId="7" applyFont="1" applyFill="1" applyBorder="1" applyAlignment="1" applyProtection="1">
      <alignment horizontal="center" vertical="center"/>
      <protection locked="0"/>
    </xf>
    <xf numFmtId="0" fontId="6" fillId="0" borderId="0" xfId="7" applyFont="1" applyAlignment="1">
      <alignment horizontal="center" vertical="center"/>
    </xf>
    <xf numFmtId="0" fontId="5" fillId="0" borderId="6" xfId="7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/>
    </xf>
    <xf numFmtId="49" fontId="5" fillId="0" borderId="6" xfId="7" applyNumberFormat="1" applyFont="1" applyFill="1" applyBorder="1" applyAlignment="1">
      <alignment horizontal="center" vertical="center"/>
    </xf>
    <xf numFmtId="0" fontId="43" fillId="0" borderId="31" xfId="16" applyFont="1" applyFill="1" applyBorder="1" applyAlignment="1" applyProtection="1">
      <alignment vertical="center" wrapText="1"/>
    </xf>
    <xf numFmtId="0" fontId="12" fillId="18" borderId="35" xfId="7" applyFont="1" applyFill="1" applyBorder="1" applyAlignment="1" applyProtection="1">
      <alignment horizontal="center" vertical="center" wrapText="1"/>
      <protection locked="0"/>
    </xf>
    <xf numFmtId="0" fontId="12" fillId="2" borderId="35" xfId="7" applyFont="1" applyFill="1" applyBorder="1" applyAlignment="1" applyProtection="1">
      <alignment vertical="center" wrapText="1"/>
      <protection locked="0"/>
    </xf>
    <xf numFmtId="0" fontId="10" fillId="0" borderId="35" xfId="7" applyFont="1" applyFill="1" applyBorder="1" applyAlignment="1" applyProtection="1">
      <alignment vertical="center" wrapText="1"/>
      <protection locked="0"/>
    </xf>
    <xf numFmtId="0" fontId="12" fillId="0" borderId="35" xfId="7" applyFont="1" applyFill="1" applyBorder="1" applyAlignment="1" applyProtection="1">
      <alignment vertical="center" wrapText="1"/>
      <protection locked="0"/>
    </xf>
    <xf numFmtId="3" fontId="12" fillId="0" borderId="31" xfId="7" applyNumberFormat="1" applyFont="1" applyFill="1" applyBorder="1" applyAlignment="1" applyProtection="1">
      <alignment vertical="center" wrapText="1"/>
    </xf>
    <xf numFmtId="0" fontId="12" fillId="0" borderId="36" xfId="7" applyFont="1" applyFill="1" applyBorder="1" applyAlignment="1" applyProtection="1">
      <alignment vertical="center" wrapText="1"/>
      <protection locked="0"/>
    </xf>
    <xf numFmtId="0" fontId="35" fillId="12" borderId="35" xfId="7" applyFont="1" applyFill="1" applyBorder="1" applyAlignment="1" applyProtection="1">
      <alignment vertical="center" wrapText="1"/>
      <protection locked="0"/>
    </xf>
    <xf numFmtId="41" fontId="41" fillId="19" borderId="31" xfId="7" applyNumberFormat="1" applyFont="1" applyFill="1" applyBorder="1" applyAlignment="1" applyProtection="1">
      <alignment horizontal="right" vertical="center" wrapText="1"/>
    </xf>
    <xf numFmtId="0" fontId="39" fillId="19" borderId="31" xfId="7" applyFont="1" applyFill="1" applyBorder="1" applyAlignment="1" applyProtection="1">
      <alignment horizontal="center" vertical="center" wrapText="1"/>
    </xf>
    <xf numFmtId="0" fontId="39" fillId="0" borderId="31" xfId="7" applyFont="1" applyBorder="1" applyAlignment="1" applyProtection="1">
      <alignment horizontal="center" vertical="center" wrapText="1"/>
    </xf>
    <xf numFmtId="0" fontId="41" fillId="2" borderId="31" xfId="7" applyFont="1" applyFill="1" applyBorder="1" applyAlignment="1" applyProtection="1">
      <alignment horizontal="center" vertical="center" wrapText="1"/>
    </xf>
    <xf numFmtId="0" fontId="40" fillId="0" borderId="31" xfId="7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7" xfId="7" applyFont="1" applyFill="1" applyBorder="1" applyAlignment="1" applyProtection="1">
      <alignment horizontal="center" vertical="center"/>
    </xf>
    <xf numFmtId="0" fontId="10" fillId="0" borderId="37" xfId="7" applyFont="1" applyFill="1" applyBorder="1" applyAlignment="1" applyProtection="1">
      <alignment horizontal="center" vertical="center" wrapText="1"/>
    </xf>
    <xf numFmtId="0" fontId="10" fillId="0" borderId="37" xfId="16" applyFont="1" applyFill="1" applyBorder="1" applyAlignment="1" applyProtection="1">
      <alignment vertical="center" wrapText="1"/>
    </xf>
    <xf numFmtId="3" fontId="10" fillId="0" borderId="37" xfId="7" applyNumberFormat="1" applyFont="1" applyFill="1" applyBorder="1" applyAlignment="1" applyProtection="1">
      <alignment vertical="center" wrapText="1"/>
    </xf>
    <xf numFmtId="3" fontId="10" fillId="0" borderId="37" xfId="7" applyNumberFormat="1" applyFont="1" applyFill="1" applyBorder="1" applyAlignment="1" applyProtection="1">
      <alignment vertical="center"/>
    </xf>
    <xf numFmtId="0" fontId="10" fillId="0" borderId="37" xfId="7" applyFont="1" applyFill="1" applyBorder="1" applyAlignment="1" applyProtection="1">
      <alignment vertical="center" wrapText="1"/>
    </xf>
    <xf numFmtId="0" fontId="10" fillId="0" borderId="37" xfId="7" applyFont="1" applyFill="1" applyBorder="1" applyAlignment="1" applyProtection="1">
      <alignment horizontal="right" vertical="center" wrapText="1"/>
    </xf>
    <xf numFmtId="0" fontId="34" fillId="0" borderId="37" xfId="7" applyFont="1" applyFill="1" applyBorder="1" applyAlignment="1" applyProtection="1">
      <alignment horizontal="center" vertical="center" wrapText="1"/>
    </xf>
    <xf numFmtId="3" fontId="35" fillId="0" borderId="37" xfId="7" applyNumberFormat="1" applyFont="1" applyFill="1" applyBorder="1" applyAlignment="1" applyProtection="1">
      <alignment vertical="center"/>
    </xf>
    <xf numFmtId="0" fontId="35" fillId="0" borderId="37" xfId="7" applyFont="1" applyFill="1" applyBorder="1" applyAlignment="1" applyProtection="1">
      <alignment vertical="center" wrapText="1"/>
    </xf>
    <xf numFmtId="0" fontId="35" fillId="0" borderId="37" xfId="7" applyFont="1" applyFill="1" applyBorder="1" applyAlignment="1" applyProtection="1">
      <alignment horizontal="right" vertical="center" wrapText="1"/>
    </xf>
    <xf numFmtId="0" fontId="39" fillId="0" borderId="37" xfId="7" applyFont="1" applyFill="1" applyBorder="1" applyAlignment="1" applyProtection="1">
      <alignment horizontal="center" vertical="center" wrapText="1"/>
    </xf>
    <xf numFmtId="0" fontId="40" fillId="0" borderId="37" xfId="7" applyFont="1" applyFill="1" applyBorder="1" applyAlignment="1" applyProtection="1">
      <alignment horizontal="center" vertical="center" wrapText="1"/>
    </xf>
    <xf numFmtId="0" fontId="10" fillId="0" borderId="37" xfId="7" applyFont="1" applyFill="1" applyBorder="1" applyAlignment="1" applyProtection="1">
      <alignment horizontal="left" vertical="center" wrapText="1"/>
    </xf>
    <xf numFmtId="3" fontId="12" fillId="2" borderId="37" xfId="7" applyNumberFormat="1" applyFont="1" applyFill="1" applyBorder="1" applyAlignment="1" applyProtection="1">
      <alignment vertical="center" wrapText="1"/>
    </xf>
    <xf numFmtId="0" fontId="12" fillId="2" borderId="37" xfId="7" applyFont="1" applyFill="1" applyBorder="1" applyAlignment="1" applyProtection="1">
      <alignment vertical="center" wrapText="1"/>
    </xf>
    <xf numFmtId="0" fontId="41" fillId="2" borderId="37" xfId="7" applyFont="1" applyFill="1" applyBorder="1" applyAlignment="1" applyProtection="1">
      <alignment horizontal="center" vertical="center" wrapText="1"/>
    </xf>
    <xf numFmtId="0" fontId="12" fillId="0" borderId="38" xfId="7" applyFont="1" applyFill="1" applyBorder="1" applyAlignment="1" applyProtection="1">
      <alignment vertical="center" wrapText="1"/>
      <protection locked="0"/>
    </xf>
    <xf numFmtId="3" fontId="12" fillId="0" borderId="37" xfId="7" applyNumberFormat="1" applyFont="1" applyFill="1" applyBorder="1" applyAlignment="1" applyProtection="1">
      <alignment vertical="center" wrapText="1"/>
      <protection locked="0"/>
    </xf>
    <xf numFmtId="0" fontId="5" fillId="0" borderId="17" xfId="7" applyFont="1" applyFill="1" applyBorder="1" applyAlignment="1">
      <alignment horizontal="center" vertical="center" wrapText="1"/>
    </xf>
    <xf numFmtId="0" fontId="6" fillId="16" borderId="1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 wrapText="1"/>
    </xf>
    <xf numFmtId="0" fontId="5" fillId="2" borderId="6" xfId="9" applyFont="1" applyFill="1" applyBorder="1" applyAlignment="1">
      <alignment horizontal="right"/>
    </xf>
    <xf numFmtId="4" fontId="5" fillId="2" borderId="6" xfId="9" applyNumberFormat="1" applyFont="1" applyFill="1" applyBorder="1" applyAlignment="1">
      <alignment wrapText="1"/>
    </xf>
    <xf numFmtId="4" fontId="5" fillId="2" borderId="6" xfId="9" applyNumberFormat="1" applyFont="1" applyFill="1" applyBorder="1" applyAlignment="1"/>
    <xf numFmtId="0" fontId="5" fillId="2" borderId="1" xfId="9" applyFont="1" applyFill="1" applyBorder="1" applyAlignment="1">
      <alignment horizontal="right"/>
    </xf>
    <xf numFmtId="4" fontId="5" fillId="2" borderId="1" xfId="9" applyNumberFormat="1" applyFont="1" applyFill="1" applyBorder="1" applyAlignment="1">
      <alignment wrapText="1"/>
    </xf>
    <xf numFmtId="4" fontId="5" fillId="2" borderId="1" xfId="9" applyNumberFormat="1" applyFont="1" applyFill="1" applyBorder="1" applyAlignment="1"/>
    <xf numFmtId="0" fontId="5" fillId="0" borderId="6" xfId="9" applyFont="1" applyBorder="1" applyAlignment="1">
      <alignment horizontal="left" vertical="center" wrapText="1"/>
    </xf>
    <xf numFmtId="0" fontId="5" fillId="12" borderId="1" xfId="9" applyFont="1" applyFill="1" applyBorder="1" applyAlignment="1">
      <alignment horizontal="left" vertical="center" wrapText="1"/>
    </xf>
    <xf numFmtId="0" fontId="20" fillId="0" borderId="0" xfId="9" applyFont="1" applyAlignment="1"/>
    <xf numFmtId="0" fontId="5" fillId="0" borderId="1" xfId="9" applyFont="1" applyFill="1" applyBorder="1" applyAlignment="1">
      <alignment horizontal="left" vertical="center" wrapText="1"/>
    </xf>
    <xf numFmtId="4" fontId="5" fillId="0" borderId="0" xfId="9" applyNumberFormat="1" applyFont="1"/>
    <xf numFmtId="0" fontId="10" fillId="0" borderId="38" xfId="7" applyFont="1" applyFill="1" applyBorder="1" applyAlignment="1" applyProtection="1">
      <alignment vertical="center" wrapText="1"/>
      <protection locked="0"/>
    </xf>
    <xf numFmtId="0" fontId="35" fillId="12" borderId="38" xfId="7" applyFont="1" applyFill="1" applyBorder="1" applyAlignment="1" applyProtection="1">
      <alignment vertical="center" wrapText="1"/>
      <protection locked="0"/>
    </xf>
    <xf numFmtId="3" fontId="10" fillId="22" borderId="31" xfId="7" applyNumberFormat="1" applyFont="1" applyFill="1" applyBorder="1" applyAlignment="1" applyProtection="1">
      <alignment vertical="center" wrapText="1"/>
    </xf>
    <xf numFmtId="0" fontId="12" fillId="20" borderId="30" xfId="7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/>
    </xf>
    <xf numFmtId="0" fontId="6" fillId="12" borderId="1" xfId="1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49" fontId="5" fillId="12" borderId="3" xfId="1" applyNumberFormat="1" applyFont="1" applyFill="1" applyBorder="1" applyAlignment="1">
      <alignment horizontal="center" vertical="center"/>
    </xf>
    <xf numFmtId="0" fontId="5" fillId="12" borderId="6" xfId="1" applyFont="1" applyFill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20" fillId="0" borderId="5" xfId="1" applyFont="1" applyBorder="1" applyAlignment="1">
      <alignment vertical="center"/>
    </xf>
    <xf numFmtId="0" fontId="5" fillId="12" borderId="1" xfId="1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49" fontId="5" fillId="12" borderId="6" xfId="1" applyNumberFormat="1" applyFont="1" applyFill="1" applyBorder="1" applyAlignment="1">
      <alignment horizontal="center" vertical="center"/>
    </xf>
    <xf numFmtId="3" fontId="8" fillId="0" borderId="6" xfId="1" applyNumberFormat="1" applyFont="1" applyBorder="1" applyAlignment="1">
      <alignment horizontal="right" vertical="center"/>
    </xf>
    <xf numFmtId="3" fontId="8" fillId="0" borderId="6" xfId="1" applyNumberFormat="1" applyFont="1" applyFill="1" applyBorder="1" applyAlignment="1">
      <alignment horizontal="right" vertical="center"/>
    </xf>
    <xf numFmtId="0" fontId="6" fillId="0" borderId="5" xfId="9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vertical="center"/>
    </xf>
    <xf numFmtId="0" fontId="5" fillId="0" borderId="6" xfId="11" applyFont="1" applyFill="1" applyBorder="1" applyAlignment="1">
      <alignment vertical="center" wrapText="1"/>
    </xf>
    <xf numFmtId="0" fontId="31" fillId="0" borderId="6" xfId="7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right" vertical="center"/>
    </xf>
    <xf numFmtId="0" fontId="31" fillId="0" borderId="6" xfId="7" applyFont="1" applyFill="1" applyBorder="1" applyAlignment="1">
      <alignment vertical="center"/>
    </xf>
    <xf numFmtId="3" fontId="5" fillId="0" borderId="6" xfId="7" applyNumberFormat="1" applyFont="1" applyFill="1" applyBorder="1" applyAlignment="1">
      <alignment vertical="center"/>
    </xf>
    <xf numFmtId="0" fontId="31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right" vertical="center" wrapText="1"/>
    </xf>
    <xf numFmtId="3" fontId="5" fillId="0" borderId="6" xfId="7" applyNumberFormat="1" applyFont="1" applyFill="1" applyBorder="1" applyAlignment="1">
      <alignment vertical="center" wrapText="1"/>
    </xf>
    <xf numFmtId="3" fontId="31" fillId="0" borderId="6" xfId="7" applyNumberFormat="1" applyFont="1" applyFill="1" applyBorder="1" applyAlignment="1">
      <alignment vertical="center"/>
    </xf>
    <xf numFmtId="3" fontId="31" fillId="0" borderId="6" xfId="7" applyNumberFormat="1" applyFont="1" applyFill="1" applyBorder="1" applyAlignment="1">
      <alignment vertical="center" wrapText="1"/>
    </xf>
    <xf numFmtId="1" fontId="31" fillId="0" borderId="6" xfId="7" applyNumberFormat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left" vertical="center"/>
    </xf>
    <xf numFmtId="3" fontId="8" fillId="3" borderId="6" xfId="2" applyNumberFormat="1" applyFont="1" applyFill="1" applyBorder="1" applyAlignment="1">
      <alignment horizontal="right" vertical="center"/>
    </xf>
    <xf numFmtId="0" fontId="36" fillId="0" borderId="38" xfId="7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Fill="1" applyAlignment="1"/>
    <xf numFmtId="0" fontId="5" fillId="0" borderId="4" xfId="9" applyFont="1" applyFill="1" applyBorder="1" applyAlignment="1">
      <alignment horizontal="center" vertical="center"/>
    </xf>
    <xf numFmtId="3" fontId="10" fillId="0" borderId="6" xfId="9" applyNumberFormat="1" applyFont="1" applyFill="1" applyBorder="1" applyAlignment="1"/>
    <xf numFmtId="0" fontId="10" fillId="0" borderId="6" xfId="9" applyFont="1" applyFill="1" applyBorder="1" applyAlignment="1">
      <alignment horizontal="center" vertical="center"/>
    </xf>
    <xf numFmtId="0" fontId="10" fillId="0" borderId="7" xfId="9" applyFont="1" applyFill="1" applyBorder="1" applyAlignment="1">
      <alignment horizontal="center" vertical="center"/>
    </xf>
    <xf numFmtId="0" fontId="48" fillId="0" borderId="6" xfId="0" applyFont="1" applyBorder="1" applyAlignment="1">
      <alignment vertical="center" wrapText="1"/>
    </xf>
    <xf numFmtId="0" fontId="48" fillId="0" borderId="6" xfId="0" applyFont="1" applyBorder="1" applyAlignment="1">
      <alignment vertical="center" wrapText="1" readingOrder="1"/>
    </xf>
    <xf numFmtId="0" fontId="10" fillId="0" borderId="37" xfId="7" applyFont="1" applyFill="1" applyBorder="1" applyAlignment="1" applyProtection="1">
      <alignment horizontal="center" vertical="center" wrapText="1"/>
      <protection locked="0"/>
    </xf>
    <xf numFmtId="3" fontId="12" fillId="23" borderId="31" xfId="7" applyNumberFormat="1" applyFont="1" applyFill="1" applyBorder="1" applyAlignment="1" applyProtection="1">
      <alignment vertical="center" wrapText="1"/>
    </xf>
    <xf numFmtId="3" fontId="41" fillId="23" borderId="31" xfId="7" applyNumberFormat="1" applyFont="1" applyFill="1" applyBorder="1" applyAlignment="1" applyProtection="1">
      <alignment horizontal="center" vertical="center" wrapText="1"/>
    </xf>
    <xf numFmtId="0" fontId="12" fillId="0" borderId="37" xfId="7" applyFont="1" applyFill="1" applyBorder="1" applyAlignment="1" applyProtection="1">
      <alignment horizontal="center" vertical="center" wrapText="1"/>
      <protection locked="0"/>
    </xf>
    <xf numFmtId="0" fontId="36" fillId="0" borderId="47" xfId="7" applyFont="1" applyFill="1" applyBorder="1" applyAlignment="1" applyProtection="1">
      <alignment horizontal="center" vertical="center" wrapText="1"/>
      <protection locked="0"/>
    </xf>
    <xf numFmtId="0" fontId="12" fillId="0" borderId="31" xfId="7" applyFont="1" applyFill="1" applyBorder="1" applyAlignment="1" applyProtection="1">
      <alignment vertical="center" wrapText="1"/>
    </xf>
    <xf numFmtId="0" fontId="41" fillId="0" borderId="31" xfId="7" applyFont="1" applyFill="1" applyBorder="1" applyAlignment="1" applyProtection="1">
      <alignment horizontal="center" vertical="center" wrapText="1"/>
    </xf>
    <xf numFmtId="0" fontId="36" fillId="0" borderId="31" xfId="7" applyFont="1" applyFill="1" applyBorder="1" applyAlignment="1" applyProtection="1">
      <alignment horizontal="center" vertical="center" wrapText="1"/>
      <protection locked="0"/>
    </xf>
    <xf numFmtId="0" fontId="6" fillId="0" borderId="5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/>
    </xf>
    <xf numFmtId="0" fontId="10" fillId="18" borderId="37" xfId="7" applyFont="1" applyFill="1" applyBorder="1" applyAlignment="1" applyProtection="1">
      <alignment horizontal="center" vertical="center" wrapText="1"/>
      <protection locked="0"/>
    </xf>
    <xf numFmtId="0" fontId="35" fillId="0" borderId="32" xfId="7" applyFont="1" applyFill="1" applyBorder="1" applyAlignment="1" applyProtection="1">
      <alignment horizontal="center" vertical="center" wrapText="1"/>
      <protection locked="0"/>
    </xf>
    <xf numFmtId="0" fontId="12" fillId="18" borderId="54" xfId="7" applyFont="1" applyFill="1" applyBorder="1" applyAlignment="1" applyProtection="1">
      <alignment horizontal="center" vertical="center" wrapText="1"/>
      <protection locked="0"/>
    </xf>
    <xf numFmtId="0" fontId="35" fillId="0" borderId="17" xfId="7" applyFont="1" applyFill="1" applyBorder="1" applyAlignment="1" applyProtection="1">
      <alignment horizontal="center" vertical="center" wrapText="1"/>
      <protection locked="0"/>
    </xf>
    <xf numFmtId="0" fontId="10" fillId="12" borderId="32" xfId="7" applyFont="1" applyFill="1" applyBorder="1" applyAlignment="1" applyProtection="1">
      <alignment horizontal="center" vertical="center" wrapText="1"/>
    </xf>
    <xf numFmtId="0" fontId="10" fillId="12" borderId="32" xfId="16" applyFont="1" applyFill="1" applyBorder="1" applyAlignment="1" applyProtection="1">
      <alignment vertical="center" wrapText="1"/>
    </xf>
    <xf numFmtId="3" fontId="10" fillId="12" borderId="31" xfId="7" applyNumberFormat="1" applyFont="1" applyFill="1" applyBorder="1" applyAlignment="1" applyProtection="1">
      <alignment vertical="center" wrapText="1"/>
    </xf>
    <xf numFmtId="3" fontId="10" fillId="12" borderId="37" xfId="7" applyNumberFormat="1" applyFont="1" applyFill="1" applyBorder="1" applyAlignment="1" applyProtection="1">
      <alignment vertical="center"/>
    </xf>
    <xf numFmtId="0" fontId="10" fillId="12" borderId="37" xfId="7" applyFont="1" applyFill="1" applyBorder="1" applyAlignment="1" applyProtection="1">
      <alignment vertical="center" wrapText="1"/>
    </xf>
    <xf numFmtId="0" fontId="10" fillId="12" borderId="37" xfId="7" applyFont="1" applyFill="1" applyBorder="1" applyAlignment="1" applyProtection="1">
      <alignment horizontal="right" vertical="center" wrapText="1"/>
    </xf>
    <xf numFmtId="0" fontId="34" fillId="12" borderId="37" xfId="7" applyFont="1" applyFill="1" applyBorder="1" applyAlignment="1" applyProtection="1">
      <alignment horizontal="center" vertical="center" wrapText="1"/>
    </xf>
    <xf numFmtId="0" fontId="10" fillId="12" borderId="17" xfId="16" applyFont="1" applyFill="1" applyBorder="1" applyAlignment="1" applyProtection="1">
      <alignment vertical="center" wrapText="1"/>
    </xf>
    <xf numFmtId="3" fontId="10" fillId="12" borderId="39" xfId="7" applyNumberFormat="1" applyFont="1" applyFill="1" applyBorder="1" applyAlignment="1" applyProtection="1">
      <alignment vertical="center" wrapText="1"/>
    </xf>
    <xf numFmtId="0" fontId="10" fillId="12" borderId="51" xfId="7" applyFont="1" applyFill="1" applyBorder="1" applyAlignment="1" applyProtection="1">
      <alignment horizontal="center" vertical="center" wrapText="1"/>
    </xf>
    <xf numFmtId="0" fontId="10" fillId="12" borderId="52" xfId="7" applyFont="1" applyFill="1" applyBorder="1" applyAlignment="1" applyProtection="1">
      <alignment horizontal="center" vertical="center" wrapText="1"/>
    </xf>
    <xf numFmtId="0" fontId="10" fillId="12" borderId="53" xfId="7" applyFont="1" applyFill="1" applyBorder="1" applyAlignment="1" applyProtection="1">
      <alignment horizontal="center" vertical="center" wrapText="1"/>
    </xf>
    <xf numFmtId="0" fontId="10" fillId="12" borderId="37" xfId="7" applyFont="1" applyFill="1" applyBorder="1" applyAlignment="1" applyProtection="1">
      <alignment horizontal="center" vertical="center" wrapText="1"/>
    </xf>
    <xf numFmtId="0" fontId="10" fillId="12" borderId="37" xfId="16" applyFont="1" applyFill="1" applyBorder="1" applyAlignment="1" applyProtection="1">
      <alignment vertical="center" wrapText="1"/>
    </xf>
    <xf numFmtId="3" fontId="10" fillId="12" borderId="37" xfId="7" applyNumberFormat="1" applyFont="1" applyFill="1" applyBorder="1" applyAlignment="1" applyProtection="1">
      <alignment vertical="center" wrapText="1"/>
    </xf>
    <xf numFmtId="0" fontId="35" fillId="12" borderId="37" xfId="7" applyFont="1" applyFill="1" applyBorder="1" applyAlignment="1" applyProtection="1">
      <alignment vertical="center" wrapText="1"/>
    </xf>
    <xf numFmtId="0" fontId="35" fillId="12" borderId="37" xfId="7" applyFont="1" applyFill="1" applyBorder="1" applyAlignment="1" applyProtection="1">
      <alignment horizontal="right" vertical="center" wrapText="1"/>
    </xf>
    <xf numFmtId="0" fontId="39" fillId="12" borderId="37" xfId="7" applyFont="1" applyFill="1" applyBorder="1" applyAlignment="1" applyProtection="1">
      <alignment horizontal="center" vertical="center" wrapText="1"/>
    </xf>
    <xf numFmtId="0" fontId="10" fillId="12" borderId="37" xfId="7" applyFont="1" applyFill="1" applyBorder="1" applyAlignment="1" applyProtection="1">
      <alignment horizontal="center" vertical="center" wrapText="1"/>
      <protection locked="0"/>
    </xf>
    <xf numFmtId="3" fontId="10" fillId="12" borderId="31" xfId="7" applyNumberFormat="1" applyFont="1" applyFill="1" applyBorder="1" applyAlignment="1" applyProtection="1">
      <alignment horizontal="center" vertical="center"/>
    </xf>
    <xf numFmtId="0" fontId="10" fillId="12" borderId="31" xfId="7" applyNumberFormat="1" applyFont="1" applyFill="1" applyBorder="1" applyAlignment="1" applyProtection="1">
      <alignment horizontal="center" vertical="center"/>
    </xf>
    <xf numFmtId="0" fontId="10" fillId="12" borderId="37" xfId="0" applyFont="1" applyFill="1" applyBorder="1" applyAlignment="1">
      <alignment vertical="center" wrapText="1"/>
    </xf>
    <xf numFmtId="0" fontId="10" fillId="12" borderId="37" xfId="7" applyFont="1" applyFill="1" applyBorder="1" applyAlignment="1" applyProtection="1">
      <alignment horizontal="center" vertical="center"/>
    </xf>
    <xf numFmtId="0" fontId="10" fillId="12" borderId="37" xfId="7" applyFont="1" applyFill="1" applyBorder="1" applyAlignment="1" applyProtection="1">
      <alignment horizontal="left" vertical="center" wrapText="1"/>
    </xf>
    <xf numFmtId="0" fontId="10" fillId="12" borderId="6" xfId="7" applyFont="1" applyFill="1" applyBorder="1" applyAlignment="1">
      <alignment vertical="center" wrapText="1"/>
    </xf>
    <xf numFmtId="0" fontId="10" fillId="12" borderId="0" xfId="7" applyFont="1" applyFill="1" applyBorder="1" applyAlignment="1">
      <alignment vertical="center" wrapText="1"/>
    </xf>
    <xf numFmtId="0" fontId="10" fillId="12" borderId="31" xfId="7" applyFont="1" applyFill="1" applyBorder="1" applyAlignment="1" applyProtection="1">
      <alignment horizontal="center" vertical="center" wrapText="1"/>
    </xf>
    <xf numFmtId="0" fontId="43" fillId="12" borderId="37" xfId="16" applyFont="1" applyFill="1" applyBorder="1" applyAlignment="1" applyProtection="1">
      <alignment vertical="center" wrapText="1"/>
    </xf>
    <xf numFmtId="3" fontId="35" fillId="12" borderId="37" xfId="7" applyNumberFormat="1" applyFont="1" applyFill="1" applyBorder="1" applyAlignment="1" applyProtection="1">
      <alignment vertical="center"/>
    </xf>
    <xf numFmtId="3" fontId="35" fillId="12" borderId="37" xfId="7" applyNumberFormat="1" applyFont="1" applyFill="1" applyBorder="1" applyAlignment="1" applyProtection="1">
      <alignment vertical="center" wrapText="1"/>
    </xf>
    <xf numFmtId="0" fontId="39" fillId="12" borderId="34" xfId="7" applyFont="1" applyFill="1" applyBorder="1" applyAlignment="1" applyProtection="1">
      <alignment horizontal="center" vertical="center" wrapText="1"/>
    </xf>
    <xf numFmtId="0" fontId="40" fillId="12" borderId="37" xfId="7" applyFont="1" applyFill="1" applyBorder="1" applyAlignment="1" applyProtection="1">
      <alignment horizontal="center" vertical="center" wrapText="1"/>
    </xf>
    <xf numFmtId="0" fontId="12" fillId="12" borderId="38" xfId="7" applyFont="1" applyFill="1" applyBorder="1" applyAlignment="1" applyProtection="1">
      <alignment horizontal="center" vertical="center" wrapText="1"/>
      <protection locked="0"/>
    </xf>
    <xf numFmtId="3" fontId="12" fillId="12" borderId="37" xfId="7" applyNumberFormat="1" applyFont="1" applyFill="1" applyBorder="1" applyAlignment="1" applyProtection="1">
      <alignment vertical="center" wrapText="1"/>
    </xf>
    <xf numFmtId="0" fontId="12" fillId="12" borderId="37" xfId="7" applyFont="1" applyFill="1" applyBorder="1" applyAlignment="1" applyProtection="1">
      <alignment vertical="center" wrapText="1"/>
    </xf>
    <xf numFmtId="0" fontId="41" fillId="12" borderId="37" xfId="7" applyFont="1" applyFill="1" applyBorder="1" applyAlignment="1" applyProtection="1">
      <alignment horizontal="center" vertical="center" wrapText="1"/>
    </xf>
    <xf numFmtId="3" fontId="5" fillId="0" borderId="0" xfId="10" applyNumberFormat="1" applyFont="1" applyAlignment="1">
      <alignment vertical="center"/>
    </xf>
    <xf numFmtId="0" fontId="5" fillId="0" borderId="1" xfId="9" applyFont="1" applyFill="1" applyBorder="1" applyAlignment="1">
      <alignment horizontal="left" vertical="center"/>
    </xf>
    <xf numFmtId="0" fontId="5" fillId="0" borderId="6" xfId="9" applyFont="1" applyFill="1" applyBorder="1" applyAlignment="1">
      <alignment vertical="center" wrapText="1"/>
    </xf>
    <xf numFmtId="0" fontId="49" fillId="21" borderId="0" xfId="20" applyFill="1" applyAlignment="1">
      <alignment horizontal="left" vertical="top" wrapText="1"/>
    </xf>
    <xf numFmtId="0" fontId="33" fillId="17" borderId="22" xfId="18" applyNumberFormat="1" applyFont="1" applyFill="1" applyBorder="1" applyAlignment="1" applyProtection="1">
      <alignment horizontal="center" vertical="center" wrapText="1"/>
    </xf>
    <xf numFmtId="0" fontId="47" fillId="17" borderId="29" xfId="20" applyFont="1" applyFill="1" applyBorder="1" applyAlignment="1">
      <alignment horizontal="center" vertical="center" wrapText="1"/>
    </xf>
    <xf numFmtId="0" fontId="47" fillId="17" borderId="28" xfId="20" applyFont="1" applyFill="1" applyBorder="1" applyAlignment="1">
      <alignment horizontal="center" vertical="center" wrapText="1"/>
    </xf>
    <xf numFmtId="0" fontId="47" fillId="17" borderId="1" xfId="20" applyFont="1" applyFill="1" applyBorder="1" applyAlignment="1">
      <alignment horizontal="center" vertical="center" wrapText="1"/>
    </xf>
    <xf numFmtId="0" fontId="53" fillId="0" borderId="29" xfId="20" applyFont="1" applyFill="1" applyBorder="1" applyAlignment="1">
      <alignment horizontal="center" vertical="center" wrapText="1"/>
    </xf>
    <xf numFmtId="0" fontId="53" fillId="0" borderId="57" xfId="20" applyFont="1" applyFill="1" applyBorder="1" applyAlignment="1">
      <alignment horizontal="center" vertical="center" wrapText="1"/>
    </xf>
    <xf numFmtId="0" fontId="54" fillId="0" borderId="29" xfId="18" applyNumberFormat="1" applyFont="1" applyFill="1" applyBorder="1" applyAlignment="1" applyProtection="1">
      <alignment horizontal="center" vertical="center" wrapText="1"/>
    </xf>
    <xf numFmtId="0" fontId="55" fillId="0" borderId="0" xfId="20" applyFont="1" applyFill="1" applyAlignment="1">
      <alignment horizontal="left" vertical="top" wrapText="1"/>
    </xf>
    <xf numFmtId="0" fontId="56" fillId="21" borderId="0" xfId="20" applyFont="1" applyFill="1" applyAlignment="1">
      <alignment horizontal="left" vertical="top" wrapText="1"/>
    </xf>
    <xf numFmtId="166" fontId="47" fillId="17" borderId="28" xfId="20" applyNumberFormat="1" applyFont="1" applyFill="1" applyBorder="1" applyAlignment="1">
      <alignment horizontal="right" vertical="center" wrapText="1"/>
    </xf>
    <xf numFmtId="0" fontId="46" fillId="21" borderId="29" xfId="20" applyFont="1" applyFill="1" applyBorder="1" applyAlignment="1">
      <alignment horizontal="center" vertical="center" wrapText="1"/>
    </xf>
    <xf numFmtId="166" fontId="46" fillId="21" borderId="29" xfId="20" applyNumberFormat="1" applyFont="1" applyFill="1" applyBorder="1" applyAlignment="1">
      <alignment horizontal="right" vertical="center" wrapText="1"/>
    </xf>
    <xf numFmtId="0" fontId="47" fillId="21" borderId="29" xfId="20" applyFont="1" applyFill="1" applyBorder="1" applyAlignment="1">
      <alignment horizontal="center" vertical="center" wrapText="1"/>
    </xf>
    <xf numFmtId="166" fontId="47" fillId="21" borderId="29" xfId="20" applyNumberFormat="1" applyFont="1" applyFill="1" applyBorder="1" applyAlignment="1">
      <alignment horizontal="right" vertical="center" wrapText="1"/>
    </xf>
    <xf numFmtId="0" fontId="46" fillId="21" borderId="0" xfId="20" applyFont="1" applyFill="1" applyAlignment="1">
      <alignment horizontal="left" vertical="top" wrapText="1"/>
    </xf>
    <xf numFmtId="0" fontId="47" fillId="16" borderId="29" xfId="20" applyFont="1" applyFill="1" applyBorder="1" applyAlignment="1">
      <alignment horizontal="center" vertical="center" wrapText="1"/>
    </xf>
    <xf numFmtId="166" fontId="47" fillId="16" borderId="29" xfId="20" applyNumberFormat="1" applyFont="1" applyFill="1" applyBorder="1" applyAlignment="1">
      <alignment horizontal="right" vertical="center" wrapText="1"/>
    </xf>
    <xf numFmtId="166" fontId="47" fillId="17" borderId="29" xfId="20" applyNumberFormat="1" applyFont="1" applyFill="1" applyBorder="1" applyAlignment="1">
      <alignment horizontal="right" vertical="center" wrapText="1"/>
    </xf>
    <xf numFmtId="4" fontId="6" fillId="0" borderId="0" xfId="9" applyNumberFormat="1" applyFont="1" applyAlignment="1">
      <alignment vertical="center"/>
    </xf>
    <xf numFmtId="0" fontId="10" fillId="12" borderId="32" xfId="7" applyFont="1" applyFill="1" applyBorder="1" applyAlignment="1" applyProtection="1">
      <alignment horizontal="center" vertical="center"/>
    </xf>
    <xf numFmtId="0" fontId="10" fillId="12" borderId="17" xfId="7" applyFont="1" applyFill="1" applyBorder="1" applyAlignment="1" applyProtection="1">
      <alignment horizontal="center" vertical="center"/>
    </xf>
    <xf numFmtId="0" fontId="10" fillId="0" borderId="31" xfId="7" applyFont="1" applyFill="1" applyBorder="1" applyAlignment="1" applyProtection="1">
      <alignment horizontal="center" vertical="center"/>
    </xf>
    <xf numFmtId="0" fontId="43" fillId="0" borderId="31" xfId="7" applyFont="1" applyFill="1" applyBorder="1" applyAlignment="1" applyProtection="1">
      <alignment horizontal="center" vertical="center"/>
    </xf>
    <xf numFmtId="0" fontId="34" fillId="0" borderId="0" xfId="9" applyFont="1" applyProtection="1"/>
    <xf numFmtId="0" fontId="25" fillId="0" borderId="0" xfId="1" applyFont="1" applyAlignment="1">
      <alignment horizontal="center"/>
    </xf>
    <xf numFmtId="0" fontId="5" fillId="0" borderId="21" xfId="1" applyFont="1" applyBorder="1" applyAlignment="1">
      <alignment horizontal="right"/>
    </xf>
    <xf numFmtId="0" fontId="6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49" fontId="26" fillId="0" borderId="6" xfId="1" applyNumberFormat="1" applyFont="1" applyBorder="1" applyAlignment="1">
      <alignment horizontal="center" vertical="center"/>
    </xf>
    <xf numFmtId="49" fontId="27" fillId="0" borderId="6" xfId="1" applyNumberFormat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0" fontId="6" fillId="12" borderId="1" xfId="1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/>
    </xf>
    <xf numFmtId="0" fontId="6" fillId="13" borderId="6" xfId="1" applyFont="1" applyFill="1" applyBorder="1" applyAlignment="1">
      <alignment horizontal="left" vertical="center"/>
    </xf>
    <xf numFmtId="0" fontId="8" fillId="0" borderId="6" xfId="1" applyFont="1" applyBorder="1" applyAlignment="1">
      <alignment horizontal="left" vertical="center" wrapText="1"/>
    </xf>
    <xf numFmtId="0" fontId="45" fillId="21" borderId="0" xfId="19" applyFont="1" applyFill="1" applyBorder="1" applyAlignment="1">
      <alignment horizontal="center" vertical="center" wrapText="1"/>
    </xf>
    <xf numFmtId="0" fontId="50" fillId="21" borderId="0" xfId="20" applyFont="1" applyFill="1" applyBorder="1" applyAlignment="1">
      <alignment horizontal="left" vertical="center" wrapText="1"/>
    </xf>
    <xf numFmtId="0" fontId="51" fillId="21" borderId="0" xfId="20" applyFont="1" applyFill="1" applyBorder="1" applyAlignment="1">
      <alignment horizontal="left" vertical="center" wrapText="1"/>
    </xf>
    <xf numFmtId="0" fontId="47" fillId="17" borderId="29" xfId="20" applyFont="1" applyFill="1" applyBorder="1" applyAlignment="1">
      <alignment horizontal="center" vertical="center" wrapText="1"/>
    </xf>
    <xf numFmtId="0" fontId="47" fillId="17" borderId="24" xfId="20" applyFont="1" applyFill="1" applyBorder="1" applyAlignment="1">
      <alignment horizontal="center" vertical="center" wrapText="1"/>
    </xf>
    <xf numFmtId="0" fontId="47" fillId="17" borderId="25" xfId="20" applyFont="1" applyFill="1" applyBorder="1" applyAlignment="1">
      <alignment horizontal="center" vertical="center" wrapText="1"/>
    </xf>
    <xf numFmtId="0" fontId="47" fillId="17" borderId="26" xfId="20" applyFont="1" applyFill="1" applyBorder="1" applyAlignment="1">
      <alignment horizontal="center" vertical="center" wrapText="1"/>
    </xf>
    <xf numFmtId="0" fontId="47" fillId="17" borderId="27" xfId="20" applyFont="1" applyFill="1" applyBorder="1" applyAlignment="1">
      <alignment horizontal="center" vertical="center" wrapText="1"/>
    </xf>
    <xf numFmtId="0" fontId="47" fillId="17" borderId="22" xfId="20" applyFont="1" applyFill="1" applyBorder="1" applyAlignment="1">
      <alignment horizontal="center" vertical="center" wrapText="1"/>
    </xf>
    <xf numFmtId="0" fontId="47" fillId="17" borderId="6" xfId="20" applyFont="1" applyFill="1" applyBorder="1" applyAlignment="1">
      <alignment horizontal="center" vertical="center" wrapText="1"/>
    </xf>
    <xf numFmtId="0" fontId="47" fillId="17" borderId="23" xfId="20" applyFont="1" applyFill="1" applyBorder="1" applyAlignment="1">
      <alignment horizontal="center" vertical="center" wrapText="1"/>
    </xf>
    <xf numFmtId="0" fontId="47" fillId="17" borderId="56" xfId="20" applyFont="1" applyFill="1" applyBorder="1" applyAlignment="1">
      <alignment horizontal="center" vertical="center" wrapText="1"/>
    </xf>
    <xf numFmtId="0" fontId="47" fillId="17" borderId="28" xfId="20" applyFont="1" applyFill="1" applyBorder="1" applyAlignment="1">
      <alignment horizontal="left" vertical="center" wrapText="1"/>
    </xf>
    <xf numFmtId="166" fontId="47" fillId="17" borderId="28" xfId="20" applyNumberFormat="1" applyFont="1" applyFill="1" applyBorder="1" applyAlignment="1">
      <alignment horizontal="right" vertical="center" wrapText="1"/>
    </xf>
    <xf numFmtId="166" fontId="47" fillId="17" borderId="29" xfId="20" applyNumberFormat="1" applyFont="1" applyFill="1" applyBorder="1" applyAlignment="1">
      <alignment horizontal="right" vertical="center" wrapText="1"/>
    </xf>
    <xf numFmtId="0" fontId="47" fillId="16" borderId="29" xfId="20" applyFont="1" applyFill="1" applyBorder="1" applyAlignment="1">
      <alignment horizontal="left" vertical="center" wrapText="1"/>
    </xf>
    <xf numFmtId="166" fontId="47" fillId="16" borderId="29" xfId="20" applyNumberFormat="1" applyFont="1" applyFill="1" applyBorder="1" applyAlignment="1">
      <alignment horizontal="right" vertical="center" wrapText="1"/>
    </xf>
    <xf numFmtId="0" fontId="33" fillId="17" borderId="22" xfId="18" applyNumberFormat="1" applyFont="1" applyFill="1" applyBorder="1" applyAlignment="1" applyProtection="1">
      <alignment horizontal="center" vertical="center" wrapText="1"/>
    </xf>
    <xf numFmtId="0" fontId="33" fillId="17" borderId="46" xfId="18" applyNumberFormat="1" applyFont="1" applyFill="1" applyBorder="1" applyAlignment="1" applyProtection="1">
      <alignment horizontal="center" vertical="center" wrapText="1"/>
    </xf>
    <xf numFmtId="0" fontId="47" fillId="17" borderId="1" xfId="20" applyFont="1" applyFill="1" applyBorder="1" applyAlignment="1">
      <alignment horizontal="center" vertical="center" wrapText="1"/>
    </xf>
    <xf numFmtId="0" fontId="53" fillId="0" borderId="57" xfId="20" applyFont="1" applyFill="1" applyBorder="1" applyAlignment="1">
      <alignment horizontal="center" vertical="center" wrapText="1"/>
    </xf>
    <xf numFmtId="0" fontId="53" fillId="0" borderId="55" xfId="20" applyFont="1" applyFill="1" applyBorder="1" applyAlignment="1">
      <alignment horizontal="center" vertical="center" wrapText="1"/>
    </xf>
    <xf numFmtId="0" fontId="46" fillId="21" borderId="29" xfId="20" applyFont="1" applyFill="1" applyBorder="1" applyAlignment="1">
      <alignment horizontal="left" vertical="center" wrapText="1"/>
    </xf>
    <xf numFmtId="166" fontId="46" fillId="21" borderId="29" xfId="20" applyNumberFormat="1" applyFont="1" applyFill="1" applyBorder="1" applyAlignment="1">
      <alignment horizontal="right" vertical="center" wrapText="1"/>
    </xf>
    <xf numFmtId="0" fontId="47" fillId="17" borderId="29" xfId="20" applyFont="1" applyFill="1" applyBorder="1" applyAlignment="1">
      <alignment horizontal="left" vertical="center" wrapText="1"/>
    </xf>
    <xf numFmtId="166" fontId="46" fillId="16" borderId="29" xfId="20" applyNumberFormat="1" applyFont="1" applyFill="1" applyBorder="1" applyAlignment="1">
      <alignment horizontal="right" vertical="center" wrapText="1"/>
    </xf>
    <xf numFmtId="166" fontId="47" fillId="21" borderId="29" xfId="20" applyNumberFormat="1" applyFont="1" applyFill="1" applyBorder="1" applyAlignment="1">
      <alignment horizontal="right" vertical="center" wrapText="1"/>
    </xf>
    <xf numFmtId="0" fontId="47" fillId="21" borderId="29" xfId="20" applyFont="1" applyFill="1" applyBorder="1" applyAlignment="1">
      <alignment horizontal="left" vertical="center" wrapText="1"/>
    </xf>
    <xf numFmtId="0" fontId="52" fillId="21" borderId="0" xfId="20" applyFont="1" applyFill="1" applyBorder="1" applyAlignment="1">
      <alignment horizontal="right" vertical="center" wrapText="1"/>
    </xf>
    <xf numFmtId="0" fontId="12" fillId="2" borderId="31" xfId="7" applyFont="1" applyFill="1" applyBorder="1" applyAlignment="1" applyProtection="1">
      <alignment horizontal="center" vertical="center" wrapText="1"/>
    </xf>
    <xf numFmtId="0" fontId="12" fillId="2" borderId="34" xfId="7" applyFont="1" applyFill="1" applyBorder="1" applyAlignment="1" applyProtection="1">
      <alignment horizontal="center" vertical="center" wrapText="1"/>
    </xf>
    <xf numFmtId="0" fontId="12" fillId="2" borderId="33" xfId="7" applyFont="1" applyFill="1" applyBorder="1" applyAlignment="1" applyProtection="1">
      <alignment horizontal="center" vertical="center" wrapText="1"/>
    </xf>
    <xf numFmtId="0" fontId="12" fillId="2" borderId="39" xfId="7" applyFont="1" applyFill="1" applyBorder="1" applyAlignment="1" applyProtection="1">
      <alignment horizontal="center" vertical="center" wrapText="1"/>
    </xf>
    <xf numFmtId="165" fontId="11" fillId="23" borderId="34" xfId="8" applyNumberFormat="1" applyFont="1" applyFill="1" applyBorder="1" applyAlignment="1" applyProtection="1">
      <alignment horizontal="center" vertical="center" wrapText="1"/>
    </xf>
    <xf numFmtId="165" fontId="11" fillId="23" borderId="33" xfId="8" applyNumberFormat="1" applyFont="1" applyFill="1" applyBorder="1" applyAlignment="1" applyProtection="1">
      <alignment horizontal="center" vertical="center" wrapText="1"/>
    </xf>
    <xf numFmtId="165" fontId="11" fillId="23" borderId="39" xfId="8" applyNumberFormat="1" applyFont="1" applyFill="1" applyBorder="1" applyAlignment="1" applyProtection="1">
      <alignment horizontal="center" vertical="center" wrapText="1"/>
    </xf>
    <xf numFmtId="0" fontId="19" fillId="19" borderId="31" xfId="7" applyFont="1" applyFill="1" applyBorder="1" applyAlignment="1" applyProtection="1">
      <alignment horizontal="center" vertical="center"/>
    </xf>
    <xf numFmtId="0" fontId="12" fillId="2" borderId="32" xfId="7" applyFont="1" applyFill="1" applyBorder="1" applyAlignment="1" applyProtection="1">
      <alignment horizontal="center" vertical="center" wrapText="1"/>
      <protection locked="0"/>
    </xf>
    <xf numFmtId="0" fontId="12" fillId="2" borderId="30" xfId="7" applyFont="1" applyFill="1" applyBorder="1" applyAlignment="1" applyProtection="1">
      <alignment horizontal="center" vertical="center" wrapText="1"/>
      <protection locked="0"/>
    </xf>
    <xf numFmtId="0" fontId="19" fillId="19" borderId="48" xfId="7" applyFont="1" applyFill="1" applyBorder="1" applyAlignment="1" applyProtection="1">
      <alignment horizontal="center" vertical="center" wrapText="1"/>
    </xf>
    <xf numFmtId="0" fontId="19" fillId="19" borderId="49" xfId="7" applyFont="1" applyFill="1" applyBorder="1" applyAlignment="1" applyProtection="1">
      <alignment horizontal="center" vertical="center" wrapText="1"/>
    </xf>
    <xf numFmtId="0" fontId="19" fillId="19" borderId="50" xfId="7" applyFont="1" applyFill="1" applyBorder="1" applyAlignment="1" applyProtection="1">
      <alignment horizontal="center" vertical="center" wrapText="1"/>
    </xf>
    <xf numFmtId="0" fontId="11" fillId="0" borderId="0" xfId="7" applyFont="1" applyBorder="1" applyAlignment="1" applyProtection="1">
      <alignment horizontal="center"/>
    </xf>
    <xf numFmtId="0" fontId="10" fillId="20" borderId="31" xfId="7" applyFont="1" applyFill="1" applyBorder="1" applyAlignment="1" applyProtection="1">
      <alignment horizontal="center" vertical="center"/>
    </xf>
    <xf numFmtId="0" fontId="12" fillId="20" borderId="31" xfId="7" applyFont="1" applyFill="1" applyBorder="1" applyAlignment="1" applyProtection="1">
      <alignment horizontal="center" vertical="center" wrapText="1"/>
    </xf>
    <xf numFmtId="0" fontId="12" fillId="20" borderId="32" xfId="7" applyFont="1" applyFill="1" applyBorder="1" applyAlignment="1" applyProtection="1">
      <alignment horizontal="center" vertical="center" wrapText="1"/>
    </xf>
    <xf numFmtId="0" fontId="12" fillId="20" borderId="30" xfId="7" applyFont="1" applyFill="1" applyBorder="1" applyAlignment="1" applyProtection="1">
      <alignment horizontal="center" vertical="center" wrapText="1"/>
    </xf>
    <xf numFmtId="0" fontId="12" fillId="20" borderId="34" xfId="7" applyFont="1" applyFill="1" applyBorder="1" applyAlignment="1" applyProtection="1">
      <alignment horizontal="center" vertical="center" wrapText="1"/>
    </xf>
    <xf numFmtId="0" fontId="12" fillId="20" borderId="33" xfId="7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4" borderId="7" xfId="9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5" fillId="0" borderId="40" xfId="9" applyFont="1" applyFill="1" applyBorder="1" applyAlignment="1">
      <alignment horizontal="center" vertical="center" wrapText="1"/>
    </xf>
    <xf numFmtId="0" fontId="5" fillId="0" borderId="41" xfId="9" applyFont="1" applyFill="1" applyBorder="1" applyAlignment="1">
      <alignment horizontal="center" vertical="center" wrapText="1"/>
    </xf>
    <xf numFmtId="0" fontId="5" fillId="0" borderId="42" xfId="9" applyFont="1" applyFill="1" applyBorder="1" applyAlignment="1">
      <alignment horizontal="center" vertical="center" wrapText="1"/>
    </xf>
    <xf numFmtId="0" fontId="5" fillId="0" borderId="43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44" xfId="9" applyFont="1" applyFill="1" applyBorder="1" applyAlignment="1">
      <alignment horizontal="center" vertical="center" wrapText="1"/>
    </xf>
    <xf numFmtId="0" fontId="5" fillId="0" borderId="45" xfId="9" applyFont="1" applyFill="1" applyBorder="1" applyAlignment="1">
      <alignment horizontal="center" vertical="center" wrapText="1"/>
    </xf>
    <xf numFmtId="0" fontId="5" fillId="0" borderId="21" xfId="9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horizontal="center" vertical="center" wrapText="1"/>
    </xf>
    <xf numFmtId="0" fontId="19" fillId="0" borderId="0" xfId="9" applyFont="1" applyAlignment="1">
      <alignment horizontal="center" vertical="center" wrapText="1"/>
    </xf>
    <xf numFmtId="0" fontId="6" fillId="16" borderId="1" xfId="9" applyFont="1" applyFill="1" applyBorder="1" applyAlignment="1">
      <alignment horizontal="center" vertical="center" wrapText="1"/>
    </xf>
    <xf numFmtId="0" fontId="6" fillId="16" borderId="4" xfId="9" applyFont="1" applyFill="1" applyBorder="1" applyAlignment="1">
      <alignment horizontal="center" vertical="center" wrapText="1"/>
    </xf>
    <xf numFmtId="0" fontId="6" fillId="16" borderId="6" xfId="9" applyFont="1" applyFill="1" applyBorder="1" applyAlignment="1">
      <alignment horizontal="center" vertical="center" wrapText="1"/>
    </xf>
    <xf numFmtId="0" fontId="6" fillId="16" borderId="6" xfId="9" applyFont="1" applyFill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6" fillId="0" borderId="40" xfId="9" applyFont="1" applyFill="1" applyBorder="1" applyAlignment="1">
      <alignment horizontal="center" vertical="center" wrapText="1"/>
    </xf>
    <xf numFmtId="0" fontId="6" fillId="0" borderId="45" xfId="9" applyFont="1" applyFill="1" applyBorder="1" applyAlignment="1">
      <alignment horizontal="center" vertical="center" wrapText="1"/>
    </xf>
    <xf numFmtId="49" fontId="17" fillId="0" borderId="0" xfId="10" applyNumberFormat="1" applyFont="1" applyAlignment="1">
      <alignment horizontal="center" vertical="center" wrapText="1"/>
    </xf>
    <xf numFmtId="0" fontId="9" fillId="5" borderId="7" xfId="10" applyFont="1" applyFill="1" applyBorder="1" applyAlignment="1">
      <alignment horizontal="center" vertical="center" wrapText="1"/>
    </xf>
    <xf numFmtId="0" fontId="9" fillId="5" borderId="2" xfId="10" applyFont="1" applyFill="1" applyBorder="1" applyAlignment="1">
      <alignment horizontal="center" vertical="center" wrapText="1"/>
    </xf>
    <xf numFmtId="0" fontId="9" fillId="5" borderId="3" xfId="1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9" fillId="7" borderId="7" xfId="11" applyFont="1" applyFill="1" applyBorder="1" applyAlignment="1">
      <alignment horizontal="center" vertical="center" wrapText="1"/>
    </xf>
    <xf numFmtId="0" fontId="9" fillId="7" borderId="2" xfId="11" applyFont="1" applyFill="1" applyBorder="1" applyAlignment="1">
      <alignment horizontal="center" vertical="center" wrapText="1"/>
    </xf>
    <xf numFmtId="0" fontId="9" fillId="7" borderId="3" xfId="11" applyFont="1" applyFill="1" applyBorder="1" applyAlignment="1">
      <alignment horizontal="center" vertical="center" wrapText="1"/>
    </xf>
    <xf numFmtId="0" fontId="9" fillId="15" borderId="7" xfId="2" applyFont="1" applyFill="1" applyBorder="1" applyAlignment="1">
      <alignment horizontal="center" vertical="center" wrapText="1"/>
    </xf>
    <xf numFmtId="0" fontId="9" fillId="15" borderId="2" xfId="2" applyFont="1" applyFill="1" applyBorder="1" applyAlignment="1">
      <alignment horizontal="center" vertical="center" wrapText="1"/>
    </xf>
    <xf numFmtId="0" fontId="9" fillId="15" borderId="3" xfId="2" applyFont="1" applyFill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/>
    </xf>
    <xf numFmtId="44" fontId="6" fillId="2" borderId="6" xfId="12" applyFont="1" applyFill="1" applyBorder="1" applyAlignment="1">
      <alignment horizontal="center" vertical="center"/>
    </xf>
    <xf numFmtId="44" fontId="11" fillId="10" borderId="6" xfId="12" applyFont="1" applyFill="1" applyBorder="1" applyAlignment="1">
      <alignment horizontal="center"/>
    </xf>
    <xf numFmtId="0" fontId="19" fillId="0" borderId="0" xfId="7" applyFont="1" applyAlignment="1">
      <alignment horizontal="center" vertical="center" wrapText="1"/>
    </xf>
    <xf numFmtId="0" fontId="6" fillId="11" borderId="18" xfId="7" applyFont="1" applyFill="1" applyBorder="1" applyAlignment="1">
      <alignment horizontal="center" vertical="center" wrapText="1"/>
    </xf>
    <xf numFmtId="0" fontId="6" fillId="11" borderId="19" xfId="7" applyFont="1" applyFill="1" applyBorder="1" applyAlignment="1">
      <alignment horizontal="center" vertical="center" wrapText="1"/>
    </xf>
    <xf numFmtId="0" fontId="6" fillId="11" borderId="20" xfId="7" applyFont="1" applyFill="1" applyBorder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6" fillId="11" borderId="9" xfId="7" applyFont="1" applyFill="1" applyBorder="1" applyAlignment="1">
      <alignment horizontal="center" vertical="center" wrapText="1"/>
    </xf>
    <xf numFmtId="0" fontId="6" fillId="11" borderId="13" xfId="7" applyFont="1" applyFill="1" applyBorder="1" applyAlignment="1">
      <alignment horizontal="center" vertical="center" wrapText="1"/>
    </xf>
    <xf numFmtId="0" fontId="6" fillId="11" borderId="11" xfId="7" applyFont="1" applyFill="1" applyBorder="1" applyAlignment="1">
      <alignment horizontal="center" vertical="center" wrapText="1"/>
    </xf>
    <xf numFmtId="0" fontId="6" fillId="11" borderId="0" xfId="7" applyFont="1" applyFill="1" applyBorder="1" applyAlignment="1">
      <alignment horizontal="center" vertical="center" wrapText="1"/>
    </xf>
    <xf numFmtId="0" fontId="6" fillId="11" borderId="10" xfId="7" applyFont="1" applyFill="1" applyBorder="1" applyAlignment="1">
      <alignment horizontal="center" vertical="center" wrapText="1"/>
    </xf>
    <xf numFmtId="0" fontId="6" fillId="11" borderId="12" xfId="7" applyFont="1" applyFill="1" applyBorder="1" applyAlignment="1">
      <alignment horizontal="center" vertical="center" wrapText="1"/>
    </xf>
  </cellXfs>
  <cellStyles count="21">
    <cellStyle name="Normalny" xfId="0" builtinId="0"/>
    <cellStyle name="Normalny 10" xfId="3"/>
    <cellStyle name="Normalny 11" xfId="20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206"/>
  <sheetViews>
    <sheetView zoomScaleNormal="100" workbookViewId="0">
      <pane ySplit="5" topLeftCell="A90" activePane="bottomLeft" state="frozen"/>
      <selection activeCell="M10" sqref="M10"/>
      <selection pane="bottomLeft" activeCell="J88" sqref="J88"/>
    </sheetView>
  </sheetViews>
  <sheetFormatPr defaultColWidth="9.33203125" defaultRowHeight="12"/>
  <cols>
    <col min="1" max="1" width="5" style="126" customWidth="1"/>
    <col min="2" max="2" width="6.83203125" style="125" customWidth="1"/>
    <col min="3" max="3" width="9.6640625" style="125" customWidth="1"/>
    <col min="4" max="4" width="7.6640625" style="126" customWidth="1"/>
    <col min="5" max="5" width="58.6640625" style="125" customWidth="1"/>
    <col min="6" max="8" width="14.83203125" style="126" customWidth="1"/>
    <col min="9" max="9" width="12" style="126" customWidth="1"/>
    <col min="10" max="10" width="10.33203125" style="126" bestFit="1" customWidth="1"/>
    <col min="11" max="16384" width="9.33203125" style="126"/>
  </cols>
  <sheetData>
    <row r="1" spans="2:11" ht="9.75" customHeight="1"/>
    <row r="2" spans="2:11" s="127" customFormat="1" ht="18.75" customHeight="1">
      <c r="B2" s="498" t="s">
        <v>603</v>
      </c>
      <c r="C2" s="498"/>
      <c r="D2" s="498"/>
      <c r="E2" s="498"/>
      <c r="F2" s="498"/>
      <c r="G2" s="498"/>
      <c r="H2" s="498"/>
    </row>
    <row r="3" spans="2:11" s="127" customFormat="1" ht="11.25" customHeight="1">
      <c r="B3" s="128"/>
      <c r="C3" s="128"/>
      <c r="D3" s="129"/>
      <c r="E3" s="130"/>
      <c r="F3" s="499"/>
      <c r="G3" s="499"/>
      <c r="H3" s="499"/>
    </row>
    <row r="4" spans="2:11" s="131" customFormat="1" ht="20.25" customHeight="1">
      <c r="B4" s="500" t="s">
        <v>0</v>
      </c>
      <c r="C4" s="500" t="s">
        <v>1</v>
      </c>
      <c r="D4" s="500" t="s">
        <v>123</v>
      </c>
      <c r="E4" s="501" t="s">
        <v>161</v>
      </c>
      <c r="F4" s="501" t="s">
        <v>162</v>
      </c>
      <c r="G4" s="500" t="s">
        <v>163</v>
      </c>
      <c r="H4" s="500"/>
    </row>
    <row r="5" spans="2:11" s="128" customFormat="1" ht="20.25" customHeight="1">
      <c r="B5" s="500"/>
      <c r="C5" s="500"/>
      <c r="D5" s="500"/>
      <c r="E5" s="501"/>
      <c r="F5" s="501"/>
      <c r="G5" s="374" t="s">
        <v>164</v>
      </c>
      <c r="H5" s="374" t="s">
        <v>165</v>
      </c>
    </row>
    <row r="6" spans="2:11" s="134" customFormat="1" ht="12.75" customHeight="1">
      <c r="B6" s="132">
        <v>1</v>
      </c>
      <c r="C6" s="132">
        <v>2</v>
      </c>
      <c r="D6" s="132">
        <v>3</v>
      </c>
      <c r="E6" s="133">
        <v>4</v>
      </c>
      <c r="F6" s="132">
        <v>5</v>
      </c>
      <c r="G6" s="132">
        <v>6</v>
      </c>
      <c r="H6" s="132">
        <v>7</v>
      </c>
    </row>
    <row r="7" spans="2:11" s="127" customFormat="1" ht="18.75" customHeight="1">
      <c r="B7" s="135" t="s">
        <v>2</v>
      </c>
      <c r="C7" s="374"/>
      <c r="D7" s="374"/>
      <c r="E7" s="136" t="s">
        <v>166</v>
      </c>
      <c r="F7" s="137">
        <f>SUM(F8,F10)</f>
        <v>11200</v>
      </c>
      <c r="G7" s="137">
        <f>SUM(G8,G10)</f>
        <v>11200</v>
      </c>
      <c r="H7" s="137">
        <f>SUM(H8,H10)</f>
        <v>0</v>
      </c>
    </row>
    <row r="8" spans="2:11" s="127" customFormat="1" ht="18.75" customHeight="1">
      <c r="B8" s="502"/>
      <c r="C8" s="138" t="s">
        <v>3</v>
      </c>
      <c r="D8" s="139"/>
      <c r="E8" s="140" t="s">
        <v>4</v>
      </c>
      <c r="F8" s="141">
        <f>SUM(F9:F9)</f>
        <v>11000</v>
      </c>
      <c r="G8" s="141">
        <f>SUM(G9:G9)</f>
        <v>11000</v>
      </c>
      <c r="H8" s="141">
        <f>SUM(H9:H9)</f>
        <v>0</v>
      </c>
    </row>
    <row r="9" spans="2:11" s="127" customFormat="1" ht="45.75" customHeight="1">
      <c r="B9" s="502"/>
      <c r="C9" s="142"/>
      <c r="D9" s="143">
        <v>2110</v>
      </c>
      <c r="E9" s="72" t="s">
        <v>5</v>
      </c>
      <c r="F9" s="144">
        <v>11000</v>
      </c>
      <c r="G9" s="152">
        <v>11000</v>
      </c>
      <c r="H9" s="144"/>
    </row>
    <row r="10" spans="2:11" s="127" customFormat="1" ht="18.75" customHeight="1">
      <c r="B10" s="502"/>
      <c r="C10" s="138" t="s">
        <v>167</v>
      </c>
      <c r="D10" s="139"/>
      <c r="E10" s="140" t="s">
        <v>6</v>
      </c>
      <c r="F10" s="141">
        <f>SUM(F11:F11)</f>
        <v>200</v>
      </c>
      <c r="G10" s="141">
        <f>SUM(G11:G11)</f>
        <v>200</v>
      </c>
      <c r="H10" s="141">
        <f>SUM(H11:H11)</f>
        <v>0</v>
      </c>
    </row>
    <row r="11" spans="2:11" s="127" customFormat="1" ht="43.5" customHeight="1">
      <c r="B11" s="502"/>
      <c r="C11" s="142"/>
      <c r="D11" s="143">
        <v>2360</v>
      </c>
      <c r="E11" s="145" t="s">
        <v>168</v>
      </c>
      <c r="F11" s="144">
        <v>200</v>
      </c>
      <c r="G11" s="152">
        <v>200</v>
      </c>
      <c r="H11" s="144"/>
      <c r="K11" s="146"/>
    </row>
    <row r="12" spans="2:11" s="127" customFormat="1" ht="18.75" customHeight="1">
      <c r="B12" s="135" t="s">
        <v>169</v>
      </c>
      <c r="C12" s="374"/>
      <c r="D12" s="374"/>
      <c r="E12" s="147" t="s">
        <v>170</v>
      </c>
      <c r="F12" s="148">
        <f>F13</f>
        <v>38000</v>
      </c>
      <c r="G12" s="148">
        <f>G13</f>
        <v>38000</v>
      </c>
      <c r="H12" s="148">
        <f>H13</f>
        <v>0</v>
      </c>
    </row>
    <row r="13" spans="2:11" s="127" customFormat="1" ht="18.75" customHeight="1">
      <c r="B13" s="503"/>
      <c r="C13" s="138" t="s">
        <v>171</v>
      </c>
      <c r="D13" s="139"/>
      <c r="E13" s="1" t="s">
        <v>172</v>
      </c>
      <c r="F13" s="141">
        <f>SUM(F14)</f>
        <v>38000</v>
      </c>
      <c r="G13" s="141">
        <f>SUM(G14)</f>
        <v>38000</v>
      </c>
      <c r="H13" s="141">
        <f>SUM(H14)</f>
        <v>0</v>
      </c>
    </row>
    <row r="14" spans="2:11" s="127" customFormat="1" ht="54.75" customHeight="1">
      <c r="B14" s="504"/>
      <c r="C14" s="142"/>
      <c r="D14" s="143">
        <v>2460</v>
      </c>
      <c r="E14" s="145" t="s">
        <v>173</v>
      </c>
      <c r="F14" s="144">
        <f>SUM(G14:H14)</f>
        <v>38000</v>
      </c>
      <c r="G14" s="152">
        <v>38000</v>
      </c>
      <c r="H14" s="144"/>
    </row>
    <row r="15" spans="2:11" s="127" customFormat="1" ht="18.75" customHeight="1">
      <c r="B15" s="374">
        <v>600</v>
      </c>
      <c r="C15" s="374"/>
      <c r="D15" s="374"/>
      <c r="E15" s="147" t="s">
        <v>174</v>
      </c>
      <c r="F15" s="148">
        <f>F16</f>
        <v>6516840</v>
      </c>
      <c r="G15" s="148">
        <f>G16</f>
        <v>80340</v>
      </c>
      <c r="H15" s="148">
        <f>H16</f>
        <v>6436500</v>
      </c>
    </row>
    <row r="16" spans="2:11" s="127" customFormat="1" ht="18.75" customHeight="1">
      <c r="B16" s="505"/>
      <c r="C16" s="138">
        <v>60014</v>
      </c>
      <c r="D16" s="139"/>
      <c r="E16" s="1" t="s">
        <v>7</v>
      </c>
      <c r="F16" s="141">
        <f>SUM(F17:F21)</f>
        <v>6516840</v>
      </c>
      <c r="G16" s="141">
        <f>SUM(G17:G21)</f>
        <v>80340</v>
      </c>
      <c r="H16" s="141">
        <f>SUM(H17:H21)</f>
        <v>6436500</v>
      </c>
    </row>
    <row r="17" spans="2:8" s="127" customFormat="1" ht="60" customHeight="1">
      <c r="B17" s="505"/>
      <c r="C17" s="506"/>
      <c r="D17" s="149" t="s">
        <v>175</v>
      </c>
      <c r="E17" s="145" t="s">
        <v>176</v>
      </c>
      <c r="F17" s="144">
        <f>SUM(G17:H17)</f>
        <v>76840</v>
      </c>
      <c r="G17" s="152">
        <v>76840</v>
      </c>
      <c r="H17" s="206"/>
    </row>
    <row r="18" spans="2:8" s="127" customFormat="1" ht="18.75" customHeight="1">
      <c r="B18" s="505"/>
      <c r="C18" s="506"/>
      <c r="D18" s="149" t="s">
        <v>177</v>
      </c>
      <c r="E18" s="145" t="s">
        <v>178</v>
      </c>
      <c r="F18" s="144">
        <v>1500</v>
      </c>
      <c r="G18" s="152">
        <v>1500</v>
      </c>
      <c r="H18" s="206"/>
    </row>
    <row r="19" spans="2:8" s="127" customFormat="1" ht="18.75" customHeight="1">
      <c r="B19" s="505"/>
      <c r="C19" s="506"/>
      <c r="D19" s="149" t="s">
        <v>189</v>
      </c>
      <c r="E19" s="145" t="s">
        <v>340</v>
      </c>
      <c r="F19" s="144">
        <f>SUM(G19:H19)</f>
        <v>2000</v>
      </c>
      <c r="G19" s="152">
        <v>2000</v>
      </c>
      <c r="H19" s="206"/>
    </row>
    <row r="20" spans="2:8" s="146" customFormat="1" ht="57" customHeight="1">
      <c r="B20" s="505"/>
      <c r="C20" s="506"/>
      <c r="D20" s="209">
        <v>6300</v>
      </c>
      <c r="E20" s="335" t="s">
        <v>8</v>
      </c>
      <c r="F20" s="152">
        <f>644500+280000</f>
        <v>924500</v>
      </c>
      <c r="G20" s="152">
        <v>0</v>
      </c>
      <c r="H20" s="152">
        <f>644500+280000</f>
        <v>924500</v>
      </c>
    </row>
    <row r="21" spans="2:8" s="146" customFormat="1" ht="57" customHeight="1">
      <c r="B21" s="505"/>
      <c r="C21" s="506"/>
      <c r="D21" s="209">
        <v>6350</v>
      </c>
      <c r="E21" s="335" t="s">
        <v>604</v>
      </c>
      <c r="F21" s="152">
        <f>4392000+1120000</f>
        <v>5512000</v>
      </c>
      <c r="G21" s="152">
        <v>0</v>
      </c>
      <c r="H21" s="152">
        <f>4392000+1120000</f>
        <v>5512000</v>
      </c>
    </row>
    <row r="22" spans="2:8" s="127" customFormat="1" ht="18.75" customHeight="1">
      <c r="B22" s="374">
        <v>700</v>
      </c>
      <c r="C22" s="374"/>
      <c r="D22" s="374"/>
      <c r="E22" s="147" t="s">
        <v>179</v>
      </c>
      <c r="F22" s="148">
        <f>SUM(F23)</f>
        <v>7282421</v>
      </c>
      <c r="G22" s="148">
        <f>SUM(G23)</f>
        <v>1215000</v>
      </c>
      <c r="H22" s="148">
        <f>SUM(H23)</f>
        <v>6067421</v>
      </c>
    </row>
    <row r="23" spans="2:8" s="127" customFormat="1" ht="18.75" customHeight="1">
      <c r="B23" s="505"/>
      <c r="C23" s="138">
        <v>70005</v>
      </c>
      <c r="D23" s="139"/>
      <c r="E23" s="1" t="s">
        <v>180</v>
      </c>
      <c r="F23" s="141">
        <f>SUM(F24:F33)</f>
        <v>7282421</v>
      </c>
      <c r="G23" s="141">
        <f>SUM(G24:G33)</f>
        <v>1215000</v>
      </c>
      <c r="H23" s="141">
        <f>SUM(H24:H33)</f>
        <v>6067421</v>
      </c>
    </row>
    <row r="24" spans="2:8" s="127" customFormat="1" ht="18.75" customHeight="1">
      <c r="B24" s="505"/>
      <c r="C24" s="507"/>
      <c r="D24" s="149" t="s">
        <v>181</v>
      </c>
      <c r="E24" s="145" t="s">
        <v>182</v>
      </c>
      <c r="F24" s="144">
        <v>38000</v>
      </c>
      <c r="G24" s="152">
        <v>38000</v>
      </c>
      <c r="H24" s="206"/>
    </row>
    <row r="25" spans="2:8" s="127" customFormat="1" ht="30.75" customHeight="1">
      <c r="B25" s="505"/>
      <c r="C25" s="507"/>
      <c r="D25" s="149" t="s">
        <v>183</v>
      </c>
      <c r="E25" s="145" t="s">
        <v>184</v>
      </c>
      <c r="F25" s="144">
        <f>SUM(G25:H25)</f>
        <v>7000</v>
      </c>
      <c r="G25" s="152">
        <v>7000</v>
      </c>
      <c r="H25" s="206"/>
    </row>
    <row r="26" spans="2:8" s="127" customFormat="1" ht="60" customHeight="1">
      <c r="B26" s="505"/>
      <c r="C26" s="507"/>
      <c r="D26" s="149" t="s">
        <v>175</v>
      </c>
      <c r="E26" s="145" t="s">
        <v>176</v>
      </c>
      <c r="F26" s="144">
        <f>SUM(G26:H26)</f>
        <v>100000</v>
      </c>
      <c r="G26" s="152">
        <v>100000</v>
      </c>
      <c r="H26" s="206"/>
    </row>
    <row r="27" spans="2:8" s="127" customFormat="1" ht="43.5" customHeight="1">
      <c r="B27" s="505"/>
      <c r="C27" s="507"/>
      <c r="D27" s="149" t="s">
        <v>185</v>
      </c>
      <c r="E27" s="145" t="s">
        <v>186</v>
      </c>
      <c r="F27" s="144">
        <v>16000</v>
      </c>
      <c r="G27" s="144">
        <v>0</v>
      </c>
      <c r="H27" s="152">
        <v>16000</v>
      </c>
    </row>
    <row r="28" spans="2:8" s="127" customFormat="1" ht="32.25" customHeight="1">
      <c r="B28" s="505"/>
      <c r="C28" s="507"/>
      <c r="D28" s="149" t="s">
        <v>187</v>
      </c>
      <c r="E28" s="145" t="s">
        <v>188</v>
      </c>
      <c r="F28" s="144">
        <v>5000000</v>
      </c>
      <c r="G28" s="144">
        <v>0</v>
      </c>
      <c r="H28" s="152">
        <v>5000000</v>
      </c>
    </row>
    <row r="29" spans="2:8" s="127" customFormat="1" ht="32.25" customHeight="1">
      <c r="B29" s="505"/>
      <c r="C29" s="507"/>
      <c r="D29" s="149" t="s">
        <v>605</v>
      </c>
      <c r="E29" s="145" t="s">
        <v>606</v>
      </c>
      <c r="F29" s="144">
        <v>1051421</v>
      </c>
      <c r="G29" s="144">
        <v>0</v>
      </c>
      <c r="H29" s="152">
        <v>1051421</v>
      </c>
    </row>
    <row r="30" spans="2:8" s="127" customFormat="1" ht="18.75" customHeight="1">
      <c r="B30" s="505"/>
      <c r="C30" s="507"/>
      <c r="D30" s="149" t="s">
        <v>177</v>
      </c>
      <c r="E30" s="145" t="s">
        <v>178</v>
      </c>
      <c r="F30" s="144">
        <v>10000</v>
      </c>
      <c r="G30" s="152">
        <v>10000</v>
      </c>
      <c r="H30" s="206"/>
    </row>
    <row r="31" spans="2:8" s="127" customFormat="1" ht="18.75" customHeight="1">
      <c r="B31" s="505"/>
      <c r="C31" s="507"/>
      <c r="D31" s="149" t="s">
        <v>189</v>
      </c>
      <c r="E31" s="145" t="s">
        <v>190</v>
      </c>
      <c r="F31" s="144">
        <v>280000</v>
      </c>
      <c r="G31" s="152">
        <v>280000</v>
      </c>
      <c r="H31" s="206"/>
    </row>
    <row r="32" spans="2:8" s="127" customFormat="1" ht="43.5" customHeight="1">
      <c r="B32" s="505"/>
      <c r="C32" s="507"/>
      <c r="D32" s="143">
        <v>2110</v>
      </c>
      <c r="E32" s="72" t="s">
        <v>5</v>
      </c>
      <c r="F32" s="144">
        <f>SUM(G32:H32)</f>
        <v>280000</v>
      </c>
      <c r="G32" s="152">
        <v>280000</v>
      </c>
      <c r="H32" s="206"/>
    </row>
    <row r="33" spans="2:8" s="127" customFormat="1" ht="42" customHeight="1">
      <c r="B33" s="505"/>
      <c r="C33" s="507"/>
      <c r="D33" s="143">
        <v>2360</v>
      </c>
      <c r="E33" s="145" t="s">
        <v>168</v>
      </c>
      <c r="F33" s="144">
        <v>500000</v>
      </c>
      <c r="G33" s="152">
        <v>500000</v>
      </c>
      <c r="H33" s="206"/>
    </row>
    <row r="34" spans="2:8" s="127" customFormat="1" ht="18.75" customHeight="1">
      <c r="B34" s="374">
        <v>710</v>
      </c>
      <c r="C34" s="374"/>
      <c r="D34" s="374"/>
      <c r="E34" s="147" t="s">
        <v>191</v>
      </c>
      <c r="F34" s="148">
        <f>SUM(F35,F38)</f>
        <v>2989629</v>
      </c>
      <c r="G34" s="148">
        <f>SUM(G35,G38)</f>
        <v>2989629</v>
      </c>
      <c r="H34" s="148">
        <f>SUM(H35,H38)</f>
        <v>0</v>
      </c>
    </row>
    <row r="35" spans="2:8" s="127" customFormat="1" ht="18.75" customHeight="1">
      <c r="B35" s="508"/>
      <c r="C35" s="139">
        <v>71012</v>
      </c>
      <c r="D35" s="139"/>
      <c r="E35" s="1" t="s">
        <v>98</v>
      </c>
      <c r="F35" s="141">
        <f>SUM(F36:F37)</f>
        <v>2130379</v>
      </c>
      <c r="G35" s="141">
        <f>SUM(G36:G37)</f>
        <v>2130379</v>
      </c>
      <c r="H35" s="141">
        <f>SUM(H36:H37)</f>
        <v>0</v>
      </c>
    </row>
    <row r="36" spans="2:8" s="127" customFormat="1" ht="18.75" customHeight="1">
      <c r="B36" s="508"/>
      <c r="C36" s="509"/>
      <c r="D36" s="149" t="s">
        <v>192</v>
      </c>
      <c r="E36" s="145" t="s">
        <v>193</v>
      </c>
      <c r="F36" s="144">
        <v>1765379</v>
      </c>
      <c r="G36" s="152">
        <v>1765379</v>
      </c>
      <c r="H36" s="150"/>
    </row>
    <row r="37" spans="2:8" s="127" customFormat="1" ht="45.75" customHeight="1">
      <c r="B37" s="508"/>
      <c r="C37" s="509"/>
      <c r="D37" s="149" t="s">
        <v>194</v>
      </c>
      <c r="E37" s="72" t="s">
        <v>5</v>
      </c>
      <c r="F37" s="144">
        <v>365000</v>
      </c>
      <c r="G37" s="152">
        <v>365000</v>
      </c>
      <c r="H37" s="150"/>
    </row>
    <row r="38" spans="2:8" s="127" customFormat="1" ht="18.75" customHeight="1">
      <c r="B38" s="508"/>
      <c r="C38" s="139">
        <v>71015</v>
      </c>
      <c r="D38" s="139"/>
      <c r="E38" s="1" t="s">
        <v>195</v>
      </c>
      <c r="F38" s="141">
        <f>SUM(F39:F41)</f>
        <v>859250</v>
      </c>
      <c r="G38" s="141">
        <f>SUM(G39:G41)</f>
        <v>859250</v>
      </c>
      <c r="H38" s="141">
        <f>SUM(H39:H41)</f>
        <v>0</v>
      </c>
    </row>
    <row r="39" spans="2:8" s="127" customFormat="1" ht="18.75" customHeight="1">
      <c r="B39" s="508"/>
      <c r="C39" s="510"/>
      <c r="D39" s="149" t="s">
        <v>177</v>
      </c>
      <c r="E39" s="145" t="s">
        <v>178</v>
      </c>
      <c r="F39" s="144">
        <v>1250</v>
      </c>
      <c r="G39" s="152">
        <v>1250</v>
      </c>
      <c r="H39" s="144"/>
    </row>
    <row r="40" spans="2:8" s="127" customFormat="1" ht="43.5" customHeight="1">
      <c r="B40" s="508"/>
      <c r="C40" s="510"/>
      <c r="D40" s="143">
        <v>2110</v>
      </c>
      <c r="E40" s="72" t="s">
        <v>5</v>
      </c>
      <c r="F40" s="144">
        <v>853000</v>
      </c>
      <c r="G40" s="152">
        <v>853000</v>
      </c>
      <c r="H40" s="144"/>
    </row>
    <row r="41" spans="2:8" s="127" customFormat="1" ht="42" customHeight="1">
      <c r="B41" s="508"/>
      <c r="C41" s="510"/>
      <c r="D41" s="143">
        <v>2360</v>
      </c>
      <c r="E41" s="145" t="s">
        <v>168</v>
      </c>
      <c r="F41" s="144">
        <v>5000</v>
      </c>
      <c r="G41" s="152">
        <v>5000</v>
      </c>
      <c r="H41" s="144"/>
    </row>
    <row r="42" spans="2:8" s="127" customFormat="1" ht="18.75" customHeight="1">
      <c r="B42" s="374">
        <v>750</v>
      </c>
      <c r="C42" s="374"/>
      <c r="D42" s="374"/>
      <c r="E42" s="147" t="s">
        <v>196</v>
      </c>
      <c r="F42" s="148">
        <f>SUM(F43,F46,F54,F57)</f>
        <v>418795</v>
      </c>
      <c r="G42" s="148">
        <f>SUM(G43,G46,G54,G57)</f>
        <v>415295</v>
      </c>
      <c r="H42" s="148">
        <f>SUM(H43,H46,H54,H57)</f>
        <v>3500</v>
      </c>
    </row>
    <row r="43" spans="2:8" s="127" customFormat="1" ht="18.75" customHeight="1">
      <c r="B43" s="505"/>
      <c r="C43" s="139">
        <v>75011</v>
      </c>
      <c r="D43" s="139"/>
      <c r="E43" s="1" t="s">
        <v>197</v>
      </c>
      <c r="F43" s="141">
        <f>SUM(F44:F45)</f>
        <v>50708</v>
      </c>
      <c r="G43" s="141">
        <f>SUM(G44:G45)</f>
        <v>50708</v>
      </c>
      <c r="H43" s="141">
        <f>SUM(H44:H45)</f>
        <v>0</v>
      </c>
    </row>
    <row r="44" spans="2:8" s="127" customFormat="1" ht="43.5" customHeight="1">
      <c r="B44" s="505"/>
      <c r="C44" s="502"/>
      <c r="D44" s="143">
        <v>2110</v>
      </c>
      <c r="E44" s="72" t="s">
        <v>5</v>
      </c>
      <c r="F44" s="144">
        <v>32708</v>
      </c>
      <c r="G44" s="152">
        <v>32708</v>
      </c>
      <c r="H44" s="144"/>
    </row>
    <row r="45" spans="2:8" s="127" customFormat="1" ht="42.75" customHeight="1">
      <c r="B45" s="505"/>
      <c r="C45" s="502"/>
      <c r="D45" s="143">
        <v>2120</v>
      </c>
      <c r="E45" s="72" t="s">
        <v>198</v>
      </c>
      <c r="F45" s="144">
        <f>SUM(G45:H45)</f>
        <v>18000</v>
      </c>
      <c r="G45" s="152">
        <v>18000</v>
      </c>
      <c r="H45" s="144"/>
    </row>
    <row r="46" spans="2:8" s="127" customFormat="1" ht="18.75" customHeight="1">
      <c r="B46" s="505"/>
      <c r="C46" s="384">
        <v>75020</v>
      </c>
      <c r="D46" s="139"/>
      <c r="E46" s="1" t="s">
        <v>199</v>
      </c>
      <c r="F46" s="141">
        <f>SUM(F47:F53)</f>
        <v>327887</v>
      </c>
      <c r="G46" s="141">
        <f>SUM(G47:G53)</f>
        <v>324387</v>
      </c>
      <c r="H46" s="141">
        <f>SUM(H48:H52)</f>
        <v>3500</v>
      </c>
    </row>
    <row r="47" spans="2:8" s="127" customFormat="1" ht="26.25" customHeight="1">
      <c r="B47" s="511"/>
      <c r="C47" s="380"/>
      <c r="D47" s="385" t="s">
        <v>607</v>
      </c>
      <c r="E47" s="386" t="s">
        <v>608</v>
      </c>
      <c r="F47" s="160">
        <v>31000</v>
      </c>
      <c r="G47" s="160">
        <v>31000</v>
      </c>
      <c r="H47" s="160"/>
    </row>
    <row r="48" spans="2:8" s="127" customFormat="1" ht="18.75" customHeight="1">
      <c r="B48" s="505"/>
      <c r="C48" s="512"/>
      <c r="D48" s="149" t="s">
        <v>200</v>
      </c>
      <c r="E48" s="145" t="s">
        <v>201</v>
      </c>
      <c r="F48" s="144">
        <v>90000</v>
      </c>
      <c r="G48" s="152">
        <v>90000</v>
      </c>
      <c r="H48" s="223"/>
    </row>
    <row r="49" spans="2:8" s="127" customFormat="1" ht="18.75" customHeight="1">
      <c r="B49" s="505"/>
      <c r="C49" s="512"/>
      <c r="D49" s="149" t="s">
        <v>202</v>
      </c>
      <c r="E49" s="145" t="s">
        <v>203</v>
      </c>
      <c r="F49" s="144">
        <v>3500</v>
      </c>
      <c r="G49" s="152">
        <v>0</v>
      </c>
      <c r="H49" s="152">
        <v>3500</v>
      </c>
    </row>
    <row r="50" spans="2:8" s="127" customFormat="1" ht="18.75" customHeight="1">
      <c r="B50" s="505"/>
      <c r="C50" s="512"/>
      <c r="D50" s="149" t="s">
        <v>177</v>
      </c>
      <c r="E50" s="145" t="s">
        <v>178</v>
      </c>
      <c r="F50" s="144">
        <v>10000</v>
      </c>
      <c r="G50" s="152">
        <v>10000</v>
      </c>
      <c r="H50" s="206"/>
    </row>
    <row r="51" spans="2:8" s="127" customFormat="1" ht="18.75" customHeight="1">
      <c r="B51" s="505"/>
      <c r="C51" s="512"/>
      <c r="D51" s="149" t="s">
        <v>332</v>
      </c>
      <c r="E51" s="145" t="s">
        <v>333</v>
      </c>
      <c r="F51" s="144">
        <v>8000</v>
      </c>
      <c r="G51" s="152">
        <v>8000</v>
      </c>
      <c r="H51" s="206"/>
    </row>
    <row r="52" spans="2:8" s="127" customFormat="1" ht="18.75" customHeight="1">
      <c r="B52" s="505"/>
      <c r="C52" s="512"/>
      <c r="D52" s="149" t="s">
        <v>189</v>
      </c>
      <c r="E52" s="145" t="s">
        <v>190</v>
      </c>
      <c r="F52" s="144">
        <v>112000</v>
      </c>
      <c r="G52" s="152">
        <v>112000</v>
      </c>
      <c r="H52" s="206"/>
    </row>
    <row r="53" spans="2:8" s="127" customFormat="1" ht="38.25" customHeight="1">
      <c r="B53" s="505"/>
      <c r="C53" s="376"/>
      <c r="D53" s="149" t="s">
        <v>335</v>
      </c>
      <c r="E53" s="145" t="s">
        <v>9</v>
      </c>
      <c r="F53" s="144">
        <v>73387</v>
      </c>
      <c r="G53" s="152">
        <v>73387</v>
      </c>
      <c r="H53" s="206"/>
    </row>
    <row r="54" spans="2:8" s="127" customFormat="1" ht="18.75" customHeight="1">
      <c r="B54" s="505"/>
      <c r="C54" s="384">
        <v>75045</v>
      </c>
      <c r="D54" s="139"/>
      <c r="E54" s="1" t="s">
        <v>10</v>
      </c>
      <c r="F54" s="141">
        <f>SUM(F55:F56)</f>
        <v>39000</v>
      </c>
      <c r="G54" s="141">
        <f>SUM(G55:G56)</f>
        <v>39000</v>
      </c>
      <c r="H54" s="141">
        <f>H55</f>
        <v>0</v>
      </c>
    </row>
    <row r="55" spans="2:8" s="127" customFormat="1" ht="43.5" customHeight="1">
      <c r="B55" s="511"/>
      <c r="C55" s="387"/>
      <c r="D55" s="388">
        <v>2110</v>
      </c>
      <c r="E55" s="72" t="s">
        <v>5</v>
      </c>
      <c r="F55" s="144">
        <v>18000</v>
      </c>
      <c r="G55" s="152">
        <v>18000</v>
      </c>
      <c r="H55" s="144"/>
    </row>
    <row r="56" spans="2:8" s="127" customFormat="1" ht="43.5" customHeight="1">
      <c r="B56" s="511"/>
      <c r="C56" s="389"/>
      <c r="D56" s="388">
        <v>2120</v>
      </c>
      <c r="E56" s="72" t="s">
        <v>198</v>
      </c>
      <c r="F56" s="144">
        <v>21000</v>
      </c>
      <c r="G56" s="152">
        <v>21000</v>
      </c>
      <c r="H56" s="144"/>
    </row>
    <row r="57" spans="2:8" s="127" customFormat="1" ht="18.75" customHeight="1">
      <c r="B57" s="505"/>
      <c r="C57" s="225">
        <v>75085</v>
      </c>
      <c r="D57" s="139"/>
      <c r="E57" s="1" t="s">
        <v>341</v>
      </c>
      <c r="F57" s="141">
        <f>SUM(F58:F59)</f>
        <v>1200</v>
      </c>
      <c r="G57" s="141">
        <f>SUM(G58:G59)</f>
        <v>1200</v>
      </c>
      <c r="H57" s="141">
        <f>SUM(H58:H59)</f>
        <v>0</v>
      </c>
    </row>
    <row r="58" spans="2:8" s="127" customFormat="1" ht="18.75" customHeight="1">
      <c r="B58" s="505"/>
      <c r="C58" s="510"/>
      <c r="D58" s="149" t="s">
        <v>177</v>
      </c>
      <c r="E58" s="145" t="s">
        <v>178</v>
      </c>
      <c r="F58" s="144">
        <f>SUM(G58:H58)</f>
        <v>700</v>
      </c>
      <c r="G58" s="152">
        <v>700</v>
      </c>
      <c r="H58" s="144"/>
    </row>
    <row r="59" spans="2:8" s="127" customFormat="1" ht="18.75" customHeight="1">
      <c r="B59" s="505"/>
      <c r="C59" s="510"/>
      <c r="D59" s="149" t="s">
        <v>189</v>
      </c>
      <c r="E59" s="145" t="s">
        <v>190</v>
      </c>
      <c r="F59" s="144">
        <f>SUM(G59:H59)</f>
        <v>500</v>
      </c>
      <c r="G59" s="152">
        <v>500</v>
      </c>
      <c r="H59" s="144"/>
    </row>
    <row r="60" spans="2:8" s="131" customFormat="1" ht="18.75" customHeight="1">
      <c r="B60" s="374">
        <v>754</v>
      </c>
      <c r="C60" s="374"/>
      <c r="D60" s="374"/>
      <c r="E60" s="147" t="s">
        <v>11</v>
      </c>
      <c r="F60" s="148">
        <f>SUM(F61)</f>
        <v>7543226</v>
      </c>
      <c r="G60" s="148">
        <f>SUM(G61)</f>
        <v>7543226</v>
      </c>
      <c r="H60" s="148">
        <f>SUM(H61)</f>
        <v>0</v>
      </c>
    </row>
    <row r="61" spans="2:8" s="131" customFormat="1" ht="18.75" customHeight="1">
      <c r="B61" s="505"/>
      <c r="C61" s="384">
        <v>75411</v>
      </c>
      <c r="D61" s="139"/>
      <c r="E61" s="1" t="s">
        <v>12</v>
      </c>
      <c r="F61" s="141">
        <f>SUM(F62:F68)</f>
        <v>7543226</v>
      </c>
      <c r="G61" s="141">
        <f>SUM(G62:G68)</f>
        <v>7543226</v>
      </c>
      <c r="H61" s="141">
        <f>SUM(H65:H68)</f>
        <v>0</v>
      </c>
    </row>
    <row r="62" spans="2:8" s="131" customFormat="1" ht="29.25" customHeight="1">
      <c r="B62" s="511"/>
      <c r="C62" s="390"/>
      <c r="D62" s="385" t="s">
        <v>609</v>
      </c>
      <c r="E62" s="386" t="s">
        <v>610</v>
      </c>
      <c r="F62" s="160">
        <v>1000</v>
      </c>
      <c r="G62" s="160">
        <v>1000</v>
      </c>
      <c r="H62" s="160"/>
    </row>
    <row r="63" spans="2:8" s="131" customFormat="1" ht="28.5" customHeight="1">
      <c r="B63" s="511"/>
      <c r="C63" s="391"/>
      <c r="D63" s="385" t="s">
        <v>607</v>
      </c>
      <c r="E63" s="386" t="s">
        <v>608</v>
      </c>
      <c r="F63" s="160">
        <v>1000</v>
      </c>
      <c r="G63" s="160">
        <v>1000</v>
      </c>
      <c r="H63" s="160"/>
    </row>
    <row r="64" spans="2:8" s="131" customFormat="1" ht="33" customHeight="1">
      <c r="B64" s="511"/>
      <c r="C64" s="391"/>
      <c r="D64" s="385" t="s">
        <v>342</v>
      </c>
      <c r="E64" s="224" t="s">
        <v>343</v>
      </c>
      <c r="F64" s="160">
        <v>116</v>
      </c>
      <c r="G64" s="160">
        <v>116</v>
      </c>
      <c r="H64" s="160"/>
    </row>
    <row r="65" spans="2:14" s="131" customFormat="1" ht="18.75" customHeight="1">
      <c r="B65" s="505"/>
      <c r="C65" s="513"/>
      <c r="D65" s="149" t="s">
        <v>177</v>
      </c>
      <c r="E65" s="145" t="s">
        <v>178</v>
      </c>
      <c r="F65" s="144">
        <f>SUM(G65:H65)</f>
        <v>5700</v>
      </c>
      <c r="G65" s="152">
        <v>5700</v>
      </c>
      <c r="H65" s="144"/>
    </row>
    <row r="66" spans="2:14" s="131" customFormat="1" ht="18.75" customHeight="1">
      <c r="B66" s="505"/>
      <c r="C66" s="510"/>
      <c r="D66" s="149" t="s">
        <v>189</v>
      </c>
      <c r="E66" s="145" t="s">
        <v>190</v>
      </c>
      <c r="F66" s="144">
        <f>SUM(G66:H66)</f>
        <v>2200</v>
      </c>
      <c r="G66" s="152">
        <v>2200</v>
      </c>
      <c r="H66" s="144"/>
    </row>
    <row r="67" spans="2:14" s="131" customFormat="1" ht="45" customHeight="1">
      <c r="B67" s="505"/>
      <c r="C67" s="510"/>
      <c r="D67" s="143">
        <v>2110</v>
      </c>
      <c r="E67" s="72" t="s">
        <v>5</v>
      </c>
      <c r="F67" s="144">
        <v>7533110</v>
      </c>
      <c r="G67" s="152">
        <v>7533110</v>
      </c>
      <c r="H67" s="144"/>
    </row>
    <row r="68" spans="2:14" s="131" customFormat="1" ht="45.75" customHeight="1">
      <c r="B68" s="505"/>
      <c r="C68" s="510"/>
      <c r="D68" s="143">
        <v>2360</v>
      </c>
      <c r="E68" s="145" t="s">
        <v>168</v>
      </c>
      <c r="F68" s="144">
        <f>SUM(G68:H68)</f>
        <v>100</v>
      </c>
      <c r="G68" s="152">
        <v>100</v>
      </c>
      <c r="H68" s="144"/>
    </row>
    <row r="69" spans="2:14" s="131" customFormat="1" ht="18.75" customHeight="1">
      <c r="B69" s="374">
        <v>755</v>
      </c>
      <c r="C69" s="374"/>
      <c r="D69" s="374"/>
      <c r="E69" s="147" t="s">
        <v>108</v>
      </c>
      <c r="F69" s="148">
        <f>SUM(F70)</f>
        <v>330000</v>
      </c>
      <c r="G69" s="148">
        <f>SUM(G70)</f>
        <v>330000</v>
      </c>
      <c r="H69" s="148">
        <f>SUM(H70)</f>
        <v>0</v>
      </c>
    </row>
    <row r="70" spans="2:14" s="127" customFormat="1" ht="18.75" customHeight="1">
      <c r="B70" s="505"/>
      <c r="C70" s="139">
        <v>75515</v>
      </c>
      <c r="D70" s="139"/>
      <c r="E70" s="1" t="s">
        <v>109</v>
      </c>
      <c r="F70" s="141">
        <f>F71</f>
        <v>330000</v>
      </c>
      <c r="G70" s="141">
        <f>G71</f>
        <v>330000</v>
      </c>
      <c r="H70" s="141">
        <f>H71</f>
        <v>0</v>
      </c>
    </row>
    <row r="71" spans="2:14" s="127" customFormat="1" ht="43.5" customHeight="1">
      <c r="B71" s="505"/>
      <c r="C71" s="153"/>
      <c r="D71" s="143">
        <v>2110</v>
      </c>
      <c r="E71" s="72" t="s">
        <v>5</v>
      </c>
      <c r="F71" s="144">
        <f>SUM(G71:H71)</f>
        <v>330000</v>
      </c>
      <c r="G71" s="152">
        <v>330000</v>
      </c>
      <c r="H71" s="144"/>
    </row>
    <row r="72" spans="2:14" s="131" customFormat="1" ht="49.5" customHeight="1">
      <c r="B72" s="374">
        <v>756</v>
      </c>
      <c r="C72" s="374"/>
      <c r="D72" s="374"/>
      <c r="E72" s="147" t="s">
        <v>205</v>
      </c>
      <c r="F72" s="148">
        <f>SUM(F73,F80)</f>
        <v>60344969</v>
      </c>
      <c r="G72" s="148">
        <f>SUM(G73,G80)</f>
        <v>60344969</v>
      </c>
      <c r="H72" s="148">
        <f>SUM(H73,H80)</f>
        <v>0</v>
      </c>
    </row>
    <row r="73" spans="2:14" s="131" customFormat="1" ht="44.25" customHeight="1">
      <c r="B73" s="505"/>
      <c r="C73" s="139">
        <v>75618</v>
      </c>
      <c r="D73" s="139"/>
      <c r="E73" s="1" t="s">
        <v>206</v>
      </c>
      <c r="F73" s="141">
        <f>SUM(F74:F79)</f>
        <v>4352300</v>
      </c>
      <c r="G73" s="141">
        <f>SUM(G74:G79)</f>
        <v>4352300</v>
      </c>
      <c r="H73" s="141">
        <f>SUM(H74:H79)</f>
        <v>0</v>
      </c>
    </row>
    <row r="74" spans="2:14" s="131" customFormat="1" ht="18.75" customHeight="1">
      <c r="B74" s="505"/>
      <c r="C74" s="514"/>
      <c r="D74" s="149" t="s">
        <v>207</v>
      </c>
      <c r="E74" s="145" t="s">
        <v>208</v>
      </c>
      <c r="F74" s="144">
        <v>2750000</v>
      </c>
      <c r="G74" s="152">
        <v>2750000</v>
      </c>
      <c r="H74" s="144"/>
    </row>
    <row r="75" spans="2:14" s="131" customFormat="1" ht="41.25" customHeight="1">
      <c r="B75" s="505"/>
      <c r="C75" s="512"/>
      <c r="D75" s="149" t="s">
        <v>209</v>
      </c>
      <c r="E75" s="145" t="s">
        <v>210</v>
      </c>
      <c r="F75" s="144">
        <v>1162000</v>
      </c>
      <c r="G75" s="152">
        <v>1162000</v>
      </c>
      <c r="H75" s="144"/>
    </row>
    <row r="76" spans="2:14" s="131" customFormat="1" ht="18.75" customHeight="1">
      <c r="B76" s="505"/>
      <c r="C76" s="512"/>
      <c r="D76" s="149" t="s">
        <v>211</v>
      </c>
      <c r="E76" s="145" t="s">
        <v>212</v>
      </c>
      <c r="F76" s="144">
        <v>66000</v>
      </c>
      <c r="G76" s="152">
        <v>66000</v>
      </c>
      <c r="H76" s="144"/>
    </row>
    <row r="77" spans="2:14" s="131" customFormat="1" ht="33" customHeight="1">
      <c r="B77" s="505"/>
      <c r="C77" s="512"/>
      <c r="D77" s="149" t="s">
        <v>328</v>
      </c>
      <c r="E77" s="145" t="s">
        <v>329</v>
      </c>
      <c r="F77" s="144">
        <v>3300</v>
      </c>
      <c r="G77" s="152">
        <v>3300</v>
      </c>
      <c r="H77" s="144"/>
      <c r="N77" s="131" t="s">
        <v>128</v>
      </c>
    </row>
    <row r="78" spans="2:14" s="131" customFormat="1" ht="18.75" customHeight="1">
      <c r="B78" s="505"/>
      <c r="C78" s="512"/>
      <c r="D78" s="149" t="s">
        <v>213</v>
      </c>
      <c r="E78" s="145" t="s">
        <v>214</v>
      </c>
      <c r="F78" s="144">
        <v>370000</v>
      </c>
      <c r="G78" s="152">
        <v>370000</v>
      </c>
      <c r="H78" s="144"/>
    </row>
    <row r="79" spans="2:14" s="131" customFormat="1" ht="18.75" customHeight="1">
      <c r="B79" s="505"/>
      <c r="C79" s="512"/>
      <c r="D79" s="149" t="s">
        <v>177</v>
      </c>
      <c r="E79" s="145" t="s">
        <v>178</v>
      </c>
      <c r="F79" s="144">
        <f>SUM(G79:H79)</f>
        <v>1000</v>
      </c>
      <c r="G79" s="152">
        <v>1000</v>
      </c>
      <c r="H79" s="144"/>
    </row>
    <row r="80" spans="2:14" s="131" customFormat="1" ht="30.75" customHeight="1">
      <c r="B80" s="505"/>
      <c r="C80" s="139">
        <v>75622</v>
      </c>
      <c r="D80" s="139"/>
      <c r="E80" s="1" t="s">
        <v>215</v>
      </c>
      <c r="F80" s="141">
        <f>SUM(F81:F82)</f>
        <v>55992669</v>
      </c>
      <c r="G80" s="141">
        <f>SUM(G81:G82)</f>
        <v>55992669</v>
      </c>
      <c r="H80" s="141">
        <f>SUM(H81:H82)</f>
        <v>0</v>
      </c>
    </row>
    <row r="81" spans="2:8" s="131" customFormat="1" ht="18.75" customHeight="1">
      <c r="B81" s="505"/>
      <c r="C81" s="510"/>
      <c r="D81" s="149" t="s">
        <v>216</v>
      </c>
      <c r="E81" s="145" t="s">
        <v>217</v>
      </c>
      <c r="F81" s="144">
        <v>54992669</v>
      </c>
      <c r="G81" s="152">
        <v>54992669</v>
      </c>
      <c r="H81" s="144"/>
    </row>
    <row r="82" spans="2:8" s="131" customFormat="1" ht="18.75" customHeight="1">
      <c r="B82" s="505"/>
      <c r="C82" s="510"/>
      <c r="D82" s="149" t="s">
        <v>218</v>
      </c>
      <c r="E82" s="145" t="s">
        <v>219</v>
      </c>
      <c r="F82" s="144">
        <f>SUM(G82:H82)</f>
        <v>1000000</v>
      </c>
      <c r="G82" s="152">
        <v>1000000</v>
      </c>
      <c r="H82" s="144"/>
    </row>
    <row r="83" spans="2:8" s="131" customFormat="1" ht="18.75" customHeight="1">
      <c r="B83" s="374">
        <v>758</v>
      </c>
      <c r="C83" s="374"/>
      <c r="D83" s="374"/>
      <c r="E83" s="147" t="s">
        <v>220</v>
      </c>
      <c r="F83" s="148">
        <f>F84+F86</f>
        <v>59728297</v>
      </c>
      <c r="G83" s="148">
        <f>G84+G86</f>
        <v>59728297</v>
      </c>
      <c r="H83" s="148">
        <f>SUM(H84,H86)</f>
        <v>0</v>
      </c>
    </row>
    <row r="84" spans="2:8" s="131" customFormat="1" ht="28.5" customHeight="1">
      <c r="B84" s="505"/>
      <c r="C84" s="139">
        <v>75801</v>
      </c>
      <c r="D84" s="139"/>
      <c r="E84" s="1" t="s">
        <v>221</v>
      </c>
      <c r="F84" s="141">
        <f>F85</f>
        <v>55332383</v>
      </c>
      <c r="G84" s="141">
        <f>G85</f>
        <v>55332383</v>
      </c>
      <c r="H84" s="141">
        <f>H85</f>
        <v>0</v>
      </c>
    </row>
    <row r="85" spans="2:8" s="131" customFormat="1" ht="18.75" customHeight="1">
      <c r="B85" s="505"/>
      <c r="C85" s="153"/>
      <c r="D85" s="143">
        <v>2920</v>
      </c>
      <c r="E85" s="145" t="s">
        <v>222</v>
      </c>
      <c r="F85" s="144">
        <v>55332383</v>
      </c>
      <c r="G85" s="152">
        <v>55332383</v>
      </c>
      <c r="H85" s="144"/>
    </row>
    <row r="86" spans="2:8" s="131" customFormat="1" ht="18.75" customHeight="1">
      <c r="B86" s="505"/>
      <c r="C86" s="139">
        <v>75832</v>
      </c>
      <c r="D86" s="139"/>
      <c r="E86" s="1" t="s">
        <v>223</v>
      </c>
      <c r="F86" s="141">
        <f>F87</f>
        <v>4395914</v>
      </c>
      <c r="G86" s="141">
        <f>G87</f>
        <v>4395914</v>
      </c>
      <c r="H86" s="141">
        <f>H87</f>
        <v>0</v>
      </c>
    </row>
    <row r="87" spans="2:8" s="131" customFormat="1" ht="18.75" customHeight="1">
      <c r="B87" s="505"/>
      <c r="C87" s="153"/>
      <c r="D87" s="143">
        <v>2920</v>
      </c>
      <c r="E87" s="145" t="s">
        <v>222</v>
      </c>
      <c r="F87" s="144">
        <v>4395914</v>
      </c>
      <c r="G87" s="152">
        <v>4395914</v>
      </c>
      <c r="H87" s="144"/>
    </row>
    <row r="88" spans="2:8" s="131" customFormat="1" ht="18.75" customHeight="1">
      <c r="B88" s="374">
        <v>801</v>
      </c>
      <c r="C88" s="374"/>
      <c r="D88" s="374"/>
      <c r="E88" s="147" t="s">
        <v>224</v>
      </c>
      <c r="F88" s="148">
        <f>SUM(F89,F92,F95,F103,F106)</f>
        <v>719532</v>
      </c>
      <c r="G88" s="148">
        <f>SUM(G89,G92,G95,G103,G106)</f>
        <v>719532</v>
      </c>
      <c r="H88" s="148">
        <f>SUM(H89,H92,H95,H103)</f>
        <v>0</v>
      </c>
    </row>
    <row r="89" spans="2:8" s="131" customFormat="1" ht="18.75" customHeight="1">
      <c r="B89" s="515"/>
      <c r="C89" s="139">
        <v>80111</v>
      </c>
      <c r="D89" s="139"/>
      <c r="E89" s="1" t="s">
        <v>148</v>
      </c>
      <c r="F89" s="141">
        <f>SUM(F90:F91)</f>
        <v>0</v>
      </c>
      <c r="G89" s="141">
        <f>SUM(G90:G91)</f>
        <v>0</v>
      </c>
      <c r="H89" s="141">
        <f>SUM(H90:H91)</f>
        <v>0</v>
      </c>
    </row>
    <row r="90" spans="2:8" s="154" customFormat="1" ht="18.75" customHeight="1">
      <c r="B90" s="516"/>
      <c r="C90" s="516"/>
      <c r="D90" s="149" t="s">
        <v>177</v>
      </c>
      <c r="E90" s="145" t="s">
        <v>178</v>
      </c>
      <c r="F90" s="144">
        <v>0</v>
      </c>
      <c r="G90" s="152">
        <v>0</v>
      </c>
      <c r="H90" s="152"/>
    </row>
    <row r="91" spans="2:8" s="154" customFormat="1" ht="18.75" customHeight="1">
      <c r="B91" s="516"/>
      <c r="C91" s="518"/>
      <c r="D91" s="149" t="s">
        <v>189</v>
      </c>
      <c r="E91" s="145" t="s">
        <v>190</v>
      </c>
      <c r="F91" s="144">
        <v>0</v>
      </c>
      <c r="G91" s="152">
        <v>0</v>
      </c>
      <c r="H91" s="152"/>
    </row>
    <row r="92" spans="2:8" s="131" customFormat="1" ht="18.75" customHeight="1">
      <c r="B92" s="516"/>
      <c r="C92" s="139">
        <v>80115</v>
      </c>
      <c r="D92" s="139"/>
      <c r="E92" s="1" t="s">
        <v>331</v>
      </c>
      <c r="F92" s="141">
        <f>SUM(F93:F94)</f>
        <v>10400</v>
      </c>
      <c r="G92" s="141">
        <f>SUM(G93:G94)</f>
        <v>10400</v>
      </c>
      <c r="H92" s="141">
        <f>SUM(H93:H94)</f>
        <v>0</v>
      </c>
    </row>
    <row r="93" spans="2:8" s="154" customFormat="1" ht="18.75" customHeight="1">
      <c r="B93" s="516"/>
      <c r="C93" s="519"/>
      <c r="D93" s="149" t="s">
        <v>177</v>
      </c>
      <c r="E93" s="145" t="s">
        <v>178</v>
      </c>
      <c r="F93" s="144">
        <v>7500</v>
      </c>
      <c r="G93" s="152">
        <v>7500</v>
      </c>
      <c r="H93" s="152"/>
    </row>
    <row r="94" spans="2:8" s="154" customFormat="1" ht="18.75" customHeight="1">
      <c r="B94" s="516"/>
      <c r="C94" s="520"/>
      <c r="D94" s="149" t="s">
        <v>189</v>
      </c>
      <c r="E94" s="145" t="s">
        <v>190</v>
      </c>
      <c r="F94" s="144">
        <v>2900</v>
      </c>
      <c r="G94" s="152">
        <v>2900</v>
      </c>
      <c r="H94" s="152"/>
    </row>
    <row r="95" spans="2:8" s="131" customFormat="1" ht="18.75" customHeight="1">
      <c r="B95" s="516"/>
      <c r="C95" s="139">
        <v>80120</v>
      </c>
      <c r="D95" s="139"/>
      <c r="E95" s="1" t="s">
        <v>225</v>
      </c>
      <c r="F95" s="141">
        <f>SUM(F96:F102)</f>
        <v>36830</v>
      </c>
      <c r="G95" s="141">
        <f>SUM(G96:G102)</f>
        <v>36830</v>
      </c>
      <c r="H95" s="141">
        <f>SUM(H96:H102)</f>
        <v>0</v>
      </c>
    </row>
    <row r="96" spans="2:8" s="154" customFormat="1" ht="32.25" customHeight="1">
      <c r="B96" s="516"/>
      <c r="C96" s="519"/>
      <c r="D96" s="151" t="s">
        <v>342</v>
      </c>
      <c r="E96" s="224" t="s">
        <v>343</v>
      </c>
      <c r="F96" s="144">
        <f>SUM(G96:H96)</f>
        <v>13</v>
      </c>
      <c r="G96" s="152">
        <v>13</v>
      </c>
      <c r="H96" s="152"/>
    </row>
    <row r="97" spans="2:8" s="154" customFormat="1" ht="63" customHeight="1">
      <c r="B97" s="516"/>
      <c r="C97" s="520"/>
      <c r="D97" s="151" t="s">
        <v>344</v>
      </c>
      <c r="E97" s="224" t="s">
        <v>345</v>
      </c>
      <c r="F97" s="144">
        <f t="shared" ref="F97:F102" si="0">SUM(G97:H97)</f>
        <v>2000</v>
      </c>
      <c r="G97" s="152">
        <v>2000</v>
      </c>
      <c r="H97" s="152"/>
    </row>
    <row r="98" spans="2:8" s="154" customFormat="1" ht="18.75" customHeight="1">
      <c r="B98" s="516"/>
      <c r="C98" s="520"/>
      <c r="D98" s="149" t="s">
        <v>177</v>
      </c>
      <c r="E98" s="145" t="s">
        <v>178</v>
      </c>
      <c r="F98" s="144">
        <v>2600</v>
      </c>
      <c r="G98" s="152">
        <v>2600</v>
      </c>
      <c r="H98" s="152"/>
    </row>
    <row r="99" spans="2:8" s="154" customFormat="1" ht="18.75" customHeight="1">
      <c r="B99" s="516"/>
      <c r="C99" s="520"/>
      <c r="D99" s="149" t="s">
        <v>189</v>
      </c>
      <c r="E99" s="145" t="s">
        <v>190</v>
      </c>
      <c r="F99" s="144">
        <f t="shared" si="0"/>
        <v>1800</v>
      </c>
      <c r="G99" s="152">
        <v>1800</v>
      </c>
      <c r="H99" s="152"/>
    </row>
    <row r="100" spans="2:8" s="154" customFormat="1" ht="70.5" customHeight="1">
      <c r="B100" s="516"/>
      <c r="C100" s="520"/>
      <c r="D100" s="149" t="s">
        <v>351</v>
      </c>
      <c r="E100" s="145" t="s">
        <v>204</v>
      </c>
      <c r="F100" s="144">
        <v>18143</v>
      </c>
      <c r="G100" s="152">
        <v>18143</v>
      </c>
      <c r="H100" s="152"/>
    </row>
    <row r="101" spans="2:8" s="154" customFormat="1" ht="70.5" customHeight="1">
      <c r="B101" s="516"/>
      <c r="C101" s="520"/>
      <c r="D101" s="149" t="s">
        <v>361</v>
      </c>
      <c r="E101" s="145" t="s">
        <v>204</v>
      </c>
      <c r="F101" s="144">
        <v>1099</v>
      </c>
      <c r="G101" s="152">
        <v>1099</v>
      </c>
      <c r="H101" s="152"/>
    </row>
    <row r="102" spans="2:8" s="154" customFormat="1" ht="27" customHeight="1">
      <c r="B102" s="516"/>
      <c r="C102" s="521"/>
      <c r="D102" s="149" t="s">
        <v>346</v>
      </c>
      <c r="E102" s="145" t="s">
        <v>347</v>
      </c>
      <c r="F102" s="144">
        <f t="shared" si="0"/>
        <v>11175</v>
      </c>
      <c r="G102" s="152">
        <v>11175</v>
      </c>
      <c r="H102" s="152"/>
    </row>
    <row r="103" spans="2:8" s="154" customFormat="1" ht="18.75" customHeight="1">
      <c r="B103" s="516"/>
      <c r="C103" s="225">
        <v>80130</v>
      </c>
      <c r="D103" s="138"/>
      <c r="E103" s="1" t="s">
        <v>226</v>
      </c>
      <c r="F103" s="141">
        <f>SUM(F104:F105)</f>
        <v>2092</v>
      </c>
      <c r="G103" s="141">
        <f>SUM(G104:G105)</f>
        <v>2092</v>
      </c>
      <c r="H103" s="141">
        <f>SUM(H104:H105)</f>
        <v>0</v>
      </c>
    </row>
    <row r="104" spans="2:8" s="154" customFormat="1" ht="63" customHeight="1">
      <c r="B104" s="516"/>
      <c r="C104" s="520"/>
      <c r="D104" s="151" t="s">
        <v>344</v>
      </c>
      <c r="E104" s="224" t="s">
        <v>345</v>
      </c>
      <c r="F104" s="152">
        <f>G104</f>
        <v>400</v>
      </c>
      <c r="G104" s="152">
        <v>400</v>
      </c>
      <c r="H104" s="152"/>
    </row>
    <row r="105" spans="2:8" s="154" customFormat="1" ht="24.6" customHeight="1">
      <c r="B105" s="516"/>
      <c r="C105" s="521"/>
      <c r="D105" s="151" t="s">
        <v>346</v>
      </c>
      <c r="E105" s="145" t="s">
        <v>347</v>
      </c>
      <c r="F105" s="152">
        <f>G105</f>
        <v>1692</v>
      </c>
      <c r="G105" s="152">
        <v>1692</v>
      </c>
      <c r="H105" s="152"/>
    </row>
    <row r="106" spans="2:8" s="154" customFormat="1" ht="18.75" customHeight="1">
      <c r="B106" s="516"/>
      <c r="C106" s="384">
        <v>80195</v>
      </c>
      <c r="D106" s="139"/>
      <c r="E106" s="1" t="s">
        <v>6</v>
      </c>
      <c r="F106" s="141">
        <f>SUM(F107:F109)</f>
        <v>670210</v>
      </c>
      <c r="G106" s="141">
        <f>SUM(G107:G109)</f>
        <v>670210</v>
      </c>
      <c r="H106" s="141">
        <f>SUM(H109:H109)</f>
        <v>0</v>
      </c>
    </row>
    <row r="107" spans="2:8" s="154" customFormat="1" ht="68.25" customHeight="1">
      <c r="B107" s="517"/>
      <c r="C107" s="390"/>
      <c r="D107" s="392">
        <v>2057</v>
      </c>
      <c r="E107" s="145" t="s">
        <v>204</v>
      </c>
      <c r="F107" s="160">
        <v>263814</v>
      </c>
      <c r="G107" s="160">
        <v>263814</v>
      </c>
      <c r="H107" s="160"/>
    </row>
    <row r="108" spans="2:8" s="154" customFormat="1" ht="63.75" customHeight="1">
      <c r="B108" s="517"/>
      <c r="C108" s="391"/>
      <c r="D108" s="392">
        <v>2059</v>
      </c>
      <c r="E108" s="145" t="s">
        <v>204</v>
      </c>
      <c r="F108" s="160">
        <v>31996</v>
      </c>
      <c r="G108" s="160">
        <v>31996</v>
      </c>
      <c r="H108" s="160"/>
    </row>
    <row r="109" spans="2:8" s="154" customFormat="1" ht="45.75" customHeight="1">
      <c r="B109" s="518"/>
      <c r="C109" s="378"/>
      <c r="D109" s="149" t="s">
        <v>350</v>
      </c>
      <c r="E109" s="72" t="s">
        <v>198</v>
      </c>
      <c r="F109" s="144">
        <v>374400</v>
      </c>
      <c r="G109" s="152">
        <v>374400</v>
      </c>
      <c r="H109" s="152"/>
    </row>
    <row r="110" spans="2:8" s="131" customFormat="1" ht="18.75" customHeight="1">
      <c r="B110" s="374">
        <v>851</v>
      </c>
      <c r="C110" s="374"/>
      <c r="D110" s="374"/>
      <c r="E110" s="147" t="s">
        <v>13</v>
      </c>
      <c r="F110" s="148">
        <f t="shared" ref="F110:H111" si="1">SUM(F111)</f>
        <v>1123600</v>
      </c>
      <c r="G110" s="148">
        <f t="shared" si="1"/>
        <v>1123600</v>
      </c>
      <c r="H110" s="148">
        <f t="shared" si="1"/>
        <v>0</v>
      </c>
    </row>
    <row r="111" spans="2:8" s="131" customFormat="1" ht="48.75" customHeight="1">
      <c r="B111" s="505"/>
      <c r="C111" s="139">
        <v>85156</v>
      </c>
      <c r="D111" s="139"/>
      <c r="E111" s="1" t="s">
        <v>14</v>
      </c>
      <c r="F111" s="141">
        <f t="shared" si="1"/>
        <v>1123600</v>
      </c>
      <c r="G111" s="141">
        <f t="shared" si="1"/>
        <v>1123600</v>
      </c>
      <c r="H111" s="141">
        <f t="shared" si="1"/>
        <v>0</v>
      </c>
    </row>
    <row r="112" spans="2:8" s="131" customFormat="1" ht="43.5" customHeight="1">
      <c r="B112" s="505"/>
      <c r="C112" s="153"/>
      <c r="D112" s="143">
        <v>2110</v>
      </c>
      <c r="E112" s="72" t="s">
        <v>5</v>
      </c>
      <c r="F112" s="144">
        <v>1123600</v>
      </c>
      <c r="G112" s="152">
        <v>1123600</v>
      </c>
      <c r="H112" s="155"/>
    </row>
    <row r="113" spans="2:9" s="131" customFormat="1" ht="18.75" customHeight="1">
      <c r="B113" s="374">
        <v>852</v>
      </c>
      <c r="C113" s="374"/>
      <c r="D113" s="374"/>
      <c r="E113" s="147" t="s">
        <v>227</v>
      </c>
      <c r="F113" s="148">
        <f>SUM(F114,F119,F124,F126,F129)</f>
        <v>7536532</v>
      </c>
      <c r="G113" s="148">
        <f>SUM(G114,G119,G124,G126,G129)</f>
        <v>7536532</v>
      </c>
      <c r="H113" s="148">
        <f>SUM(H114,H119,H124,H126,H129)</f>
        <v>0</v>
      </c>
    </row>
    <row r="114" spans="2:9" s="131" customFormat="1" ht="18.75" customHeight="1">
      <c r="B114" s="503"/>
      <c r="C114" s="139">
        <v>85202</v>
      </c>
      <c r="D114" s="139"/>
      <c r="E114" s="1" t="s">
        <v>228</v>
      </c>
      <c r="F114" s="141">
        <f>SUM(F115:F118)</f>
        <v>5036824</v>
      </c>
      <c r="G114" s="141">
        <f>SUM(G115:G118)</f>
        <v>5036824</v>
      </c>
      <c r="H114" s="141">
        <f>SUM(H115:H118)</f>
        <v>0</v>
      </c>
    </row>
    <row r="115" spans="2:9" s="131" customFormat="1" ht="18.75" customHeight="1">
      <c r="B115" s="504"/>
      <c r="C115" s="510"/>
      <c r="D115" s="149" t="s">
        <v>192</v>
      </c>
      <c r="E115" s="145" t="s">
        <v>193</v>
      </c>
      <c r="F115" s="144">
        <v>4080322</v>
      </c>
      <c r="G115" s="152">
        <v>4080322</v>
      </c>
      <c r="H115" s="144"/>
    </row>
    <row r="116" spans="2:9" s="131" customFormat="1" ht="18.75" customHeight="1">
      <c r="B116" s="504"/>
      <c r="C116" s="510"/>
      <c r="D116" s="149" t="s">
        <v>177</v>
      </c>
      <c r="E116" s="145" t="s">
        <v>178</v>
      </c>
      <c r="F116" s="144">
        <v>5800</v>
      </c>
      <c r="G116" s="152">
        <v>5800</v>
      </c>
      <c r="H116" s="144"/>
    </row>
    <row r="117" spans="2:9" s="131" customFormat="1" ht="18.75" customHeight="1">
      <c r="B117" s="504"/>
      <c r="C117" s="510"/>
      <c r="D117" s="149" t="s">
        <v>189</v>
      </c>
      <c r="E117" s="145" t="s">
        <v>190</v>
      </c>
      <c r="F117" s="144">
        <v>702</v>
      </c>
      <c r="G117" s="152">
        <v>702</v>
      </c>
      <c r="H117" s="144"/>
    </row>
    <row r="118" spans="2:9" s="131" customFormat="1" ht="30" customHeight="1">
      <c r="B118" s="504"/>
      <c r="C118" s="510"/>
      <c r="D118" s="143">
        <v>2130</v>
      </c>
      <c r="E118" s="145" t="s">
        <v>229</v>
      </c>
      <c r="F118" s="144">
        <v>950000</v>
      </c>
      <c r="G118" s="152">
        <v>950000</v>
      </c>
      <c r="H118" s="144"/>
    </row>
    <row r="119" spans="2:9" s="131" customFormat="1" ht="18.75" customHeight="1">
      <c r="B119" s="504"/>
      <c r="C119" s="139">
        <v>85203</v>
      </c>
      <c r="D119" s="139"/>
      <c r="E119" s="1" t="s">
        <v>16</v>
      </c>
      <c r="F119" s="141">
        <f>SUM(F120:F123)</f>
        <v>847290</v>
      </c>
      <c r="G119" s="141">
        <f>SUM(G120:G123)</f>
        <v>847290</v>
      </c>
      <c r="H119" s="141">
        <f>SUM(H120:H123)</f>
        <v>0</v>
      </c>
      <c r="I119" s="156"/>
    </row>
    <row r="120" spans="2:9" s="154" customFormat="1" ht="18.75" customHeight="1">
      <c r="B120" s="504"/>
      <c r="C120" s="515"/>
      <c r="D120" s="149" t="s">
        <v>177</v>
      </c>
      <c r="E120" s="145" t="s">
        <v>178</v>
      </c>
      <c r="F120" s="144">
        <v>553</v>
      </c>
      <c r="G120" s="152">
        <v>553</v>
      </c>
      <c r="H120" s="144"/>
      <c r="I120" s="208"/>
    </row>
    <row r="121" spans="2:9" s="131" customFormat="1" ht="18.75" customHeight="1">
      <c r="B121" s="504"/>
      <c r="C121" s="516"/>
      <c r="D121" s="149" t="s">
        <v>189</v>
      </c>
      <c r="E121" s="145" t="s">
        <v>190</v>
      </c>
      <c r="F121" s="144">
        <v>72</v>
      </c>
      <c r="G121" s="152">
        <v>72</v>
      </c>
      <c r="H121" s="144"/>
    </row>
    <row r="122" spans="2:9" s="131" customFormat="1" ht="43.5" customHeight="1">
      <c r="B122" s="504"/>
      <c r="C122" s="516"/>
      <c r="D122" s="143">
        <v>2110</v>
      </c>
      <c r="E122" s="72" t="s">
        <v>5</v>
      </c>
      <c r="F122" s="144">
        <v>846165</v>
      </c>
      <c r="G122" s="152">
        <v>846165</v>
      </c>
      <c r="H122" s="144"/>
    </row>
    <row r="123" spans="2:9" s="131" customFormat="1" ht="50.25" customHeight="1">
      <c r="B123" s="504"/>
      <c r="C123" s="518"/>
      <c r="D123" s="143">
        <v>2360</v>
      </c>
      <c r="E123" s="145" t="s">
        <v>230</v>
      </c>
      <c r="F123" s="144">
        <f>SUM(G123:H123)</f>
        <v>500</v>
      </c>
      <c r="G123" s="152">
        <v>500</v>
      </c>
      <c r="H123" s="157"/>
    </row>
    <row r="124" spans="2:9" s="131" customFormat="1" ht="62.25" hidden="1" customHeight="1">
      <c r="B124" s="504"/>
      <c r="C124" s="139">
        <v>85213</v>
      </c>
      <c r="D124" s="139"/>
      <c r="E124" s="1" t="s">
        <v>348</v>
      </c>
      <c r="F124" s="141">
        <f>SUM(F125)</f>
        <v>0</v>
      </c>
      <c r="G124" s="141">
        <v>0</v>
      </c>
      <c r="H124" s="141">
        <f>SUM(H125)</f>
        <v>0</v>
      </c>
    </row>
    <row r="125" spans="2:9" s="131" customFormat="1" ht="48" hidden="1" customHeight="1">
      <c r="B125" s="504"/>
      <c r="C125" s="377"/>
      <c r="D125" s="149" t="s">
        <v>194</v>
      </c>
      <c r="E125" s="72" t="s">
        <v>5</v>
      </c>
      <c r="F125" s="144">
        <f>SUM(G125:H125)</f>
        <v>0</v>
      </c>
      <c r="G125" s="144">
        <v>0</v>
      </c>
      <c r="H125" s="157"/>
    </row>
    <row r="126" spans="2:9" s="131" customFormat="1" ht="18.75" customHeight="1">
      <c r="B126" s="504"/>
      <c r="C126" s="139">
        <v>85218</v>
      </c>
      <c r="D126" s="139"/>
      <c r="E126" s="1" t="s">
        <v>231</v>
      </c>
      <c r="F126" s="141">
        <f>SUM(F127:F128)</f>
        <v>204275</v>
      </c>
      <c r="G126" s="141">
        <f>SUM(G127:G128)</f>
        <v>204275</v>
      </c>
      <c r="H126" s="141">
        <f>SUM(H127:H128)</f>
        <v>0</v>
      </c>
    </row>
    <row r="127" spans="2:9" s="131" customFormat="1" ht="18.75" customHeight="1">
      <c r="B127" s="504"/>
      <c r="C127" s="516"/>
      <c r="D127" s="149" t="s">
        <v>177</v>
      </c>
      <c r="E127" s="145" t="s">
        <v>178</v>
      </c>
      <c r="F127" s="144">
        <v>4275</v>
      </c>
      <c r="G127" s="152">
        <v>4275</v>
      </c>
      <c r="H127" s="157"/>
    </row>
    <row r="128" spans="2:9" s="131" customFormat="1" ht="18.75" customHeight="1">
      <c r="B128" s="504"/>
      <c r="C128" s="518"/>
      <c r="D128" s="149" t="s">
        <v>189</v>
      </c>
      <c r="E128" s="145" t="s">
        <v>190</v>
      </c>
      <c r="F128" s="144">
        <v>200000</v>
      </c>
      <c r="G128" s="152">
        <v>200000</v>
      </c>
      <c r="H128" s="157"/>
    </row>
    <row r="129" spans="2:10" s="131" customFormat="1" ht="18.75" customHeight="1">
      <c r="B129" s="504"/>
      <c r="C129" s="139">
        <v>85295</v>
      </c>
      <c r="D129" s="139"/>
      <c r="E129" s="1" t="s">
        <v>6</v>
      </c>
      <c r="F129" s="141">
        <f>SUM(F130:F132)</f>
        <v>1448143</v>
      </c>
      <c r="G129" s="141">
        <f>SUM(G130:G132)</f>
        <v>1448143</v>
      </c>
      <c r="H129" s="141">
        <f>SUM(H130:H132)</f>
        <v>0</v>
      </c>
    </row>
    <row r="130" spans="2:10" s="131" customFormat="1" ht="18.75" customHeight="1">
      <c r="B130" s="504"/>
      <c r="C130" s="514"/>
      <c r="D130" s="149" t="s">
        <v>177</v>
      </c>
      <c r="E130" s="145" t="s">
        <v>178</v>
      </c>
      <c r="F130" s="144">
        <f>SUM(G130:H130)</f>
        <v>3000</v>
      </c>
      <c r="G130" s="152">
        <v>3000</v>
      </c>
      <c r="H130" s="157"/>
    </row>
    <row r="131" spans="2:10" s="131" customFormat="1" ht="72.75" customHeight="1">
      <c r="B131" s="504"/>
      <c r="C131" s="512"/>
      <c r="D131" s="149" t="s">
        <v>351</v>
      </c>
      <c r="E131" s="145" t="s">
        <v>204</v>
      </c>
      <c r="F131" s="144">
        <v>1273736</v>
      </c>
      <c r="G131" s="144">
        <v>1273736</v>
      </c>
      <c r="H131" s="157"/>
    </row>
    <row r="132" spans="2:10" s="131" customFormat="1" ht="69.75" customHeight="1">
      <c r="B132" s="522"/>
      <c r="C132" s="513"/>
      <c r="D132" s="149" t="s">
        <v>361</v>
      </c>
      <c r="E132" s="145" t="s">
        <v>204</v>
      </c>
      <c r="F132" s="144">
        <v>171407</v>
      </c>
      <c r="G132" s="144">
        <v>171407</v>
      </c>
      <c r="H132" s="157"/>
      <c r="J132" s="398"/>
    </row>
    <row r="133" spans="2:10" s="131" customFormat="1" ht="18.75" customHeight="1">
      <c r="B133" s="374">
        <v>853</v>
      </c>
      <c r="C133" s="374"/>
      <c r="D133" s="374"/>
      <c r="E133" s="147" t="s">
        <v>18</v>
      </c>
      <c r="F133" s="148">
        <f>F134+F136+F139+F141+F147</f>
        <v>419235</v>
      </c>
      <c r="G133" s="148">
        <f>G134+G136+G139+G141+G147</f>
        <v>419235</v>
      </c>
      <c r="H133" s="148">
        <f>SUM(H134,H136,H139,H141)</f>
        <v>0</v>
      </c>
    </row>
    <row r="134" spans="2:10" s="131" customFormat="1" ht="28.5" customHeight="1">
      <c r="B134" s="527"/>
      <c r="C134" s="139">
        <v>85311</v>
      </c>
      <c r="D134" s="139"/>
      <c r="E134" s="1" t="s">
        <v>19</v>
      </c>
      <c r="F134" s="141">
        <f>F135</f>
        <v>11387</v>
      </c>
      <c r="G134" s="141">
        <f>G135</f>
        <v>11387</v>
      </c>
      <c r="H134" s="141">
        <f>H135</f>
        <v>0</v>
      </c>
    </row>
    <row r="135" spans="2:10" s="131" customFormat="1" ht="43.5" customHeight="1">
      <c r="B135" s="528"/>
      <c r="C135" s="158"/>
      <c r="D135" s="159">
        <v>2320</v>
      </c>
      <c r="E135" s="72" t="s">
        <v>15</v>
      </c>
      <c r="F135" s="160">
        <v>11387</v>
      </c>
      <c r="G135" s="152">
        <v>11387</v>
      </c>
      <c r="H135" s="161"/>
    </row>
    <row r="136" spans="2:10" s="131" customFormat="1" ht="18.75" customHeight="1">
      <c r="B136" s="528"/>
      <c r="C136" s="139">
        <v>85321</v>
      </c>
      <c r="D136" s="139"/>
      <c r="E136" s="1" t="s">
        <v>20</v>
      </c>
      <c r="F136" s="141">
        <f>SUM(F137:F138)</f>
        <v>136300</v>
      </c>
      <c r="G136" s="141">
        <f>SUM(G137:G138)</f>
        <v>136300</v>
      </c>
      <c r="H136" s="141">
        <f>SUM(H137:H138)</f>
        <v>0</v>
      </c>
    </row>
    <row r="137" spans="2:10" s="131" customFormat="1" ht="43.5" customHeight="1">
      <c r="B137" s="528"/>
      <c r="C137" s="510"/>
      <c r="D137" s="143">
        <v>2110</v>
      </c>
      <c r="E137" s="72" t="s">
        <v>5</v>
      </c>
      <c r="F137" s="160">
        <v>136000</v>
      </c>
      <c r="G137" s="152">
        <v>136000</v>
      </c>
      <c r="H137" s="157"/>
    </row>
    <row r="138" spans="2:10" s="131" customFormat="1" ht="43.5" customHeight="1">
      <c r="B138" s="528"/>
      <c r="C138" s="510"/>
      <c r="D138" s="143">
        <v>2360</v>
      </c>
      <c r="E138" s="145" t="s">
        <v>168</v>
      </c>
      <c r="F138" s="160">
        <f>SUM(G138:H138)</f>
        <v>300</v>
      </c>
      <c r="G138" s="144">
        <v>300</v>
      </c>
      <c r="H138" s="157"/>
    </row>
    <row r="139" spans="2:10" s="131" customFormat="1" ht="18.75" customHeight="1">
      <c r="B139" s="528"/>
      <c r="C139" s="139">
        <v>85322</v>
      </c>
      <c r="D139" s="139"/>
      <c r="E139" s="1" t="s">
        <v>232</v>
      </c>
      <c r="F139" s="141">
        <f>F140</f>
        <v>196600</v>
      </c>
      <c r="G139" s="141">
        <f>G140</f>
        <v>196600</v>
      </c>
      <c r="H139" s="141">
        <f>H140</f>
        <v>0</v>
      </c>
    </row>
    <row r="140" spans="2:10" s="131" customFormat="1" ht="55.5" customHeight="1">
      <c r="B140" s="528"/>
      <c r="C140" s="153"/>
      <c r="D140" s="143">
        <v>2690</v>
      </c>
      <c r="E140" s="145" t="s">
        <v>611</v>
      </c>
      <c r="F140" s="144">
        <v>196600</v>
      </c>
      <c r="G140" s="144">
        <v>196600</v>
      </c>
      <c r="H140" s="157"/>
    </row>
    <row r="141" spans="2:10" s="131" customFormat="1" ht="18.75" customHeight="1">
      <c r="B141" s="528"/>
      <c r="C141" s="139">
        <v>85333</v>
      </c>
      <c r="D141" s="138"/>
      <c r="E141" s="1" t="s">
        <v>233</v>
      </c>
      <c r="F141" s="141">
        <f>SUM(F142:F146)</f>
        <v>68200</v>
      </c>
      <c r="G141" s="141">
        <f>SUM(G142:G146)</f>
        <v>68200</v>
      </c>
      <c r="H141" s="141">
        <f>SUM(H142:H146)</f>
        <v>0</v>
      </c>
    </row>
    <row r="142" spans="2:10" s="131" customFormat="1" ht="18.75" customHeight="1">
      <c r="B142" s="528"/>
      <c r="C142" s="515"/>
      <c r="D142" s="529" t="s">
        <v>328</v>
      </c>
      <c r="E142" s="531" t="s">
        <v>329</v>
      </c>
      <c r="F142" s="523">
        <v>11500</v>
      </c>
      <c r="G142" s="523">
        <v>11500</v>
      </c>
      <c r="H142" s="525"/>
    </row>
    <row r="143" spans="2:10" s="131" customFormat="1" ht="18.75" customHeight="1">
      <c r="B143" s="528"/>
      <c r="C143" s="516"/>
      <c r="D143" s="530"/>
      <c r="E143" s="532"/>
      <c r="F143" s="524"/>
      <c r="G143" s="524"/>
      <c r="H143" s="526"/>
    </row>
    <row r="144" spans="2:10" s="131" customFormat="1" ht="18.75" customHeight="1">
      <c r="B144" s="528"/>
      <c r="C144" s="516"/>
      <c r="D144" s="382" t="s">
        <v>200</v>
      </c>
      <c r="E144" s="383" t="s">
        <v>349</v>
      </c>
      <c r="F144" s="144">
        <v>55000</v>
      </c>
      <c r="G144" s="152">
        <v>55000</v>
      </c>
      <c r="H144" s="379"/>
    </row>
    <row r="145" spans="2:8" s="131" customFormat="1" ht="18.75" customHeight="1">
      <c r="B145" s="528"/>
      <c r="C145" s="516"/>
      <c r="D145" s="149" t="s">
        <v>177</v>
      </c>
      <c r="E145" s="145" t="s">
        <v>178</v>
      </c>
      <c r="F145" s="144">
        <v>1000</v>
      </c>
      <c r="G145" s="152">
        <v>1000</v>
      </c>
      <c r="H145" s="162"/>
    </row>
    <row r="146" spans="2:8" s="131" customFormat="1" ht="18.75" customHeight="1">
      <c r="B146" s="528"/>
      <c r="C146" s="518"/>
      <c r="D146" s="149" t="s">
        <v>189</v>
      </c>
      <c r="E146" s="145" t="s">
        <v>190</v>
      </c>
      <c r="F146" s="144">
        <v>700</v>
      </c>
      <c r="G146" s="152">
        <v>700</v>
      </c>
      <c r="H146" s="157"/>
    </row>
    <row r="147" spans="2:8" s="131" customFormat="1" ht="18.75" customHeight="1">
      <c r="B147" s="381"/>
      <c r="C147" s="139">
        <v>85395</v>
      </c>
      <c r="D147" s="138"/>
      <c r="E147" s="1" t="s">
        <v>6</v>
      </c>
      <c r="F147" s="141">
        <f>SUM(F148)</f>
        <v>6748</v>
      </c>
      <c r="G147" s="141">
        <f>SUM(G148)</f>
        <v>6748</v>
      </c>
      <c r="H147" s="141">
        <f>SUM(H148:H152)</f>
        <v>0</v>
      </c>
    </row>
    <row r="148" spans="2:8" s="131" customFormat="1" ht="18.75" customHeight="1">
      <c r="B148" s="381"/>
      <c r="C148" s="393"/>
      <c r="D148" s="394" t="s">
        <v>192</v>
      </c>
      <c r="E148" s="386" t="s">
        <v>193</v>
      </c>
      <c r="F148" s="160">
        <v>6748</v>
      </c>
      <c r="G148" s="160">
        <v>6748</v>
      </c>
      <c r="H148" s="161"/>
    </row>
    <row r="149" spans="2:8" s="131" customFormat="1" ht="18.75" customHeight="1">
      <c r="B149" s="374">
        <v>854</v>
      </c>
      <c r="C149" s="374"/>
      <c r="D149" s="374"/>
      <c r="E149" s="147" t="s">
        <v>234</v>
      </c>
      <c r="F149" s="148">
        <f>SUM(F150,F153,F156,F159)</f>
        <v>11600</v>
      </c>
      <c r="G149" s="148">
        <f>SUM(G150,G153,G156,G159)</f>
        <v>11600</v>
      </c>
      <c r="H149" s="148">
        <f>SUM(H150,H153,H156,H159)</f>
        <v>0</v>
      </c>
    </row>
    <row r="150" spans="2:8" s="131" customFormat="1" ht="18.75" customHeight="1">
      <c r="B150" s="508"/>
      <c r="C150" s="139">
        <v>85403</v>
      </c>
      <c r="D150" s="139"/>
      <c r="E150" s="1" t="s">
        <v>235</v>
      </c>
      <c r="F150" s="141">
        <f>SUM(F151:F152)</f>
        <v>6400</v>
      </c>
      <c r="G150" s="141">
        <f>SUM(G151:G152)</f>
        <v>6400</v>
      </c>
      <c r="H150" s="141">
        <f>SUM(H151:H152)</f>
        <v>0</v>
      </c>
    </row>
    <row r="151" spans="2:8" s="131" customFormat="1" ht="18.75" customHeight="1">
      <c r="B151" s="508"/>
      <c r="C151" s="502"/>
      <c r="D151" s="149" t="s">
        <v>177</v>
      </c>
      <c r="E151" s="145" t="s">
        <v>178</v>
      </c>
      <c r="F151" s="144">
        <v>2900</v>
      </c>
      <c r="G151" s="152">
        <v>2900</v>
      </c>
      <c r="H151" s="162"/>
    </row>
    <row r="152" spans="2:8" s="131" customFormat="1" ht="18.75" customHeight="1">
      <c r="B152" s="508"/>
      <c r="C152" s="502"/>
      <c r="D152" s="149" t="s">
        <v>189</v>
      </c>
      <c r="E152" s="145" t="s">
        <v>190</v>
      </c>
      <c r="F152" s="144">
        <v>3500</v>
      </c>
      <c r="G152" s="152">
        <v>3500</v>
      </c>
      <c r="H152" s="157"/>
    </row>
    <row r="153" spans="2:8" s="131" customFormat="1" ht="33" customHeight="1">
      <c r="B153" s="508"/>
      <c r="C153" s="139">
        <v>85406</v>
      </c>
      <c r="D153" s="139"/>
      <c r="E153" s="1" t="s">
        <v>236</v>
      </c>
      <c r="F153" s="141">
        <f>SUM(F154:F155)</f>
        <v>1100</v>
      </c>
      <c r="G153" s="141">
        <f>SUM(G154:G155)</f>
        <v>1100</v>
      </c>
      <c r="H153" s="141">
        <f>SUM(H154:H155)</f>
        <v>0</v>
      </c>
    </row>
    <row r="154" spans="2:8" s="131" customFormat="1" ht="18.75" customHeight="1">
      <c r="B154" s="508"/>
      <c r="C154" s="502"/>
      <c r="D154" s="149" t="s">
        <v>177</v>
      </c>
      <c r="E154" s="145" t="s">
        <v>178</v>
      </c>
      <c r="F154" s="144">
        <v>600</v>
      </c>
      <c r="G154" s="152">
        <v>600</v>
      </c>
      <c r="H154" s="155"/>
    </row>
    <row r="155" spans="2:8" s="131" customFormat="1" ht="18.75" customHeight="1">
      <c r="B155" s="508"/>
      <c r="C155" s="502"/>
      <c r="D155" s="149" t="s">
        <v>189</v>
      </c>
      <c r="E155" s="145" t="s">
        <v>190</v>
      </c>
      <c r="F155" s="144">
        <f>SUM(G155:H155)</f>
        <v>500</v>
      </c>
      <c r="G155" s="152">
        <v>500</v>
      </c>
      <c r="H155" s="155"/>
    </row>
    <row r="156" spans="2:8" s="131" customFormat="1" ht="18.75" customHeight="1">
      <c r="B156" s="508"/>
      <c r="C156" s="139">
        <v>85407</v>
      </c>
      <c r="D156" s="139"/>
      <c r="E156" s="1" t="s">
        <v>237</v>
      </c>
      <c r="F156" s="141">
        <f>SUM(F157:F158)</f>
        <v>1300</v>
      </c>
      <c r="G156" s="141">
        <f>SUM(G157:G158)</f>
        <v>1300</v>
      </c>
      <c r="H156" s="141">
        <f>SUM(H157:H158)</f>
        <v>0</v>
      </c>
    </row>
    <row r="157" spans="2:8" s="131" customFormat="1" ht="18.75" customHeight="1">
      <c r="B157" s="508"/>
      <c r="C157" s="502"/>
      <c r="D157" s="149" t="s">
        <v>177</v>
      </c>
      <c r="E157" s="145" t="s">
        <v>178</v>
      </c>
      <c r="F157" s="144">
        <v>800</v>
      </c>
      <c r="G157" s="152">
        <v>800</v>
      </c>
      <c r="H157" s="155"/>
    </row>
    <row r="158" spans="2:8" s="131" customFormat="1" ht="18.75" customHeight="1">
      <c r="B158" s="508"/>
      <c r="C158" s="502"/>
      <c r="D158" s="149" t="s">
        <v>189</v>
      </c>
      <c r="E158" s="145" t="s">
        <v>190</v>
      </c>
      <c r="F158" s="144">
        <f>SUM(G158:H158)</f>
        <v>500</v>
      </c>
      <c r="G158" s="152">
        <v>500</v>
      </c>
      <c r="H158" s="155"/>
    </row>
    <row r="159" spans="2:8" s="131" customFormat="1" ht="18.75" customHeight="1">
      <c r="B159" s="508"/>
      <c r="C159" s="139">
        <v>85421</v>
      </c>
      <c r="D159" s="139"/>
      <c r="E159" s="1" t="s">
        <v>238</v>
      </c>
      <c r="F159" s="141">
        <f>SUM(F160:F161)</f>
        <v>2800</v>
      </c>
      <c r="G159" s="141">
        <f>SUM(G160:G161)</f>
        <v>2800</v>
      </c>
      <c r="H159" s="141">
        <f>SUM(H160:H161)</f>
        <v>0</v>
      </c>
    </row>
    <row r="160" spans="2:8" s="131" customFormat="1" ht="18.75" customHeight="1">
      <c r="B160" s="508"/>
      <c r="C160" s="502"/>
      <c r="D160" s="149" t="s">
        <v>177</v>
      </c>
      <c r="E160" s="145" t="s">
        <v>178</v>
      </c>
      <c r="F160" s="144">
        <v>1300</v>
      </c>
      <c r="G160" s="152">
        <v>1300</v>
      </c>
      <c r="H160" s="155"/>
    </row>
    <row r="161" spans="2:8" s="131" customFormat="1" ht="18.75" customHeight="1">
      <c r="B161" s="508"/>
      <c r="C161" s="502"/>
      <c r="D161" s="149" t="s">
        <v>189</v>
      </c>
      <c r="E161" s="145" t="s">
        <v>190</v>
      </c>
      <c r="F161" s="144">
        <v>1500</v>
      </c>
      <c r="G161" s="152">
        <v>1500</v>
      </c>
      <c r="H161" s="155"/>
    </row>
    <row r="162" spans="2:8" s="131" customFormat="1" ht="18.75" customHeight="1">
      <c r="B162" s="374">
        <v>855</v>
      </c>
      <c r="C162" s="374"/>
      <c r="D162" s="374"/>
      <c r="E162" s="147" t="s">
        <v>113</v>
      </c>
      <c r="F162" s="148">
        <f>SUM(F167,F174,F178,F180)</f>
        <v>2435182</v>
      </c>
      <c r="G162" s="148">
        <f>SUM(G167,G174,G178,G180)</f>
        <v>2435182</v>
      </c>
      <c r="H162" s="148">
        <f>SUM(H167,H174,H178,H180)</f>
        <v>0</v>
      </c>
    </row>
    <row r="163" spans="2:8" s="131" customFormat="1" ht="18.75" hidden="1" customHeight="1">
      <c r="B163" s="508"/>
      <c r="C163" s="139">
        <v>85501</v>
      </c>
      <c r="D163" s="139"/>
      <c r="E163" s="1" t="s">
        <v>239</v>
      </c>
      <c r="F163" s="141">
        <f>SUM(F164:F164)</f>
        <v>0</v>
      </c>
      <c r="G163" s="141">
        <f>SUM(G164:G164)</f>
        <v>0</v>
      </c>
      <c r="H163" s="141">
        <f>SUM(H164:H164)</f>
        <v>0</v>
      </c>
    </row>
    <row r="164" spans="2:8" s="131" customFormat="1" ht="18.75" hidden="1" customHeight="1">
      <c r="B164" s="508"/>
      <c r="C164" s="375"/>
      <c r="D164" s="149" t="s">
        <v>240</v>
      </c>
      <c r="E164" s="145"/>
      <c r="F164" s="144">
        <f>SUM(G164:H164)</f>
        <v>0</v>
      </c>
      <c r="G164" s="144">
        <v>0</v>
      </c>
      <c r="H164" s="155"/>
    </row>
    <row r="165" spans="2:8" s="131" customFormat="1" ht="44.25" hidden="1" customHeight="1">
      <c r="B165" s="508"/>
      <c r="C165" s="139">
        <v>85502</v>
      </c>
      <c r="D165" s="139"/>
      <c r="E165" s="1" t="s">
        <v>241</v>
      </c>
      <c r="F165" s="141">
        <f>SUM(F166:F166)</f>
        <v>0</v>
      </c>
      <c r="G165" s="141">
        <f>SUM(G166:G166)</f>
        <v>0</v>
      </c>
      <c r="H165" s="141">
        <f>SUM(H166:H166)</f>
        <v>0</v>
      </c>
    </row>
    <row r="166" spans="2:8" s="131" customFormat="1" ht="18.75" hidden="1" customHeight="1">
      <c r="B166" s="508"/>
      <c r="C166" s="375"/>
      <c r="D166" s="149" t="s">
        <v>240</v>
      </c>
      <c r="E166" s="145"/>
      <c r="F166" s="144">
        <f>SUM(G166:H166)</f>
        <v>0</v>
      </c>
      <c r="G166" s="144">
        <v>0</v>
      </c>
      <c r="H166" s="155"/>
    </row>
    <row r="167" spans="2:8" s="131" customFormat="1" ht="18.75" customHeight="1">
      <c r="B167" s="508"/>
      <c r="C167" s="139">
        <v>85504</v>
      </c>
      <c r="D167" s="139"/>
      <c r="E167" s="1" t="s">
        <v>242</v>
      </c>
      <c r="F167" s="141">
        <f>SUM(F168:F173)</f>
        <v>37720</v>
      </c>
      <c r="G167" s="141">
        <f>SUM(G168:G173)</f>
        <v>37720</v>
      </c>
      <c r="H167" s="141">
        <f>SUM(H168:H172)</f>
        <v>0</v>
      </c>
    </row>
    <row r="168" spans="2:8" s="131" customFormat="1" ht="57.75" customHeight="1">
      <c r="B168" s="508"/>
      <c r="C168" s="502"/>
      <c r="D168" s="149" t="s">
        <v>175</v>
      </c>
      <c r="E168" s="145" t="s">
        <v>176</v>
      </c>
      <c r="F168" s="144">
        <v>4000</v>
      </c>
      <c r="G168" s="152">
        <v>4000</v>
      </c>
      <c r="H168" s="155"/>
    </row>
    <row r="169" spans="2:8" s="131" customFormat="1" ht="18.75" customHeight="1">
      <c r="B169" s="508"/>
      <c r="C169" s="502"/>
      <c r="D169" s="149" t="s">
        <v>192</v>
      </c>
      <c r="E169" s="145" t="s">
        <v>193</v>
      </c>
      <c r="F169" s="144">
        <v>1000</v>
      </c>
      <c r="G169" s="152">
        <v>1000</v>
      </c>
      <c r="H169" s="155"/>
    </row>
    <row r="170" spans="2:8" s="131" customFormat="1" ht="18.75" customHeight="1">
      <c r="B170" s="508"/>
      <c r="C170" s="502"/>
      <c r="D170" s="149" t="s">
        <v>177</v>
      </c>
      <c r="E170" s="145" t="s">
        <v>178</v>
      </c>
      <c r="F170" s="144">
        <v>1000</v>
      </c>
      <c r="G170" s="152">
        <v>1000</v>
      </c>
      <c r="H170" s="155"/>
    </row>
    <row r="171" spans="2:8" s="131" customFormat="1" ht="28.5" customHeight="1">
      <c r="B171" s="508"/>
      <c r="C171" s="502"/>
      <c r="D171" s="149" t="s">
        <v>244</v>
      </c>
      <c r="E171" s="145" t="s">
        <v>245</v>
      </c>
      <c r="F171" s="144">
        <v>1600</v>
      </c>
      <c r="G171" s="152">
        <v>1600</v>
      </c>
      <c r="H171" s="155"/>
    </row>
    <row r="172" spans="2:8" s="131" customFormat="1" ht="18.75" customHeight="1">
      <c r="B172" s="508"/>
      <c r="C172" s="502"/>
      <c r="D172" s="149" t="s">
        <v>189</v>
      </c>
      <c r="E172" s="145" t="s">
        <v>190</v>
      </c>
      <c r="F172" s="144">
        <f>SUM(G172:H172)</f>
        <v>120</v>
      </c>
      <c r="G172" s="152">
        <v>120</v>
      </c>
      <c r="H172" s="155"/>
    </row>
    <row r="173" spans="2:8" s="131" customFormat="1" ht="53.45" customHeight="1">
      <c r="B173" s="508"/>
      <c r="C173" s="375"/>
      <c r="D173" s="149" t="s">
        <v>194</v>
      </c>
      <c r="E173" s="72" t="s">
        <v>5</v>
      </c>
      <c r="F173" s="144">
        <v>30000</v>
      </c>
      <c r="G173" s="152">
        <v>30000</v>
      </c>
      <c r="H173" s="155"/>
    </row>
    <row r="174" spans="2:8" s="131" customFormat="1" ht="18.75" customHeight="1">
      <c r="B174" s="508"/>
      <c r="C174" s="139">
        <v>85508</v>
      </c>
      <c r="D174" s="139"/>
      <c r="E174" s="1" t="s">
        <v>17</v>
      </c>
      <c r="F174" s="141">
        <f>SUM(F175:F177)</f>
        <v>1001168</v>
      </c>
      <c r="G174" s="141">
        <f>SUM(G175:G177)</f>
        <v>1001168</v>
      </c>
      <c r="H174" s="141">
        <f>SUM(H175:H177)</f>
        <v>0</v>
      </c>
    </row>
    <row r="175" spans="2:8" s="154" customFormat="1" ht="72.75" customHeight="1">
      <c r="B175" s="508"/>
      <c r="C175" s="515"/>
      <c r="D175" s="209">
        <v>2160</v>
      </c>
      <c r="E175" s="72" t="s">
        <v>117</v>
      </c>
      <c r="F175" s="144">
        <v>416000</v>
      </c>
      <c r="G175" s="152">
        <v>416000</v>
      </c>
      <c r="H175" s="152"/>
    </row>
    <row r="176" spans="2:8" s="154" customFormat="1" ht="46.5" customHeight="1">
      <c r="B176" s="508"/>
      <c r="C176" s="516"/>
      <c r="D176" s="209">
        <v>2320</v>
      </c>
      <c r="E176" s="72" t="s">
        <v>15</v>
      </c>
      <c r="F176" s="144">
        <v>226061</v>
      </c>
      <c r="G176" s="152">
        <v>226061</v>
      </c>
      <c r="H176" s="152"/>
    </row>
    <row r="177" spans="2:8" s="131" customFormat="1" ht="57" customHeight="1">
      <c r="B177" s="508"/>
      <c r="C177" s="518"/>
      <c r="D177" s="149" t="s">
        <v>243</v>
      </c>
      <c r="E177" s="145" t="s">
        <v>330</v>
      </c>
      <c r="F177" s="144">
        <v>359107</v>
      </c>
      <c r="G177" s="152">
        <v>359107</v>
      </c>
      <c r="H177" s="155"/>
    </row>
    <row r="178" spans="2:8" s="131" customFormat="1" ht="18.75" customHeight="1">
      <c r="B178" s="508"/>
      <c r="C178" s="139">
        <v>85509</v>
      </c>
      <c r="D178" s="139"/>
      <c r="E178" s="1" t="s">
        <v>334</v>
      </c>
      <c r="F178" s="141">
        <f>SUM(F179:F179)</f>
        <v>25200</v>
      </c>
      <c r="G178" s="141">
        <f>SUM(G179:G179)</f>
        <v>25200</v>
      </c>
      <c r="H178" s="141">
        <f>SUM(H179:H179)</f>
        <v>0</v>
      </c>
    </row>
    <row r="179" spans="2:8" s="131" customFormat="1" ht="57" customHeight="1">
      <c r="B179" s="508"/>
      <c r="C179" s="377"/>
      <c r="D179" s="149" t="s">
        <v>243</v>
      </c>
      <c r="E179" s="145" t="s">
        <v>330</v>
      </c>
      <c r="F179" s="144">
        <f>SUM(G179:H179)</f>
        <v>25200</v>
      </c>
      <c r="G179" s="152">
        <v>25200</v>
      </c>
      <c r="H179" s="155"/>
    </row>
    <row r="180" spans="2:8" s="131" customFormat="1" ht="18.75" customHeight="1">
      <c r="B180" s="508"/>
      <c r="C180" s="139">
        <v>85510</v>
      </c>
      <c r="D180" s="139"/>
      <c r="E180" s="1" t="s">
        <v>114</v>
      </c>
      <c r="F180" s="141">
        <f>SUM(F181:F187)</f>
        <v>1371094</v>
      </c>
      <c r="G180" s="141">
        <f>SUM(G181:G187)</f>
        <v>1371094</v>
      </c>
      <c r="H180" s="141">
        <f>SUM(H181:H187)</f>
        <v>0</v>
      </c>
    </row>
    <row r="181" spans="2:8" s="154" customFormat="1" ht="18.75" customHeight="1">
      <c r="B181" s="508"/>
      <c r="C181" s="515"/>
      <c r="D181" s="151" t="s">
        <v>177</v>
      </c>
      <c r="E181" s="145" t="s">
        <v>178</v>
      </c>
      <c r="F181" s="152">
        <v>2296</v>
      </c>
      <c r="G181" s="152">
        <v>2296</v>
      </c>
      <c r="H181" s="207"/>
    </row>
    <row r="182" spans="2:8" s="131" customFormat="1" ht="33" customHeight="1">
      <c r="B182" s="508"/>
      <c r="C182" s="516"/>
      <c r="D182" s="149" t="s">
        <v>244</v>
      </c>
      <c r="E182" s="145" t="s">
        <v>245</v>
      </c>
      <c r="F182" s="144">
        <v>22000</v>
      </c>
      <c r="G182" s="152">
        <v>22000</v>
      </c>
      <c r="H182" s="155"/>
    </row>
    <row r="183" spans="2:8" s="131" customFormat="1" ht="18.75" customHeight="1">
      <c r="B183" s="508"/>
      <c r="C183" s="516"/>
      <c r="D183" s="149" t="s">
        <v>189</v>
      </c>
      <c r="E183" s="145" t="s">
        <v>190</v>
      </c>
      <c r="F183" s="144">
        <v>3879</v>
      </c>
      <c r="G183" s="152">
        <v>3879</v>
      </c>
      <c r="H183" s="155"/>
    </row>
    <row r="184" spans="2:8" s="131" customFormat="1" ht="53.45" customHeight="1">
      <c r="B184" s="508"/>
      <c r="C184" s="516"/>
      <c r="D184" s="149" t="s">
        <v>194</v>
      </c>
      <c r="E184" s="72" t="s">
        <v>5</v>
      </c>
      <c r="F184" s="144">
        <f>SUM(G184:H184)</f>
        <v>5000</v>
      </c>
      <c r="G184" s="152">
        <v>5000</v>
      </c>
      <c r="H184" s="155"/>
    </row>
    <row r="185" spans="2:8" s="131" customFormat="1" ht="69" customHeight="1">
      <c r="B185" s="508"/>
      <c r="C185" s="516"/>
      <c r="D185" s="149" t="s">
        <v>240</v>
      </c>
      <c r="E185" s="72" t="s">
        <v>117</v>
      </c>
      <c r="F185" s="144">
        <v>359000</v>
      </c>
      <c r="G185" s="152">
        <v>359000</v>
      </c>
      <c r="H185" s="155"/>
    </row>
    <row r="186" spans="2:8" s="131" customFormat="1" ht="48.75" customHeight="1">
      <c r="B186" s="508"/>
      <c r="C186" s="516"/>
      <c r="D186" s="149" t="s">
        <v>246</v>
      </c>
      <c r="E186" s="72" t="s">
        <v>15</v>
      </c>
      <c r="F186" s="144">
        <v>171403</v>
      </c>
      <c r="G186" s="152">
        <v>171403</v>
      </c>
      <c r="H186" s="155"/>
    </row>
    <row r="187" spans="2:8" s="131" customFormat="1" ht="60.75" customHeight="1">
      <c r="B187" s="508"/>
      <c r="C187" s="518"/>
      <c r="D187" s="149" t="s">
        <v>243</v>
      </c>
      <c r="E187" s="145" t="s">
        <v>330</v>
      </c>
      <c r="F187" s="144">
        <v>807516</v>
      </c>
      <c r="G187" s="152">
        <v>807516</v>
      </c>
      <c r="H187" s="155"/>
    </row>
    <row r="188" spans="2:8" s="131" customFormat="1" ht="18.75" customHeight="1">
      <c r="B188" s="374">
        <v>900</v>
      </c>
      <c r="C188" s="374"/>
      <c r="D188" s="374"/>
      <c r="E188" s="147" t="s">
        <v>21</v>
      </c>
      <c r="F188" s="148">
        <f>F189</f>
        <v>350000</v>
      </c>
      <c r="G188" s="148">
        <f t="shared" ref="F188:H189" si="2">G189</f>
        <v>350000</v>
      </c>
      <c r="H188" s="148">
        <f t="shared" si="2"/>
        <v>0</v>
      </c>
    </row>
    <row r="189" spans="2:8" s="131" customFormat="1" ht="30" customHeight="1">
      <c r="B189" s="505"/>
      <c r="C189" s="139">
        <v>90019</v>
      </c>
      <c r="D189" s="139"/>
      <c r="E189" s="1" t="s">
        <v>247</v>
      </c>
      <c r="F189" s="141">
        <f t="shared" si="2"/>
        <v>350000</v>
      </c>
      <c r="G189" s="141">
        <f t="shared" si="2"/>
        <v>350000</v>
      </c>
      <c r="H189" s="141">
        <f t="shared" si="2"/>
        <v>0</v>
      </c>
    </row>
    <row r="190" spans="2:8" s="131" customFormat="1" ht="18.75" customHeight="1">
      <c r="B190" s="505"/>
      <c r="C190" s="153"/>
      <c r="D190" s="149" t="s">
        <v>200</v>
      </c>
      <c r="E190" s="145" t="s">
        <v>201</v>
      </c>
      <c r="F190" s="144">
        <f>SUM(G190:H190)</f>
        <v>350000</v>
      </c>
      <c r="G190" s="152">
        <v>350000</v>
      </c>
      <c r="H190" s="155"/>
    </row>
    <row r="191" spans="2:8" s="131" customFormat="1" ht="18.75" customHeight="1">
      <c r="B191" s="374">
        <v>921</v>
      </c>
      <c r="C191" s="226"/>
      <c r="D191" s="135"/>
      <c r="E191" s="147" t="s">
        <v>22</v>
      </c>
      <c r="F191" s="148">
        <f>F192</f>
        <v>140000</v>
      </c>
      <c r="G191" s="148">
        <f>G192</f>
        <v>140000</v>
      </c>
      <c r="H191" s="148">
        <f>H192</f>
        <v>0</v>
      </c>
    </row>
    <row r="192" spans="2:8" s="131" customFormat="1" ht="18.75" customHeight="1">
      <c r="B192" s="515"/>
      <c r="C192" s="227">
        <v>92116</v>
      </c>
      <c r="D192" s="138"/>
      <c r="E192" s="1" t="s">
        <v>23</v>
      </c>
      <c r="F192" s="141">
        <f>SUM(F193)</f>
        <v>140000</v>
      </c>
      <c r="G192" s="141">
        <f>SUM(G193)</f>
        <v>140000</v>
      </c>
      <c r="H192" s="141">
        <f>SUM(H193)</f>
        <v>0</v>
      </c>
    </row>
    <row r="193" spans="2:8" s="131" customFormat="1" ht="44.45" customHeight="1">
      <c r="B193" s="518"/>
      <c r="C193" s="153"/>
      <c r="D193" s="149" t="s">
        <v>335</v>
      </c>
      <c r="E193" s="145" t="s">
        <v>9</v>
      </c>
      <c r="F193" s="144">
        <v>140000</v>
      </c>
      <c r="G193" s="152">
        <v>140000</v>
      </c>
      <c r="H193" s="155"/>
    </row>
    <row r="194" spans="2:8" s="164" customFormat="1" ht="24" customHeight="1">
      <c r="B194" s="500" t="s">
        <v>248</v>
      </c>
      <c r="C194" s="500"/>
      <c r="D194" s="500"/>
      <c r="E194" s="500"/>
      <c r="F194" s="163">
        <f>SUM(F7,F12,F15,F22,F34,F42,F60,F69,F72,F83,F88,F110,F113,F133,F149,F162,F188,F191)</f>
        <v>157939058</v>
      </c>
      <c r="G194" s="163">
        <f>SUM(G7,G12,G15,G22,G34,G42,G60,G69,G72,G83,G88,G110,G113,G133,G149,G162,G188,G191)</f>
        <v>145431637</v>
      </c>
      <c r="H194" s="163">
        <f>SUM(H7,H12,H15,H22,H34,H42,H60,H69,H72,H83,H88,H110,H113,H133,H149,H162,H188,H191)</f>
        <v>12507421</v>
      </c>
    </row>
    <row r="195" spans="2:8" s="131" customFormat="1" ht="18.75" customHeight="1">
      <c r="B195" s="534" t="s">
        <v>249</v>
      </c>
      <c r="C195" s="534"/>
      <c r="D195" s="534"/>
      <c r="E195" s="534"/>
      <c r="F195" s="165">
        <f>SUM(F194)</f>
        <v>157939058</v>
      </c>
      <c r="G195" s="165">
        <f>SUM(G194)</f>
        <v>145431637</v>
      </c>
      <c r="H195" s="165">
        <f>SUM(H194)</f>
        <v>12507421</v>
      </c>
    </row>
    <row r="196" spans="2:8" s="131" customFormat="1" ht="30" customHeight="1">
      <c r="B196" s="535" t="s">
        <v>250</v>
      </c>
      <c r="C196" s="535"/>
      <c r="D196" s="535"/>
      <c r="E196" s="535"/>
      <c r="F196" s="395">
        <f>SUM(F9,F32,F37,F40,F44,F55,F67,F71,F112,F122,F125,F137, F173,F175,F184,F185,)</f>
        <v>12338583</v>
      </c>
      <c r="G196" s="395">
        <f>SUM(G9,G32,G37,G40,G44,G55,G67,G71,G112,G122,G125,G137, G173,G175,G184,G185,)</f>
        <v>12338583</v>
      </c>
      <c r="H196" s="395">
        <f>SUM(H9,H32,H37,H40,H44,H55,H67,H71,H112,H122,H125,H137, H173,H175,H184,H185,)</f>
        <v>0</v>
      </c>
    </row>
    <row r="197" spans="2:8" s="131" customFormat="1" ht="30" customHeight="1">
      <c r="B197" s="535" t="s">
        <v>251</v>
      </c>
      <c r="C197" s="535"/>
      <c r="D197" s="535"/>
      <c r="E197" s="535"/>
      <c r="F197" s="396">
        <f>F45+F56+F109</f>
        <v>413400</v>
      </c>
      <c r="G197" s="396">
        <f>G45+G56+G109</f>
        <v>413400</v>
      </c>
      <c r="H197" s="395">
        <f>SUM(H45)</f>
        <v>0</v>
      </c>
    </row>
    <row r="198" spans="2:8" s="131" customFormat="1" ht="30" customHeight="1">
      <c r="B198" s="535" t="s">
        <v>252</v>
      </c>
      <c r="C198" s="535"/>
      <c r="D198" s="535"/>
      <c r="E198" s="535"/>
      <c r="F198" s="395">
        <f>SUM(F20,F53,F135,F176,F186,F193)</f>
        <v>1546738</v>
      </c>
      <c r="G198" s="395">
        <f>SUM(G20,G53,G135,G176,G186,G193)</f>
        <v>622238</v>
      </c>
      <c r="H198" s="395">
        <f>SUM(H20,H135,H176,H186,H193)</f>
        <v>924500</v>
      </c>
    </row>
    <row r="199" spans="2:8" s="131" customFormat="1" ht="18.75" customHeight="1">
      <c r="B199" s="533" t="s">
        <v>253</v>
      </c>
      <c r="C199" s="533"/>
      <c r="D199" s="533"/>
      <c r="E199" s="533"/>
      <c r="F199" s="395">
        <f>SUM(F100,F101,F131,F132,+F107+F108)</f>
        <v>1760195</v>
      </c>
      <c r="G199" s="395">
        <f>SUM(G100,G101,G131,G132,+G107+G108)</f>
        <v>1760195</v>
      </c>
      <c r="H199" s="395">
        <f>SUM(H131,H132,)</f>
        <v>0</v>
      </c>
    </row>
    <row r="200" spans="2:8" s="131" customFormat="1" ht="24.6" customHeight="1">
      <c r="B200" s="533" t="s">
        <v>254</v>
      </c>
      <c r="C200" s="533"/>
      <c r="D200" s="533"/>
      <c r="E200" s="533"/>
      <c r="F200" s="395">
        <f>SUM(F118)</f>
        <v>950000</v>
      </c>
      <c r="G200" s="395">
        <f>SUM(G118)</f>
        <v>950000</v>
      </c>
      <c r="H200" s="395">
        <f>SUM(H118)</f>
        <v>0</v>
      </c>
    </row>
    <row r="202" spans="2:8">
      <c r="F202" s="166"/>
    </row>
    <row r="204" spans="2:8" s="168" customFormat="1" ht="24.75" customHeight="1">
      <c r="B204" s="167"/>
      <c r="C204" s="167"/>
      <c r="E204" s="167"/>
    </row>
    <row r="206" spans="2:8" s="168" customFormat="1" ht="11.25" customHeight="1">
      <c r="B206" s="167"/>
      <c r="C206" s="167"/>
      <c r="E206" s="167"/>
    </row>
  </sheetData>
  <sheetProtection algorithmName="SHA-512" hashValue="lpxm2B24Us2jnt49mkZNTunEqhw0BpxYJ8AMsPHcfR/wvQ9FGj0VVoinHrK21qMPVGk4g48RssYu1DTleDZgCw==" saltValue="zJxRZGhQl7yetOegB03lkg==" spinCount="100000" sheet="1" objects="1" scenarios="1" formatColumns="0" formatRows="0"/>
  <mergeCells count="65">
    <mergeCell ref="C175:C177"/>
    <mergeCell ref="C181:C187"/>
    <mergeCell ref="B189:B190"/>
    <mergeCell ref="B200:E200"/>
    <mergeCell ref="B194:E194"/>
    <mergeCell ref="B195:E195"/>
    <mergeCell ref="B196:E196"/>
    <mergeCell ref="B197:E197"/>
    <mergeCell ref="B198:E198"/>
    <mergeCell ref="B199:E199"/>
    <mergeCell ref="B192:B193"/>
    <mergeCell ref="B163:B187"/>
    <mergeCell ref="C168:C172"/>
    <mergeCell ref="G142:G143"/>
    <mergeCell ref="H142:H143"/>
    <mergeCell ref="B150:B161"/>
    <mergeCell ref="C151:C152"/>
    <mergeCell ref="C154:C155"/>
    <mergeCell ref="C157:C158"/>
    <mergeCell ref="C160:C161"/>
    <mergeCell ref="B134:B146"/>
    <mergeCell ref="C137:C138"/>
    <mergeCell ref="C142:C146"/>
    <mergeCell ref="D142:D143"/>
    <mergeCell ref="E142:E143"/>
    <mergeCell ref="F142:F143"/>
    <mergeCell ref="B111:B112"/>
    <mergeCell ref="B114:B132"/>
    <mergeCell ref="C115:C118"/>
    <mergeCell ref="C120:C123"/>
    <mergeCell ref="C127:C128"/>
    <mergeCell ref="C130:C132"/>
    <mergeCell ref="B84:B87"/>
    <mergeCell ref="B89:B109"/>
    <mergeCell ref="C90:C91"/>
    <mergeCell ref="C93:C94"/>
    <mergeCell ref="C96:C102"/>
    <mergeCell ref="C104:C105"/>
    <mergeCell ref="B61:B68"/>
    <mergeCell ref="C65:C68"/>
    <mergeCell ref="B70:B71"/>
    <mergeCell ref="B73:B82"/>
    <mergeCell ref="C74:C79"/>
    <mergeCell ref="C81:C82"/>
    <mergeCell ref="B35:B41"/>
    <mergeCell ref="C36:C37"/>
    <mergeCell ref="C39:C41"/>
    <mergeCell ref="B43:B59"/>
    <mergeCell ref="C44:C45"/>
    <mergeCell ref="C48:C52"/>
    <mergeCell ref="C58:C59"/>
    <mergeCell ref="B8:B11"/>
    <mergeCell ref="B13:B14"/>
    <mergeCell ref="B16:B21"/>
    <mergeCell ref="C17:C21"/>
    <mergeCell ref="B23:B33"/>
    <mergeCell ref="C24:C33"/>
    <mergeCell ref="B2:H2"/>
    <mergeCell ref="F3:H3"/>
    <mergeCell ref="B4:B5"/>
    <mergeCell ref="C4:C5"/>
    <mergeCell ref="D4:D5"/>
    <mergeCell ref="E4:E5"/>
    <mergeCell ref="F4:F5"/>
    <mergeCell ref="G4:H4"/>
  </mergeCells>
  <pageMargins left="0.62992125984251968" right="0.19685039370078741" top="1.4960629921259843" bottom="0.98425196850393704" header="0.70866141732283472" footer="0.51181102362204722"/>
  <pageSetup paperSize="9" scale="85" fitToHeight="0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1
do uchwały Nr ...............
Rady Powiatu w Otwocku
z dnia ...................</firstHeader>
    <firstFooter>&amp;C&amp;P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5"/>
  <sheetViews>
    <sheetView zoomScaleNormal="100" workbookViewId="0">
      <pane ySplit="5" topLeftCell="A30" activePane="bottomLeft" state="frozen"/>
      <selection activeCell="M10" sqref="M10"/>
      <selection pane="bottomLeft" activeCell="D31" sqref="D31"/>
    </sheetView>
  </sheetViews>
  <sheetFormatPr defaultColWidth="9.33203125" defaultRowHeight="12"/>
  <cols>
    <col min="1" max="1" width="6.5" style="96" customWidth="1"/>
    <col min="2" max="2" width="10.83203125" style="96" customWidth="1"/>
    <col min="3" max="3" width="7.33203125" style="96" customWidth="1"/>
    <col min="4" max="4" width="61.33203125" style="42" customWidth="1"/>
    <col min="5" max="7" width="15.6640625" style="42" customWidth="1"/>
    <col min="8" max="8" width="20.5" style="42" customWidth="1"/>
    <col min="9" max="10" width="9.33203125" style="42"/>
    <col min="11" max="11" width="10.33203125" style="42" bestFit="1" customWidth="1"/>
    <col min="12" max="16384" width="9.33203125" style="42"/>
  </cols>
  <sheetData>
    <row r="1" spans="1:12" ht="9" customHeight="1">
      <c r="F1" s="97"/>
      <c r="G1" s="97"/>
    </row>
    <row r="2" spans="1:12" s="99" customFormat="1" ht="33" customHeight="1">
      <c r="A2" s="633" t="s">
        <v>620</v>
      </c>
      <c r="B2" s="633"/>
      <c r="C2" s="633"/>
      <c r="D2" s="633"/>
      <c r="E2" s="633"/>
      <c r="F2" s="633"/>
      <c r="G2" s="633"/>
      <c r="H2" s="98"/>
    </row>
    <row r="3" spans="1:12" ht="10.5" customHeight="1"/>
    <row r="4" spans="1:12" ht="24" customHeight="1">
      <c r="A4" s="630" t="s">
        <v>0</v>
      </c>
      <c r="B4" s="630" t="s">
        <v>1</v>
      </c>
      <c r="C4" s="630" t="s">
        <v>123</v>
      </c>
      <c r="D4" s="630" t="s">
        <v>76</v>
      </c>
      <c r="E4" s="630" t="s">
        <v>129</v>
      </c>
      <c r="F4" s="630"/>
      <c r="G4" s="630"/>
    </row>
    <row r="5" spans="1:12" ht="24" customHeight="1">
      <c r="A5" s="630"/>
      <c r="B5" s="630"/>
      <c r="C5" s="630"/>
      <c r="D5" s="630"/>
      <c r="E5" s="100" t="s">
        <v>130</v>
      </c>
      <c r="F5" s="100" t="s">
        <v>131</v>
      </c>
      <c r="G5" s="100" t="s">
        <v>132</v>
      </c>
    </row>
    <row r="6" spans="1:12" s="102" customFormat="1" ht="12.75" customHeigh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</row>
    <row r="7" spans="1:12" ht="39" customHeight="1">
      <c r="A7" s="629" t="s">
        <v>133</v>
      </c>
      <c r="B7" s="629"/>
      <c r="C7" s="629"/>
      <c r="D7" s="103" t="s">
        <v>124</v>
      </c>
      <c r="E7" s="104" t="s">
        <v>134</v>
      </c>
      <c r="F7" s="104" t="s">
        <v>134</v>
      </c>
      <c r="G7" s="104" t="s">
        <v>134</v>
      </c>
    </row>
    <row r="8" spans="1:12" s="107" customFormat="1" ht="52.5" customHeight="1">
      <c r="A8" s="105">
        <v>600</v>
      </c>
      <c r="B8" s="319">
        <v>60004</v>
      </c>
      <c r="C8" s="105">
        <v>2310</v>
      </c>
      <c r="D8" s="52" t="s">
        <v>29</v>
      </c>
      <c r="E8" s="400"/>
      <c r="F8" s="400"/>
      <c r="G8" s="401">
        <v>250000</v>
      </c>
    </row>
    <row r="9" spans="1:12" s="107" customFormat="1" ht="57" customHeight="1">
      <c r="A9" s="106">
        <v>600</v>
      </c>
      <c r="B9" s="320">
        <v>60014</v>
      </c>
      <c r="C9" s="106">
        <v>6610</v>
      </c>
      <c r="D9" s="52" t="s">
        <v>739</v>
      </c>
      <c r="E9" s="402"/>
      <c r="F9" s="402"/>
      <c r="G9" s="403">
        <v>500000</v>
      </c>
    </row>
    <row r="10" spans="1:12" s="107" customFormat="1" ht="45" customHeight="1">
      <c r="A10" s="106">
        <v>754</v>
      </c>
      <c r="B10" s="320">
        <v>75404</v>
      </c>
      <c r="C10" s="106">
        <v>2300</v>
      </c>
      <c r="D10" s="108" t="s">
        <v>282</v>
      </c>
      <c r="E10" s="402"/>
      <c r="F10" s="402"/>
      <c r="G10" s="403">
        <v>10000</v>
      </c>
    </row>
    <row r="11" spans="1:12" s="107" customFormat="1" ht="38.25" customHeight="1">
      <c r="A11" s="106">
        <v>754</v>
      </c>
      <c r="B11" s="320">
        <v>75404</v>
      </c>
      <c r="C11" s="106">
        <v>6170</v>
      </c>
      <c r="D11" s="61" t="s">
        <v>135</v>
      </c>
      <c r="E11" s="402"/>
      <c r="F11" s="402"/>
      <c r="G11" s="403">
        <v>403000</v>
      </c>
    </row>
    <row r="12" spans="1:12" s="107" customFormat="1" ht="51.75" customHeight="1">
      <c r="A12" s="106">
        <v>853</v>
      </c>
      <c r="B12" s="320">
        <v>85311</v>
      </c>
      <c r="C12" s="106">
        <v>2320</v>
      </c>
      <c r="D12" s="61" t="s">
        <v>65</v>
      </c>
      <c r="E12" s="404"/>
      <c r="F12" s="404"/>
      <c r="G12" s="405">
        <v>2300</v>
      </c>
      <c r="H12" s="109"/>
      <c r="I12" s="109"/>
      <c r="J12" s="109"/>
      <c r="K12" s="109"/>
      <c r="L12" s="109"/>
    </row>
    <row r="13" spans="1:12" s="107" customFormat="1" ht="51.75" customHeight="1">
      <c r="A13" s="106">
        <v>855</v>
      </c>
      <c r="B13" s="320">
        <v>85508</v>
      </c>
      <c r="C13" s="106">
        <v>2320</v>
      </c>
      <c r="D13" s="61" t="s">
        <v>65</v>
      </c>
      <c r="E13" s="404"/>
      <c r="F13" s="404"/>
      <c r="G13" s="405">
        <v>467314</v>
      </c>
      <c r="H13" s="109"/>
      <c r="I13" s="109"/>
      <c r="J13" s="109"/>
      <c r="K13" s="109"/>
      <c r="L13" s="109"/>
    </row>
    <row r="14" spans="1:12" s="107" customFormat="1" ht="47.25" customHeight="1">
      <c r="A14" s="106">
        <v>855</v>
      </c>
      <c r="B14" s="320">
        <v>85509</v>
      </c>
      <c r="C14" s="106">
        <v>2330</v>
      </c>
      <c r="D14" s="61" t="s">
        <v>66</v>
      </c>
      <c r="E14" s="404"/>
      <c r="F14" s="404"/>
      <c r="G14" s="405">
        <v>112000</v>
      </c>
      <c r="H14" s="109"/>
      <c r="I14" s="109"/>
      <c r="J14" s="109"/>
      <c r="K14" s="109"/>
      <c r="L14" s="109"/>
    </row>
    <row r="15" spans="1:12" s="107" customFormat="1" ht="51.75" customHeight="1">
      <c r="A15" s="106">
        <v>855</v>
      </c>
      <c r="B15" s="320">
        <v>85510</v>
      </c>
      <c r="C15" s="106">
        <v>2320</v>
      </c>
      <c r="D15" s="61" t="s">
        <v>65</v>
      </c>
      <c r="E15" s="404"/>
      <c r="F15" s="404"/>
      <c r="G15" s="405">
        <v>133518</v>
      </c>
      <c r="H15" s="109"/>
      <c r="I15" s="109"/>
      <c r="J15" s="109"/>
      <c r="K15" s="109"/>
      <c r="L15" s="109"/>
    </row>
    <row r="16" spans="1:12" s="107" customFormat="1" ht="48" customHeight="1">
      <c r="A16" s="106">
        <v>900</v>
      </c>
      <c r="B16" s="320">
        <v>90095</v>
      </c>
      <c r="C16" s="106">
        <v>2710</v>
      </c>
      <c r="D16" s="61" t="s">
        <v>68</v>
      </c>
      <c r="E16" s="404"/>
      <c r="F16" s="404"/>
      <c r="G16" s="405">
        <v>10000</v>
      </c>
      <c r="H16" s="109"/>
      <c r="I16" s="109"/>
      <c r="J16" s="109"/>
      <c r="K16" s="109"/>
      <c r="L16" s="109"/>
    </row>
    <row r="17" spans="1:12" s="107" customFormat="1" ht="48" customHeight="1">
      <c r="A17" s="106">
        <v>921</v>
      </c>
      <c r="B17" s="320">
        <v>92105</v>
      </c>
      <c r="C17" s="106">
        <v>2710</v>
      </c>
      <c r="D17" s="61" t="s">
        <v>68</v>
      </c>
      <c r="E17" s="404"/>
      <c r="F17" s="404"/>
      <c r="G17" s="405">
        <v>15000</v>
      </c>
      <c r="H17" s="109"/>
      <c r="I17" s="109"/>
      <c r="J17" s="109"/>
      <c r="K17" s="109"/>
      <c r="L17" s="109"/>
    </row>
    <row r="18" spans="1:12" s="107" customFormat="1" ht="25.5" customHeight="1">
      <c r="A18" s="106">
        <v>921</v>
      </c>
      <c r="B18" s="320">
        <v>92116</v>
      </c>
      <c r="C18" s="106">
        <v>2480</v>
      </c>
      <c r="D18" s="61" t="s">
        <v>136</v>
      </c>
      <c r="E18" s="406">
        <v>670000</v>
      </c>
      <c r="F18" s="404"/>
      <c r="G18" s="228"/>
      <c r="H18" s="109"/>
      <c r="I18" s="109"/>
      <c r="J18" s="109"/>
      <c r="K18" s="109"/>
      <c r="L18" s="109"/>
    </row>
    <row r="19" spans="1:12" s="111" customFormat="1" ht="27" customHeight="1">
      <c r="A19" s="630" t="s">
        <v>137</v>
      </c>
      <c r="B19" s="630"/>
      <c r="C19" s="630"/>
      <c r="D19" s="630"/>
      <c r="E19" s="110">
        <f>SUM(E8:E18)</f>
        <v>670000</v>
      </c>
      <c r="F19" s="110">
        <f>SUM(F8:F18)</f>
        <v>0</v>
      </c>
      <c r="G19" s="110">
        <f>SUM(G8:G18)</f>
        <v>1903132</v>
      </c>
      <c r="I19" s="112"/>
    </row>
    <row r="20" spans="1:12" s="111" customFormat="1" ht="47.25" customHeight="1">
      <c r="A20" s="629" t="s">
        <v>138</v>
      </c>
      <c r="B20" s="629"/>
      <c r="C20" s="629"/>
      <c r="D20" s="103" t="s">
        <v>124</v>
      </c>
      <c r="E20" s="103" t="s">
        <v>134</v>
      </c>
      <c r="F20" s="103" t="s">
        <v>134</v>
      </c>
      <c r="G20" s="103" t="s">
        <v>134</v>
      </c>
      <c r="I20" s="112"/>
      <c r="K20" s="317"/>
    </row>
    <row r="21" spans="1:12" s="107" customFormat="1" ht="54" customHeight="1">
      <c r="A21" s="114" t="s">
        <v>2</v>
      </c>
      <c r="B21" s="321" t="s">
        <v>139</v>
      </c>
      <c r="C21" s="114" t="s">
        <v>140</v>
      </c>
      <c r="D21" s="61" t="s">
        <v>141</v>
      </c>
      <c r="E21" s="402"/>
      <c r="F21" s="402"/>
      <c r="G21" s="403">
        <v>70000</v>
      </c>
      <c r="I21" s="113"/>
      <c r="K21" s="96"/>
    </row>
    <row r="22" spans="1:12" s="107" customFormat="1" ht="59.25" customHeight="1">
      <c r="A22" s="106">
        <v>630</v>
      </c>
      <c r="B22" s="320">
        <v>63003</v>
      </c>
      <c r="C22" s="106">
        <v>2360</v>
      </c>
      <c r="D22" s="61" t="s">
        <v>112</v>
      </c>
      <c r="E22" s="402"/>
      <c r="F22" s="402"/>
      <c r="G22" s="403">
        <v>11000</v>
      </c>
      <c r="I22" s="113"/>
      <c r="K22" s="96"/>
    </row>
    <row r="23" spans="1:12" s="107" customFormat="1" ht="63.75" customHeight="1">
      <c r="A23" s="106">
        <v>754</v>
      </c>
      <c r="B23" s="320">
        <v>75495</v>
      </c>
      <c r="C23" s="106">
        <v>2360</v>
      </c>
      <c r="D23" s="61" t="s">
        <v>112</v>
      </c>
      <c r="E23" s="402"/>
      <c r="F23" s="402"/>
      <c r="G23" s="403">
        <v>10000</v>
      </c>
      <c r="I23" s="113"/>
      <c r="K23" s="96"/>
    </row>
    <row r="24" spans="1:12" s="107" customFormat="1" ht="24.95" customHeight="1">
      <c r="A24" s="106">
        <v>801</v>
      </c>
      <c r="B24" s="320">
        <v>80102</v>
      </c>
      <c r="C24" s="106">
        <v>2540</v>
      </c>
      <c r="D24" s="61" t="s">
        <v>142</v>
      </c>
      <c r="E24" s="406">
        <v>1569670</v>
      </c>
      <c r="F24" s="402"/>
      <c r="G24" s="407"/>
      <c r="I24" s="113"/>
      <c r="K24" s="96"/>
    </row>
    <row r="25" spans="1:12" s="107" customFormat="1" ht="24.95" customHeight="1">
      <c r="A25" s="106">
        <v>801</v>
      </c>
      <c r="B25" s="320">
        <v>80105</v>
      </c>
      <c r="C25" s="106">
        <v>2540</v>
      </c>
      <c r="D25" s="61" t="s">
        <v>142</v>
      </c>
      <c r="E25" s="406">
        <v>826367</v>
      </c>
      <c r="F25" s="402"/>
      <c r="G25" s="407"/>
      <c r="I25" s="113"/>
      <c r="K25" s="96"/>
    </row>
    <row r="26" spans="1:12" s="107" customFormat="1" ht="24.95" customHeight="1">
      <c r="A26" s="106">
        <v>801</v>
      </c>
      <c r="B26" s="320">
        <v>80116</v>
      </c>
      <c r="C26" s="106">
        <v>2540</v>
      </c>
      <c r="D26" s="61" t="s">
        <v>142</v>
      </c>
      <c r="E26" s="406">
        <v>988232</v>
      </c>
      <c r="F26" s="402"/>
      <c r="G26" s="407"/>
      <c r="I26" s="113"/>
      <c r="K26" s="96"/>
    </row>
    <row r="27" spans="1:12" s="107" customFormat="1" ht="24.95" customHeight="1">
      <c r="A27" s="106">
        <v>801</v>
      </c>
      <c r="B27" s="320">
        <v>80120</v>
      </c>
      <c r="C27" s="106">
        <v>2540</v>
      </c>
      <c r="D27" s="61" t="s">
        <v>142</v>
      </c>
      <c r="E27" s="406">
        <v>1608287</v>
      </c>
      <c r="F27" s="404"/>
      <c r="G27" s="408"/>
    </row>
    <row r="28" spans="1:12" s="107" customFormat="1" ht="24.95" customHeight="1">
      <c r="A28" s="106">
        <v>801</v>
      </c>
      <c r="B28" s="320">
        <v>80151</v>
      </c>
      <c r="C28" s="106">
        <v>2540</v>
      </c>
      <c r="D28" s="61" t="s">
        <v>142</v>
      </c>
      <c r="E28" s="406">
        <v>10000</v>
      </c>
      <c r="F28" s="404"/>
      <c r="G28" s="408"/>
    </row>
    <row r="29" spans="1:12" s="107" customFormat="1" ht="24.95" customHeight="1">
      <c r="A29" s="106">
        <v>801</v>
      </c>
      <c r="B29" s="320">
        <v>80152</v>
      </c>
      <c r="C29" s="106">
        <v>2540</v>
      </c>
      <c r="D29" s="61" t="s">
        <v>142</v>
      </c>
      <c r="E29" s="406">
        <v>499051</v>
      </c>
      <c r="F29" s="404"/>
      <c r="G29" s="408"/>
    </row>
    <row r="30" spans="1:12" s="107" customFormat="1" ht="52.15" customHeight="1">
      <c r="A30" s="106">
        <v>851</v>
      </c>
      <c r="B30" s="320">
        <v>85111</v>
      </c>
      <c r="C30" s="106">
        <v>6230</v>
      </c>
      <c r="D30" s="318" t="s">
        <v>560</v>
      </c>
      <c r="E30" s="406"/>
      <c r="F30" s="404"/>
      <c r="G30" s="406">
        <v>1500000</v>
      </c>
    </row>
    <row r="31" spans="1:12" s="107" customFormat="1" ht="52.15" customHeight="1">
      <c r="A31" s="106">
        <v>851</v>
      </c>
      <c r="B31" s="320">
        <v>85195</v>
      </c>
      <c r="C31" s="106">
        <v>2830</v>
      </c>
      <c r="D31" s="61" t="s">
        <v>160</v>
      </c>
      <c r="E31" s="406"/>
      <c r="F31" s="404"/>
      <c r="G31" s="406">
        <v>10000</v>
      </c>
    </row>
    <row r="32" spans="1:12" s="107" customFormat="1" ht="36.75" customHeight="1">
      <c r="A32" s="106">
        <v>852</v>
      </c>
      <c r="B32" s="320">
        <v>85202</v>
      </c>
      <c r="C32" s="106">
        <v>2820</v>
      </c>
      <c r="D32" s="61" t="s">
        <v>143</v>
      </c>
      <c r="E32" s="404"/>
      <c r="F32" s="404"/>
      <c r="G32" s="406">
        <v>295488</v>
      </c>
    </row>
    <row r="33" spans="1:11" s="107" customFormat="1" ht="36.75" customHeight="1">
      <c r="A33" s="106">
        <v>852</v>
      </c>
      <c r="B33" s="320">
        <v>85220</v>
      </c>
      <c r="C33" s="106">
        <v>2820</v>
      </c>
      <c r="D33" s="61" t="s">
        <v>143</v>
      </c>
      <c r="E33" s="404"/>
      <c r="F33" s="404"/>
      <c r="G33" s="406">
        <v>100000</v>
      </c>
    </row>
    <row r="34" spans="1:11" s="107" customFormat="1" ht="36.75" customHeight="1">
      <c r="A34" s="106">
        <v>852</v>
      </c>
      <c r="B34" s="320">
        <v>85295</v>
      </c>
      <c r="C34" s="106">
        <v>2827</v>
      </c>
      <c r="D34" s="61" t="s">
        <v>143</v>
      </c>
      <c r="E34" s="404"/>
      <c r="F34" s="404"/>
      <c r="G34" s="406">
        <v>32365</v>
      </c>
    </row>
    <row r="35" spans="1:11" s="107" customFormat="1" ht="34.5" customHeight="1">
      <c r="A35" s="106">
        <v>853</v>
      </c>
      <c r="B35" s="320">
        <v>85311</v>
      </c>
      <c r="C35" s="106">
        <v>2580</v>
      </c>
      <c r="D35" s="61" t="s">
        <v>144</v>
      </c>
      <c r="E35" s="406">
        <v>252785</v>
      </c>
      <c r="F35" s="404"/>
      <c r="G35" s="408"/>
    </row>
    <row r="36" spans="1:11" s="107" customFormat="1" ht="25.5" customHeight="1">
      <c r="A36" s="106">
        <v>854</v>
      </c>
      <c r="B36" s="320">
        <v>85404</v>
      </c>
      <c r="C36" s="106">
        <v>2540</v>
      </c>
      <c r="D36" s="61" t="s">
        <v>142</v>
      </c>
      <c r="E36" s="406">
        <v>394594</v>
      </c>
      <c r="F36" s="404"/>
      <c r="G36" s="408"/>
    </row>
    <row r="37" spans="1:11" s="107" customFormat="1" ht="25.5" customHeight="1">
      <c r="A37" s="106">
        <v>854</v>
      </c>
      <c r="B37" s="320">
        <v>85410</v>
      </c>
      <c r="C37" s="106">
        <v>2540</v>
      </c>
      <c r="D37" s="61" t="s">
        <v>142</v>
      </c>
      <c r="E37" s="406">
        <v>104571</v>
      </c>
      <c r="F37" s="404"/>
      <c r="G37" s="408"/>
    </row>
    <row r="38" spans="1:11" s="107" customFormat="1" ht="60.75" customHeight="1">
      <c r="A38" s="106">
        <v>921</v>
      </c>
      <c r="B38" s="320">
        <v>92105</v>
      </c>
      <c r="C38" s="106">
        <v>2360</v>
      </c>
      <c r="D38" s="61" t="s">
        <v>112</v>
      </c>
      <c r="E38" s="408"/>
      <c r="F38" s="404"/>
      <c r="G38" s="406">
        <v>90000</v>
      </c>
    </row>
    <row r="39" spans="1:11" s="107" customFormat="1" ht="60.75" customHeight="1">
      <c r="A39" s="106">
        <v>926</v>
      </c>
      <c r="B39" s="320">
        <v>92605</v>
      </c>
      <c r="C39" s="106">
        <v>2360</v>
      </c>
      <c r="D39" s="61" t="s">
        <v>112</v>
      </c>
      <c r="E39" s="409"/>
      <c r="F39" s="404"/>
      <c r="G39" s="406">
        <v>40000</v>
      </c>
      <c r="I39" s="113"/>
      <c r="K39" s="113"/>
    </row>
    <row r="40" spans="1:11" s="107" customFormat="1" ht="22.5" customHeight="1">
      <c r="A40" s="631" t="s">
        <v>145</v>
      </c>
      <c r="B40" s="631"/>
      <c r="C40" s="631"/>
      <c r="D40" s="631"/>
      <c r="E40" s="110">
        <f>SUM(E21:E39)</f>
        <v>6253557</v>
      </c>
      <c r="F40" s="110">
        <f>SUM(F21:F39)</f>
        <v>0</v>
      </c>
      <c r="G40" s="110">
        <f>SUM(G21:G39)</f>
        <v>2158853</v>
      </c>
    </row>
    <row r="41" spans="1:11" s="116" customFormat="1" ht="26.25" customHeight="1">
      <c r="A41" s="632" t="s">
        <v>625</v>
      </c>
      <c r="B41" s="632"/>
      <c r="C41" s="632"/>
      <c r="D41" s="632"/>
      <c r="E41" s="632"/>
      <c r="F41" s="632"/>
      <c r="G41" s="115">
        <f>SUM(E19,G19,E40,G40)</f>
        <v>10985542</v>
      </c>
    </row>
    <row r="42" spans="1:11" ht="15.75" customHeight="1"/>
    <row r="43" spans="1:11" ht="15.75" customHeight="1"/>
    <row r="44" spans="1:11" ht="15.75" customHeight="1"/>
    <row r="45" spans="1:11" ht="15.75" customHeight="1">
      <c r="A45" s="42"/>
      <c r="B45" s="42"/>
      <c r="C45" s="42"/>
    </row>
    <row r="46" spans="1:11" ht="15.75" customHeight="1">
      <c r="A46" s="42"/>
      <c r="B46" s="42"/>
      <c r="C46" s="42"/>
    </row>
    <row r="47" spans="1:11" ht="15.75" customHeight="1">
      <c r="A47" s="42"/>
      <c r="B47" s="42"/>
      <c r="C47" s="42"/>
    </row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 algorithmName="SHA-512" hashValue="0uGt33bWJGRiVO5KyHW7epKHaW2EMiBEe0txjtaelb3ik+tEU6hNe5TfDdGmXndzPRoMapL5roCguuPjGe0/rw==" saltValue="DiqX6/Fp2YkANUgp+YQU4w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19:D19"/>
    <mergeCell ref="A20:C20"/>
    <mergeCell ref="A40:D40"/>
    <mergeCell ref="A41:F41"/>
  </mergeCells>
  <pageMargins left="0.86614173228346458" right="0.23622047244094491" top="1.2204724409448819" bottom="1.0236220472440944" header="0.59055118110236227" footer="0.47244094488188981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14"/>
  <sheetViews>
    <sheetView workbookViewId="0">
      <selection activeCell="H19" sqref="H19"/>
    </sheetView>
  </sheetViews>
  <sheetFormatPr defaultColWidth="9.33203125" defaultRowHeight="12.75"/>
  <cols>
    <col min="1" max="1" width="2.83203125" style="118" customWidth="1"/>
    <col min="2" max="2" width="50.83203125" style="118" customWidth="1"/>
    <col min="3" max="3" width="9.33203125" style="118" customWidth="1"/>
    <col min="4" max="4" width="11.33203125" style="118" customWidth="1"/>
    <col min="5" max="8" width="13" style="118" customWidth="1"/>
    <col min="9" max="16384" width="9.33203125" style="118"/>
  </cols>
  <sheetData>
    <row r="1" spans="2:10" ht="9" customHeight="1">
      <c r="H1" s="119"/>
      <c r="I1" s="119"/>
      <c r="J1" s="119"/>
    </row>
    <row r="2" spans="2:10" ht="32.25" customHeight="1">
      <c r="B2" s="637" t="s">
        <v>585</v>
      </c>
      <c r="C2" s="637"/>
      <c r="D2" s="637"/>
      <c r="E2" s="637"/>
      <c r="F2" s="637"/>
      <c r="G2" s="637"/>
      <c r="H2" s="637"/>
    </row>
    <row r="3" spans="2:10" ht="13.5" thickBot="1"/>
    <row r="4" spans="2:10" ht="18.75" customHeight="1">
      <c r="B4" s="638" t="s">
        <v>150</v>
      </c>
      <c r="C4" s="640" t="s">
        <v>0</v>
      </c>
      <c r="D4" s="638" t="s">
        <v>1</v>
      </c>
      <c r="E4" s="640" t="s">
        <v>92</v>
      </c>
      <c r="F4" s="642" t="s">
        <v>151</v>
      </c>
      <c r="G4" s="640"/>
      <c r="H4" s="643"/>
    </row>
    <row r="5" spans="2:10" ht="18.75" customHeight="1" thickBot="1">
      <c r="B5" s="639"/>
      <c r="C5" s="641"/>
      <c r="D5" s="639"/>
      <c r="E5" s="641"/>
      <c r="F5" s="120"/>
      <c r="G5" s="121" t="s">
        <v>152</v>
      </c>
      <c r="H5" s="122" t="s">
        <v>153</v>
      </c>
    </row>
    <row r="6" spans="2:10" s="95" customFormat="1" ht="45.75" customHeight="1" thickBot="1">
      <c r="B6" s="356" t="s">
        <v>154</v>
      </c>
      <c r="C6" s="234">
        <v>801</v>
      </c>
      <c r="D6" s="234">
        <v>80120</v>
      </c>
      <c r="E6" s="235">
        <v>63500</v>
      </c>
      <c r="F6" s="235">
        <f t="shared" ref="F6:F13" si="0">SUM(G6:H6)</f>
        <v>63500</v>
      </c>
      <c r="G6" s="235">
        <v>63500</v>
      </c>
      <c r="H6" s="235">
        <v>0</v>
      </c>
    </row>
    <row r="7" spans="2:10" s="95" customFormat="1" ht="45.75" customHeight="1" thickBot="1">
      <c r="B7" s="356" t="s">
        <v>326</v>
      </c>
      <c r="C7" s="234">
        <v>801</v>
      </c>
      <c r="D7" s="234">
        <v>80120</v>
      </c>
      <c r="E7" s="235">
        <v>34000</v>
      </c>
      <c r="F7" s="235">
        <f t="shared" si="0"/>
        <v>34000</v>
      </c>
      <c r="G7" s="235">
        <v>34000</v>
      </c>
      <c r="H7" s="235">
        <v>0</v>
      </c>
    </row>
    <row r="8" spans="2:10" s="95" customFormat="1" ht="45.75" customHeight="1" thickBot="1">
      <c r="B8" s="356" t="s">
        <v>155</v>
      </c>
      <c r="C8" s="234">
        <v>801</v>
      </c>
      <c r="D8" s="234">
        <v>80115</v>
      </c>
      <c r="E8" s="235">
        <v>92000</v>
      </c>
      <c r="F8" s="235">
        <f t="shared" si="0"/>
        <v>92000</v>
      </c>
      <c r="G8" s="235">
        <v>92000</v>
      </c>
      <c r="H8" s="235">
        <v>0</v>
      </c>
    </row>
    <row r="9" spans="2:10" s="95" customFormat="1" ht="45.75" customHeight="1" thickBot="1">
      <c r="B9" s="356" t="s">
        <v>156</v>
      </c>
      <c r="C9" s="234">
        <v>801</v>
      </c>
      <c r="D9" s="234">
        <v>80115</v>
      </c>
      <c r="E9" s="235">
        <v>106300</v>
      </c>
      <c r="F9" s="235">
        <f t="shared" si="0"/>
        <v>106300</v>
      </c>
      <c r="G9" s="235">
        <v>106300</v>
      </c>
      <c r="H9" s="235">
        <v>0</v>
      </c>
    </row>
    <row r="10" spans="2:10" s="95" customFormat="1" ht="45.75" customHeight="1" thickBot="1">
      <c r="B10" s="356" t="s">
        <v>157</v>
      </c>
      <c r="C10" s="234">
        <v>854</v>
      </c>
      <c r="D10" s="234">
        <v>85403</v>
      </c>
      <c r="E10" s="235">
        <v>195000</v>
      </c>
      <c r="F10" s="235">
        <f t="shared" si="0"/>
        <v>195000</v>
      </c>
      <c r="G10" s="235">
        <v>195000</v>
      </c>
      <c r="H10" s="235">
        <v>0</v>
      </c>
    </row>
    <row r="11" spans="2:10" s="95" customFormat="1" ht="45.75" customHeight="1" thickBot="1">
      <c r="B11" s="356" t="s">
        <v>327</v>
      </c>
      <c r="C11" s="234">
        <v>854</v>
      </c>
      <c r="D11" s="234">
        <v>85403</v>
      </c>
      <c r="E11" s="235">
        <v>201500</v>
      </c>
      <c r="F11" s="235">
        <f t="shared" si="0"/>
        <v>201500</v>
      </c>
      <c r="G11" s="235">
        <v>201500</v>
      </c>
      <c r="H11" s="235">
        <v>0</v>
      </c>
    </row>
    <row r="12" spans="2:10" s="95" customFormat="1" ht="45.75" customHeight="1" thickBot="1">
      <c r="B12" s="356" t="s">
        <v>158</v>
      </c>
      <c r="C12" s="234">
        <v>854</v>
      </c>
      <c r="D12" s="234">
        <v>85407</v>
      </c>
      <c r="E12" s="235">
        <v>566500</v>
      </c>
      <c r="F12" s="235">
        <f t="shared" si="0"/>
        <v>566500</v>
      </c>
      <c r="G12" s="235">
        <v>566500</v>
      </c>
      <c r="H12" s="235">
        <v>0</v>
      </c>
    </row>
    <row r="13" spans="2:10" s="95" customFormat="1" ht="45.75" customHeight="1" thickBot="1">
      <c r="B13" s="356" t="s">
        <v>159</v>
      </c>
      <c r="C13" s="234">
        <v>854</v>
      </c>
      <c r="D13" s="234">
        <v>85421</v>
      </c>
      <c r="E13" s="235">
        <v>260000</v>
      </c>
      <c r="F13" s="235">
        <f t="shared" si="0"/>
        <v>260000</v>
      </c>
      <c r="G13" s="235">
        <v>240000</v>
      </c>
      <c r="H13" s="235">
        <v>20000</v>
      </c>
      <c r="I13" s="236"/>
    </row>
    <row r="14" spans="2:10" s="124" customFormat="1" ht="28.5" customHeight="1" thickBot="1">
      <c r="B14" s="634" t="s">
        <v>127</v>
      </c>
      <c r="C14" s="635"/>
      <c r="D14" s="636"/>
      <c r="E14" s="123">
        <f>SUM(E6:E13)</f>
        <v>1518800</v>
      </c>
      <c r="F14" s="123">
        <f>SUM(F6:F13)</f>
        <v>1518800</v>
      </c>
      <c r="G14" s="123">
        <f>SUM(G6:G13)</f>
        <v>1498800</v>
      </c>
      <c r="H14" s="123">
        <f>SUM(H6:H13)</f>
        <v>20000</v>
      </c>
    </row>
  </sheetData>
  <sheetProtection algorithmName="SHA-512" hashValue="I2LzoukRdjgAekqKGTy4XHrU4z2Xdr17Isg9gxwHkFUG7pKViqMvJhNxfBAXy5lyFztA2xpuUKSyvu2qkbHL6w==" saltValue="PH1l3Cxre/Wz7q5SubeVcQ==" spinCount="100000" sheet="1" objects="1" scenarios="1" formatColumns="0" formatRows="0"/>
  <mergeCells count="7">
    <mergeCell ref="B14:D14"/>
    <mergeCell ref="B2:H2"/>
    <mergeCell ref="B4:B5"/>
    <mergeCell ref="C4:C5"/>
    <mergeCell ref="D4:D5"/>
    <mergeCell ref="E4:E5"/>
    <mergeCell ref="F4:H4"/>
  </mergeCells>
  <pageMargins left="0.86614173228346458" right="0.23622047244094491" top="1.4566929133858268" bottom="0.31496062992125984" header="0.78740157480314965" footer="0.15748031496062992"/>
  <pageSetup paperSize="9" scale="85" orientation="portrait" horizontalDpi="4294967295" verticalDpi="300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88"/>
  <sheetViews>
    <sheetView tabSelected="1" topLeftCell="A797" zoomScale="148" zoomScaleNormal="148" workbookViewId="0">
      <selection activeCell="I48" sqref="I48"/>
    </sheetView>
  </sheetViews>
  <sheetFormatPr defaultRowHeight="10.5"/>
  <cols>
    <col min="1" max="1" width="4.1640625" style="473" customWidth="1"/>
    <col min="2" max="2" width="5.33203125" style="473" customWidth="1"/>
    <col min="3" max="4" width="5.6640625" style="473" customWidth="1"/>
    <col min="5" max="5" width="13.5" style="473" customWidth="1"/>
    <col min="6" max="6" width="5.83203125" style="473" customWidth="1"/>
    <col min="7" max="7" width="4.6640625" style="473" customWidth="1"/>
    <col min="8" max="8" width="10.5" style="473" customWidth="1"/>
    <col min="9" max="9" width="11.33203125" style="473" customWidth="1"/>
    <col min="10" max="10" width="9.83203125" style="473" customWidth="1"/>
    <col min="11" max="11" width="10.33203125" style="473" customWidth="1"/>
    <col min="12" max="12" width="11" style="473" customWidth="1"/>
    <col min="13" max="13" width="9.83203125" style="473" customWidth="1"/>
    <col min="14" max="14" width="10.6640625" style="473" customWidth="1"/>
    <col min="15" max="16" width="10.1640625" style="473" customWidth="1"/>
    <col min="17" max="17" width="10.5" style="473" customWidth="1"/>
    <col min="18" max="18" width="10.6640625" style="473" customWidth="1"/>
    <col min="19" max="19" width="5.33203125" style="473" customWidth="1"/>
    <col min="20" max="20" width="6" style="473" customWidth="1"/>
    <col min="21" max="21" width="10.1640625" style="473" customWidth="1"/>
    <col min="22" max="22" width="6.5" style="473" customWidth="1"/>
    <col min="23" max="23" width="3.83203125" style="473" customWidth="1"/>
    <col min="24" max="256" width="9.33203125" style="473"/>
    <col min="257" max="257" width="2.6640625" style="473" customWidth="1"/>
    <col min="258" max="258" width="5.33203125" style="473" customWidth="1"/>
    <col min="259" max="260" width="5.6640625" style="473" customWidth="1"/>
    <col min="261" max="261" width="9.1640625" style="473" customWidth="1"/>
    <col min="262" max="262" width="5.83203125" style="473" customWidth="1"/>
    <col min="263" max="263" width="4.6640625" style="473" customWidth="1"/>
    <col min="264" max="264" width="10.5" style="473" customWidth="1"/>
    <col min="265" max="272" width="8.33203125" style="473" customWidth="1"/>
    <col min="273" max="273" width="10.5" style="473" customWidth="1"/>
    <col min="274" max="274" width="8.33203125" style="473" customWidth="1"/>
    <col min="275" max="275" width="5.33203125" style="473" customWidth="1"/>
    <col min="276" max="276" width="3.1640625" style="473" customWidth="1"/>
    <col min="277" max="277" width="8.33203125" style="473" customWidth="1"/>
    <col min="278" max="278" width="6.5" style="473" customWidth="1"/>
    <col min="279" max="279" width="2" style="473" customWidth="1"/>
    <col min="280" max="512" width="9.33203125" style="473"/>
    <col min="513" max="513" width="2.6640625" style="473" customWidth="1"/>
    <col min="514" max="514" width="5.33203125" style="473" customWidth="1"/>
    <col min="515" max="516" width="5.6640625" style="473" customWidth="1"/>
    <col min="517" max="517" width="9.1640625" style="473" customWidth="1"/>
    <col min="518" max="518" width="5.83203125" style="473" customWidth="1"/>
    <col min="519" max="519" width="4.6640625" style="473" customWidth="1"/>
    <col min="520" max="520" width="10.5" style="473" customWidth="1"/>
    <col min="521" max="528" width="8.33203125" style="473" customWidth="1"/>
    <col min="529" max="529" width="10.5" style="473" customWidth="1"/>
    <col min="530" max="530" width="8.33203125" style="473" customWidth="1"/>
    <col min="531" max="531" width="5.33203125" style="473" customWidth="1"/>
    <col min="532" max="532" width="3.1640625" style="473" customWidth="1"/>
    <col min="533" max="533" width="8.33203125" style="473" customWidth="1"/>
    <col min="534" max="534" width="6.5" style="473" customWidth="1"/>
    <col min="535" max="535" width="2" style="473" customWidth="1"/>
    <col min="536" max="768" width="9.33203125" style="473"/>
    <col min="769" max="769" width="2.6640625" style="473" customWidth="1"/>
    <col min="770" max="770" width="5.33203125" style="473" customWidth="1"/>
    <col min="771" max="772" width="5.6640625" style="473" customWidth="1"/>
    <col min="773" max="773" width="9.1640625" style="473" customWidth="1"/>
    <col min="774" max="774" width="5.83203125" style="473" customWidth="1"/>
    <col min="775" max="775" width="4.6640625" style="473" customWidth="1"/>
    <col min="776" max="776" width="10.5" style="473" customWidth="1"/>
    <col min="777" max="784" width="8.33203125" style="473" customWidth="1"/>
    <col min="785" max="785" width="10.5" style="473" customWidth="1"/>
    <col min="786" max="786" width="8.33203125" style="473" customWidth="1"/>
    <col min="787" max="787" width="5.33203125" style="473" customWidth="1"/>
    <col min="788" max="788" width="3.1640625" style="473" customWidth="1"/>
    <col min="789" max="789" width="8.33203125" style="473" customWidth="1"/>
    <col min="790" max="790" width="6.5" style="473" customWidth="1"/>
    <col min="791" max="791" width="2" style="473" customWidth="1"/>
    <col min="792" max="1024" width="9.33203125" style="473"/>
    <col min="1025" max="1025" width="2.6640625" style="473" customWidth="1"/>
    <col min="1026" max="1026" width="5.33203125" style="473" customWidth="1"/>
    <col min="1027" max="1028" width="5.6640625" style="473" customWidth="1"/>
    <col min="1029" max="1029" width="9.1640625" style="473" customWidth="1"/>
    <col min="1030" max="1030" width="5.83203125" style="473" customWidth="1"/>
    <col min="1031" max="1031" width="4.6640625" style="473" customWidth="1"/>
    <col min="1032" max="1032" width="10.5" style="473" customWidth="1"/>
    <col min="1033" max="1040" width="8.33203125" style="473" customWidth="1"/>
    <col min="1041" max="1041" width="10.5" style="473" customWidth="1"/>
    <col min="1042" max="1042" width="8.33203125" style="473" customWidth="1"/>
    <col min="1043" max="1043" width="5.33203125" style="473" customWidth="1"/>
    <col min="1044" max="1044" width="3.1640625" style="473" customWidth="1"/>
    <col min="1045" max="1045" width="8.33203125" style="473" customWidth="1"/>
    <col min="1046" max="1046" width="6.5" style="473" customWidth="1"/>
    <col min="1047" max="1047" width="2" style="473" customWidth="1"/>
    <col min="1048" max="1280" width="9.33203125" style="473"/>
    <col min="1281" max="1281" width="2.6640625" style="473" customWidth="1"/>
    <col min="1282" max="1282" width="5.33203125" style="473" customWidth="1"/>
    <col min="1283" max="1284" width="5.6640625" style="473" customWidth="1"/>
    <col min="1285" max="1285" width="9.1640625" style="473" customWidth="1"/>
    <col min="1286" max="1286" width="5.83203125" style="473" customWidth="1"/>
    <col min="1287" max="1287" width="4.6640625" style="473" customWidth="1"/>
    <col min="1288" max="1288" width="10.5" style="473" customWidth="1"/>
    <col min="1289" max="1296" width="8.33203125" style="473" customWidth="1"/>
    <col min="1297" max="1297" width="10.5" style="473" customWidth="1"/>
    <col min="1298" max="1298" width="8.33203125" style="473" customWidth="1"/>
    <col min="1299" max="1299" width="5.33203125" style="473" customWidth="1"/>
    <col min="1300" max="1300" width="3.1640625" style="473" customWidth="1"/>
    <col min="1301" max="1301" width="8.33203125" style="473" customWidth="1"/>
    <col min="1302" max="1302" width="6.5" style="473" customWidth="1"/>
    <col min="1303" max="1303" width="2" style="473" customWidth="1"/>
    <col min="1304" max="1536" width="9.33203125" style="473"/>
    <col min="1537" max="1537" width="2.6640625" style="473" customWidth="1"/>
    <col min="1538" max="1538" width="5.33203125" style="473" customWidth="1"/>
    <col min="1539" max="1540" width="5.6640625" style="473" customWidth="1"/>
    <col min="1541" max="1541" width="9.1640625" style="473" customWidth="1"/>
    <col min="1542" max="1542" width="5.83203125" style="473" customWidth="1"/>
    <col min="1543" max="1543" width="4.6640625" style="473" customWidth="1"/>
    <col min="1544" max="1544" width="10.5" style="473" customWidth="1"/>
    <col min="1545" max="1552" width="8.33203125" style="473" customWidth="1"/>
    <col min="1553" max="1553" width="10.5" style="473" customWidth="1"/>
    <col min="1554" max="1554" width="8.33203125" style="473" customWidth="1"/>
    <col min="1555" max="1555" width="5.33203125" style="473" customWidth="1"/>
    <col min="1556" max="1556" width="3.1640625" style="473" customWidth="1"/>
    <col min="1557" max="1557" width="8.33203125" style="473" customWidth="1"/>
    <col min="1558" max="1558" width="6.5" style="473" customWidth="1"/>
    <col min="1559" max="1559" width="2" style="473" customWidth="1"/>
    <col min="1560" max="1792" width="9.33203125" style="473"/>
    <col min="1793" max="1793" width="2.6640625" style="473" customWidth="1"/>
    <col min="1794" max="1794" width="5.33203125" style="473" customWidth="1"/>
    <col min="1795" max="1796" width="5.6640625" style="473" customWidth="1"/>
    <col min="1797" max="1797" width="9.1640625" style="473" customWidth="1"/>
    <col min="1798" max="1798" width="5.83203125" style="473" customWidth="1"/>
    <col min="1799" max="1799" width="4.6640625" style="473" customWidth="1"/>
    <col min="1800" max="1800" width="10.5" style="473" customWidth="1"/>
    <col min="1801" max="1808" width="8.33203125" style="473" customWidth="1"/>
    <col min="1809" max="1809" width="10.5" style="473" customWidth="1"/>
    <col min="1810" max="1810" width="8.33203125" style="473" customWidth="1"/>
    <col min="1811" max="1811" width="5.33203125" style="473" customWidth="1"/>
    <col min="1812" max="1812" width="3.1640625" style="473" customWidth="1"/>
    <col min="1813" max="1813" width="8.33203125" style="473" customWidth="1"/>
    <col min="1814" max="1814" width="6.5" style="473" customWidth="1"/>
    <col min="1815" max="1815" width="2" style="473" customWidth="1"/>
    <col min="1816" max="2048" width="9.33203125" style="473"/>
    <col min="2049" max="2049" width="2.6640625" style="473" customWidth="1"/>
    <col min="2050" max="2050" width="5.33203125" style="473" customWidth="1"/>
    <col min="2051" max="2052" width="5.6640625" style="473" customWidth="1"/>
    <col min="2053" max="2053" width="9.1640625" style="473" customWidth="1"/>
    <col min="2054" max="2054" width="5.83203125" style="473" customWidth="1"/>
    <col min="2055" max="2055" width="4.6640625" style="473" customWidth="1"/>
    <col min="2056" max="2056" width="10.5" style="473" customWidth="1"/>
    <col min="2057" max="2064" width="8.33203125" style="473" customWidth="1"/>
    <col min="2065" max="2065" width="10.5" style="473" customWidth="1"/>
    <col min="2066" max="2066" width="8.33203125" style="473" customWidth="1"/>
    <col min="2067" max="2067" width="5.33203125" style="473" customWidth="1"/>
    <col min="2068" max="2068" width="3.1640625" style="473" customWidth="1"/>
    <col min="2069" max="2069" width="8.33203125" style="473" customWidth="1"/>
    <col min="2070" max="2070" width="6.5" style="473" customWidth="1"/>
    <col min="2071" max="2071" width="2" style="473" customWidth="1"/>
    <col min="2072" max="2304" width="9.33203125" style="473"/>
    <col min="2305" max="2305" width="2.6640625" style="473" customWidth="1"/>
    <col min="2306" max="2306" width="5.33203125" style="473" customWidth="1"/>
    <col min="2307" max="2308" width="5.6640625" style="473" customWidth="1"/>
    <col min="2309" max="2309" width="9.1640625" style="473" customWidth="1"/>
    <col min="2310" max="2310" width="5.83203125" style="473" customWidth="1"/>
    <col min="2311" max="2311" width="4.6640625" style="473" customWidth="1"/>
    <col min="2312" max="2312" width="10.5" style="473" customWidth="1"/>
    <col min="2313" max="2320" width="8.33203125" style="473" customWidth="1"/>
    <col min="2321" max="2321" width="10.5" style="473" customWidth="1"/>
    <col min="2322" max="2322" width="8.33203125" style="473" customWidth="1"/>
    <col min="2323" max="2323" width="5.33203125" style="473" customWidth="1"/>
    <col min="2324" max="2324" width="3.1640625" style="473" customWidth="1"/>
    <col min="2325" max="2325" width="8.33203125" style="473" customWidth="1"/>
    <col min="2326" max="2326" width="6.5" style="473" customWidth="1"/>
    <col min="2327" max="2327" width="2" style="473" customWidth="1"/>
    <col min="2328" max="2560" width="9.33203125" style="473"/>
    <col min="2561" max="2561" width="2.6640625" style="473" customWidth="1"/>
    <col min="2562" max="2562" width="5.33203125" style="473" customWidth="1"/>
    <col min="2563" max="2564" width="5.6640625" style="473" customWidth="1"/>
    <col min="2565" max="2565" width="9.1640625" style="473" customWidth="1"/>
    <col min="2566" max="2566" width="5.83203125" style="473" customWidth="1"/>
    <col min="2567" max="2567" width="4.6640625" style="473" customWidth="1"/>
    <col min="2568" max="2568" width="10.5" style="473" customWidth="1"/>
    <col min="2569" max="2576" width="8.33203125" style="473" customWidth="1"/>
    <col min="2577" max="2577" width="10.5" style="473" customWidth="1"/>
    <col min="2578" max="2578" width="8.33203125" style="473" customWidth="1"/>
    <col min="2579" max="2579" width="5.33203125" style="473" customWidth="1"/>
    <col min="2580" max="2580" width="3.1640625" style="473" customWidth="1"/>
    <col min="2581" max="2581" width="8.33203125" style="473" customWidth="1"/>
    <col min="2582" max="2582" width="6.5" style="473" customWidth="1"/>
    <col min="2583" max="2583" width="2" style="473" customWidth="1"/>
    <col min="2584" max="2816" width="9.33203125" style="473"/>
    <col min="2817" max="2817" width="2.6640625" style="473" customWidth="1"/>
    <col min="2818" max="2818" width="5.33203125" style="473" customWidth="1"/>
    <col min="2819" max="2820" width="5.6640625" style="473" customWidth="1"/>
    <col min="2821" max="2821" width="9.1640625" style="473" customWidth="1"/>
    <col min="2822" max="2822" width="5.83203125" style="473" customWidth="1"/>
    <col min="2823" max="2823" width="4.6640625" style="473" customWidth="1"/>
    <col min="2824" max="2824" width="10.5" style="473" customWidth="1"/>
    <col min="2825" max="2832" width="8.33203125" style="473" customWidth="1"/>
    <col min="2833" max="2833" width="10.5" style="473" customWidth="1"/>
    <col min="2834" max="2834" width="8.33203125" style="473" customWidth="1"/>
    <col min="2835" max="2835" width="5.33203125" style="473" customWidth="1"/>
    <col min="2836" max="2836" width="3.1640625" style="473" customWidth="1"/>
    <col min="2837" max="2837" width="8.33203125" style="473" customWidth="1"/>
    <col min="2838" max="2838" width="6.5" style="473" customWidth="1"/>
    <col min="2839" max="2839" width="2" style="473" customWidth="1"/>
    <col min="2840" max="3072" width="9.33203125" style="473"/>
    <col min="3073" max="3073" width="2.6640625" style="473" customWidth="1"/>
    <col min="3074" max="3074" width="5.33203125" style="473" customWidth="1"/>
    <col min="3075" max="3076" width="5.6640625" style="473" customWidth="1"/>
    <col min="3077" max="3077" width="9.1640625" style="473" customWidth="1"/>
    <col min="3078" max="3078" width="5.83203125" style="473" customWidth="1"/>
    <col min="3079" max="3079" width="4.6640625" style="473" customWidth="1"/>
    <col min="3080" max="3080" width="10.5" style="473" customWidth="1"/>
    <col min="3081" max="3088" width="8.33203125" style="473" customWidth="1"/>
    <col min="3089" max="3089" width="10.5" style="473" customWidth="1"/>
    <col min="3090" max="3090" width="8.33203125" style="473" customWidth="1"/>
    <col min="3091" max="3091" width="5.33203125" style="473" customWidth="1"/>
    <col min="3092" max="3092" width="3.1640625" style="473" customWidth="1"/>
    <col min="3093" max="3093" width="8.33203125" style="473" customWidth="1"/>
    <col min="3094" max="3094" width="6.5" style="473" customWidth="1"/>
    <col min="3095" max="3095" width="2" style="473" customWidth="1"/>
    <col min="3096" max="3328" width="9.33203125" style="473"/>
    <col min="3329" max="3329" width="2.6640625" style="473" customWidth="1"/>
    <col min="3330" max="3330" width="5.33203125" style="473" customWidth="1"/>
    <col min="3331" max="3332" width="5.6640625" style="473" customWidth="1"/>
    <col min="3333" max="3333" width="9.1640625" style="473" customWidth="1"/>
    <col min="3334" max="3334" width="5.83203125" style="473" customWidth="1"/>
    <col min="3335" max="3335" width="4.6640625" style="473" customWidth="1"/>
    <col min="3336" max="3336" width="10.5" style="473" customWidth="1"/>
    <col min="3337" max="3344" width="8.33203125" style="473" customWidth="1"/>
    <col min="3345" max="3345" width="10.5" style="473" customWidth="1"/>
    <col min="3346" max="3346" width="8.33203125" style="473" customWidth="1"/>
    <col min="3347" max="3347" width="5.33203125" style="473" customWidth="1"/>
    <col min="3348" max="3348" width="3.1640625" style="473" customWidth="1"/>
    <col min="3349" max="3349" width="8.33203125" style="473" customWidth="1"/>
    <col min="3350" max="3350" width="6.5" style="473" customWidth="1"/>
    <col min="3351" max="3351" width="2" style="473" customWidth="1"/>
    <col min="3352" max="3584" width="9.33203125" style="473"/>
    <col min="3585" max="3585" width="2.6640625" style="473" customWidth="1"/>
    <col min="3586" max="3586" width="5.33203125" style="473" customWidth="1"/>
    <col min="3587" max="3588" width="5.6640625" style="473" customWidth="1"/>
    <col min="3589" max="3589" width="9.1640625" style="473" customWidth="1"/>
    <col min="3590" max="3590" width="5.83203125" style="473" customWidth="1"/>
    <col min="3591" max="3591" width="4.6640625" style="473" customWidth="1"/>
    <col min="3592" max="3592" width="10.5" style="473" customWidth="1"/>
    <col min="3593" max="3600" width="8.33203125" style="473" customWidth="1"/>
    <col min="3601" max="3601" width="10.5" style="473" customWidth="1"/>
    <col min="3602" max="3602" width="8.33203125" style="473" customWidth="1"/>
    <col min="3603" max="3603" width="5.33203125" style="473" customWidth="1"/>
    <col min="3604" max="3604" width="3.1640625" style="473" customWidth="1"/>
    <col min="3605" max="3605" width="8.33203125" style="473" customWidth="1"/>
    <col min="3606" max="3606" width="6.5" style="473" customWidth="1"/>
    <col min="3607" max="3607" width="2" style="473" customWidth="1"/>
    <col min="3608" max="3840" width="9.33203125" style="473"/>
    <col min="3841" max="3841" width="2.6640625" style="473" customWidth="1"/>
    <col min="3842" max="3842" width="5.33203125" style="473" customWidth="1"/>
    <col min="3843" max="3844" width="5.6640625" style="473" customWidth="1"/>
    <col min="3845" max="3845" width="9.1640625" style="473" customWidth="1"/>
    <col min="3846" max="3846" width="5.83203125" style="473" customWidth="1"/>
    <col min="3847" max="3847" width="4.6640625" style="473" customWidth="1"/>
    <col min="3848" max="3848" width="10.5" style="473" customWidth="1"/>
    <col min="3849" max="3856" width="8.33203125" style="473" customWidth="1"/>
    <col min="3857" max="3857" width="10.5" style="473" customWidth="1"/>
    <col min="3858" max="3858" width="8.33203125" style="473" customWidth="1"/>
    <col min="3859" max="3859" width="5.33203125" style="473" customWidth="1"/>
    <col min="3860" max="3860" width="3.1640625" style="473" customWidth="1"/>
    <col min="3861" max="3861" width="8.33203125" style="473" customWidth="1"/>
    <col min="3862" max="3862" width="6.5" style="473" customWidth="1"/>
    <col min="3863" max="3863" width="2" style="473" customWidth="1"/>
    <col min="3864" max="4096" width="9.33203125" style="473"/>
    <col min="4097" max="4097" width="2.6640625" style="473" customWidth="1"/>
    <col min="4098" max="4098" width="5.33203125" style="473" customWidth="1"/>
    <col min="4099" max="4100" width="5.6640625" style="473" customWidth="1"/>
    <col min="4101" max="4101" width="9.1640625" style="473" customWidth="1"/>
    <col min="4102" max="4102" width="5.83203125" style="473" customWidth="1"/>
    <col min="4103" max="4103" width="4.6640625" style="473" customWidth="1"/>
    <col min="4104" max="4104" width="10.5" style="473" customWidth="1"/>
    <col min="4105" max="4112" width="8.33203125" style="473" customWidth="1"/>
    <col min="4113" max="4113" width="10.5" style="473" customWidth="1"/>
    <col min="4114" max="4114" width="8.33203125" style="473" customWidth="1"/>
    <col min="4115" max="4115" width="5.33203125" style="473" customWidth="1"/>
    <col min="4116" max="4116" width="3.1640625" style="473" customWidth="1"/>
    <col min="4117" max="4117" width="8.33203125" style="473" customWidth="1"/>
    <col min="4118" max="4118" width="6.5" style="473" customWidth="1"/>
    <col min="4119" max="4119" width="2" style="473" customWidth="1"/>
    <col min="4120" max="4352" width="9.33203125" style="473"/>
    <col min="4353" max="4353" width="2.6640625" style="473" customWidth="1"/>
    <col min="4354" max="4354" width="5.33203125" style="473" customWidth="1"/>
    <col min="4355" max="4356" width="5.6640625" style="473" customWidth="1"/>
    <col min="4357" max="4357" width="9.1640625" style="473" customWidth="1"/>
    <col min="4358" max="4358" width="5.83203125" style="473" customWidth="1"/>
    <col min="4359" max="4359" width="4.6640625" style="473" customWidth="1"/>
    <col min="4360" max="4360" width="10.5" style="473" customWidth="1"/>
    <col min="4361" max="4368" width="8.33203125" style="473" customWidth="1"/>
    <col min="4369" max="4369" width="10.5" style="473" customWidth="1"/>
    <col min="4370" max="4370" width="8.33203125" style="473" customWidth="1"/>
    <col min="4371" max="4371" width="5.33203125" style="473" customWidth="1"/>
    <col min="4372" max="4372" width="3.1640625" style="473" customWidth="1"/>
    <col min="4373" max="4373" width="8.33203125" style="473" customWidth="1"/>
    <col min="4374" max="4374" width="6.5" style="473" customWidth="1"/>
    <col min="4375" max="4375" width="2" style="473" customWidth="1"/>
    <col min="4376" max="4608" width="9.33203125" style="473"/>
    <col min="4609" max="4609" width="2.6640625" style="473" customWidth="1"/>
    <col min="4610" max="4610" width="5.33203125" style="473" customWidth="1"/>
    <col min="4611" max="4612" width="5.6640625" style="473" customWidth="1"/>
    <col min="4613" max="4613" width="9.1640625" style="473" customWidth="1"/>
    <col min="4614" max="4614" width="5.83203125" style="473" customWidth="1"/>
    <col min="4615" max="4615" width="4.6640625" style="473" customWidth="1"/>
    <col min="4616" max="4616" width="10.5" style="473" customWidth="1"/>
    <col min="4617" max="4624" width="8.33203125" style="473" customWidth="1"/>
    <col min="4625" max="4625" width="10.5" style="473" customWidth="1"/>
    <col min="4626" max="4626" width="8.33203125" style="473" customWidth="1"/>
    <col min="4627" max="4627" width="5.33203125" style="473" customWidth="1"/>
    <col min="4628" max="4628" width="3.1640625" style="473" customWidth="1"/>
    <col min="4629" max="4629" width="8.33203125" style="473" customWidth="1"/>
    <col min="4630" max="4630" width="6.5" style="473" customWidth="1"/>
    <col min="4631" max="4631" width="2" style="473" customWidth="1"/>
    <col min="4632" max="4864" width="9.33203125" style="473"/>
    <col min="4865" max="4865" width="2.6640625" style="473" customWidth="1"/>
    <col min="4866" max="4866" width="5.33203125" style="473" customWidth="1"/>
    <col min="4867" max="4868" width="5.6640625" style="473" customWidth="1"/>
    <col min="4869" max="4869" width="9.1640625" style="473" customWidth="1"/>
    <col min="4870" max="4870" width="5.83203125" style="473" customWidth="1"/>
    <col min="4871" max="4871" width="4.6640625" style="473" customWidth="1"/>
    <col min="4872" max="4872" width="10.5" style="473" customWidth="1"/>
    <col min="4873" max="4880" width="8.33203125" style="473" customWidth="1"/>
    <col min="4881" max="4881" width="10.5" style="473" customWidth="1"/>
    <col min="4882" max="4882" width="8.33203125" style="473" customWidth="1"/>
    <col min="4883" max="4883" width="5.33203125" style="473" customWidth="1"/>
    <col min="4884" max="4884" width="3.1640625" style="473" customWidth="1"/>
    <col min="4885" max="4885" width="8.33203125" style="473" customWidth="1"/>
    <col min="4886" max="4886" width="6.5" style="473" customWidth="1"/>
    <col min="4887" max="4887" width="2" style="473" customWidth="1"/>
    <col min="4888" max="5120" width="9.33203125" style="473"/>
    <col min="5121" max="5121" width="2.6640625" style="473" customWidth="1"/>
    <col min="5122" max="5122" width="5.33203125" style="473" customWidth="1"/>
    <col min="5123" max="5124" width="5.6640625" style="473" customWidth="1"/>
    <col min="5125" max="5125" width="9.1640625" style="473" customWidth="1"/>
    <col min="5126" max="5126" width="5.83203125" style="473" customWidth="1"/>
    <col min="5127" max="5127" width="4.6640625" style="473" customWidth="1"/>
    <col min="5128" max="5128" width="10.5" style="473" customWidth="1"/>
    <col min="5129" max="5136" width="8.33203125" style="473" customWidth="1"/>
    <col min="5137" max="5137" width="10.5" style="473" customWidth="1"/>
    <col min="5138" max="5138" width="8.33203125" style="473" customWidth="1"/>
    <col min="5139" max="5139" width="5.33203125" style="473" customWidth="1"/>
    <col min="5140" max="5140" width="3.1640625" style="473" customWidth="1"/>
    <col min="5141" max="5141" width="8.33203125" style="473" customWidth="1"/>
    <col min="5142" max="5142" width="6.5" style="473" customWidth="1"/>
    <col min="5143" max="5143" width="2" style="473" customWidth="1"/>
    <col min="5144" max="5376" width="9.33203125" style="473"/>
    <col min="5377" max="5377" width="2.6640625" style="473" customWidth="1"/>
    <col min="5378" max="5378" width="5.33203125" style="473" customWidth="1"/>
    <col min="5379" max="5380" width="5.6640625" style="473" customWidth="1"/>
    <col min="5381" max="5381" width="9.1640625" style="473" customWidth="1"/>
    <col min="5382" max="5382" width="5.83203125" style="473" customWidth="1"/>
    <col min="5383" max="5383" width="4.6640625" style="473" customWidth="1"/>
    <col min="5384" max="5384" width="10.5" style="473" customWidth="1"/>
    <col min="5385" max="5392" width="8.33203125" style="473" customWidth="1"/>
    <col min="5393" max="5393" width="10.5" style="473" customWidth="1"/>
    <col min="5394" max="5394" width="8.33203125" style="473" customWidth="1"/>
    <col min="5395" max="5395" width="5.33203125" style="473" customWidth="1"/>
    <col min="5396" max="5396" width="3.1640625" style="473" customWidth="1"/>
    <col min="5397" max="5397" width="8.33203125" style="473" customWidth="1"/>
    <col min="5398" max="5398" width="6.5" style="473" customWidth="1"/>
    <col min="5399" max="5399" width="2" style="473" customWidth="1"/>
    <col min="5400" max="5632" width="9.33203125" style="473"/>
    <col min="5633" max="5633" width="2.6640625" style="473" customWidth="1"/>
    <col min="5634" max="5634" width="5.33203125" style="473" customWidth="1"/>
    <col min="5635" max="5636" width="5.6640625" style="473" customWidth="1"/>
    <col min="5637" max="5637" width="9.1640625" style="473" customWidth="1"/>
    <col min="5638" max="5638" width="5.83203125" style="473" customWidth="1"/>
    <col min="5639" max="5639" width="4.6640625" style="473" customWidth="1"/>
    <col min="5640" max="5640" width="10.5" style="473" customWidth="1"/>
    <col min="5641" max="5648" width="8.33203125" style="473" customWidth="1"/>
    <col min="5649" max="5649" width="10.5" style="473" customWidth="1"/>
    <col min="5650" max="5650" width="8.33203125" style="473" customWidth="1"/>
    <col min="5651" max="5651" width="5.33203125" style="473" customWidth="1"/>
    <col min="5652" max="5652" width="3.1640625" style="473" customWidth="1"/>
    <col min="5653" max="5653" width="8.33203125" style="473" customWidth="1"/>
    <col min="5654" max="5654" width="6.5" style="473" customWidth="1"/>
    <col min="5655" max="5655" width="2" style="473" customWidth="1"/>
    <col min="5656" max="5888" width="9.33203125" style="473"/>
    <col min="5889" max="5889" width="2.6640625" style="473" customWidth="1"/>
    <col min="5890" max="5890" width="5.33203125" style="473" customWidth="1"/>
    <col min="5891" max="5892" width="5.6640625" style="473" customWidth="1"/>
    <col min="5893" max="5893" width="9.1640625" style="473" customWidth="1"/>
    <col min="5894" max="5894" width="5.83203125" style="473" customWidth="1"/>
    <col min="5895" max="5895" width="4.6640625" style="473" customWidth="1"/>
    <col min="5896" max="5896" width="10.5" style="473" customWidth="1"/>
    <col min="5897" max="5904" width="8.33203125" style="473" customWidth="1"/>
    <col min="5905" max="5905" width="10.5" style="473" customWidth="1"/>
    <col min="5906" max="5906" width="8.33203125" style="473" customWidth="1"/>
    <col min="5907" max="5907" width="5.33203125" style="473" customWidth="1"/>
    <col min="5908" max="5908" width="3.1640625" style="473" customWidth="1"/>
    <col min="5909" max="5909" width="8.33203125" style="473" customWidth="1"/>
    <col min="5910" max="5910" width="6.5" style="473" customWidth="1"/>
    <col min="5911" max="5911" width="2" style="473" customWidth="1"/>
    <col min="5912" max="6144" width="9.33203125" style="473"/>
    <col min="6145" max="6145" width="2.6640625" style="473" customWidth="1"/>
    <col min="6146" max="6146" width="5.33203125" style="473" customWidth="1"/>
    <col min="6147" max="6148" width="5.6640625" style="473" customWidth="1"/>
    <col min="6149" max="6149" width="9.1640625" style="473" customWidth="1"/>
    <col min="6150" max="6150" width="5.83203125" style="473" customWidth="1"/>
    <col min="6151" max="6151" width="4.6640625" style="473" customWidth="1"/>
    <col min="6152" max="6152" width="10.5" style="473" customWidth="1"/>
    <col min="6153" max="6160" width="8.33203125" style="473" customWidth="1"/>
    <col min="6161" max="6161" width="10.5" style="473" customWidth="1"/>
    <col min="6162" max="6162" width="8.33203125" style="473" customWidth="1"/>
    <col min="6163" max="6163" width="5.33203125" style="473" customWidth="1"/>
    <col min="6164" max="6164" width="3.1640625" style="473" customWidth="1"/>
    <col min="6165" max="6165" width="8.33203125" style="473" customWidth="1"/>
    <col min="6166" max="6166" width="6.5" style="473" customWidth="1"/>
    <col min="6167" max="6167" width="2" style="473" customWidth="1"/>
    <col min="6168" max="6400" width="9.33203125" style="473"/>
    <col min="6401" max="6401" width="2.6640625" style="473" customWidth="1"/>
    <col min="6402" max="6402" width="5.33203125" style="473" customWidth="1"/>
    <col min="6403" max="6404" width="5.6640625" style="473" customWidth="1"/>
    <col min="6405" max="6405" width="9.1640625" style="473" customWidth="1"/>
    <col min="6406" max="6406" width="5.83203125" style="473" customWidth="1"/>
    <col min="6407" max="6407" width="4.6640625" style="473" customWidth="1"/>
    <col min="6408" max="6408" width="10.5" style="473" customWidth="1"/>
    <col min="6409" max="6416" width="8.33203125" style="473" customWidth="1"/>
    <col min="6417" max="6417" width="10.5" style="473" customWidth="1"/>
    <col min="6418" max="6418" width="8.33203125" style="473" customWidth="1"/>
    <col min="6419" max="6419" width="5.33203125" style="473" customWidth="1"/>
    <col min="6420" max="6420" width="3.1640625" style="473" customWidth="1"/>
    <col min="6421" max="6421" width="8.33203125" style="473" customWidth="1"/>
    <col min="6422" max="6422" width="6.5" style="473" customWidth="1"/>
    <col min="6423" max="6423" width="2" style="473" customWidth="1"/>
    <col min="6424" max="6656" width="9.33203125" style="473"/>
    <col min="6657" max="6657" width="2.6640625" style="473" customWidth="1"/>
    <col min="6658" max="6658" width="5.33203125" style="473" customWidth="1"/>
    <col min="6659" max="6660" width="5.6640625" style="473" customWidth="1"/>
    <col min="6661" max="6661" width="9.1640625" style="473" customWidth="1"/>
    <col min="6662" max="6662" width="5.83203125" style="473" customWidth="1"/>
    <col min="6663" max="6663" width="4.6640625" style="473" customWidth="1"/>
    <col min="6664" max="6664" width="10.5" style="473" customWidth="1"/>
    <col min="6665" max="6672" width="8.33203125" style="473" customWidth="1"/>
    <col min="6673" max="6673" width="10.5" style="473" customWidth="1"/>
    <col min="6674" max="6674" width="8.33203125" style="473" customWidth="1"/>
    <col min="6675" max="6675" width="5.33203125" style="473" customWidth="1"/>
    <col min="6676" max="6676" width="3.1640625" style="473" customWidth="1"/>
    <col min="6677" max="6677" width="8.33203125" style="473" customWidth="1"/>
    <col min="6678" max="6678" width="6.5" style="473" customWidth="1"/>
    <col min="6679" max="6679" width="2" style="473" customWidth="1"/>
    <col min="6680" max="6912" width="9.33203125" style="473"/>
    <col min="6913" max="6913" width="2.6640625" style="473" customWidth="1"/>
    <col min="6914" max="6914" width="5.33203125" style="473" customWidth="1"/>
    <col min="6915" max="6916" width="5.6640625" style="473" customWidth="1"/>
    <col min="6917" max="6917" width="9.1640625" style="473" customWidth="1"/>
    <col min="6918" max="6918" width="5.83203125" style="473" customWidth="1"/>
    <col min="6919" max="6919" width="4.6640625" style="473" customWidth="1"/>
    <col min="6920" max="6920" width="10.5" style="473" customWidth="1"/>
    <col min="6921" max="6928" width="8.33203125" style="473" customWidth="1"/>
    <col min="6929" max="6929" width="10.5" style="473" customWidth="1"/>
    <col min="6930" max="6930" width="8.33203125" style="473" customWidth="1"/>
    <col min="6931" max="6931" width="5.33203125" style="473" customWidth="1"/>
    <col min="6932" max="6932" width="3.1640625" style="473" customWidth="1"/>
    <col min="6933" max="6933" width="8.33203125" style="473" customWidth="1"/>
    <col min="6934" max="6934" width="6.5" style="473" customWidth="1"/>
    <col min="6935" max="6935" width="2" style="473" customWidth="1"/>
    <col min="6936" max="7168" width="9.33203125" style="473"/>
    <col min="7169" max="7169" width="2.6640625" style="473" customWidth="1"/>
    <col min="7170" max="7170" width="5.33203125" style="473" customWidth="1"/>
    <col min="7171" max="7172" width="5.6640625" style="473" customWidth="1"/>
    <col min="7173" max="7173" width="9.1640625" style="473" customWidth="1"/>
    <col min="7174" max="7174" width="5.83203125" style="473" customWidth="1"/>
    <col min="7175" max="7175" width="4.6640625" style="473" customWidth="1"/>
    <col min="7176" max="7176" width="10.5" style="473" customWidth="1"/>
    <col min="7177" max="7184" width="8.33203125" style="473" customWidth="1"/>
    <col min="7185" max="7185" width="10.5" style="473" customWidth="1"/>
    <col min="7186" max="7186" width="8.33203125" style="473" customWidth="1"/>
    <col min="7187" max="7187" width="5.33203125" style="473" customWidth="1"/>
    <col min="7188" max="7188" width="3.1640625" style="473" customWidth="1"/>
    <col min="7189" max="7189" width="8.33203125" style="473" customWidth="1"/>
    <col min="7190" max="7190" width="6.5" style="473" customWidth="1"/>
    <col min="7191" max="7191" width="2" style="473" customWidth="1"/>
    <col min="7192" max="7424" width="9.33203125" style="473"/>
    <col min="7425" max="7425" width="2.6640625" style="473" customWidth="1"/>
    <col min="7426" max="7426" width="5.33203125" style="473" customWidth="1"/>
    <col min="7427" max="7428" width="5.6640625" style="473" customWidth="1"/>
    <col min="7429" max="7429" width="9.1640625" style="473" customWidth="1"/>
    <col min="7430" max="7430" width="5.83203125" style="473" customWidth="1"/>
    <col min="7431" max="7431" width="4.6640625" style="473" customWidth="1"/>
    <col min="7432" max="7432" width="10.5" style="473" customWidth="1"/>
    <col min="7433" max="7440" width="8.33203125" style="473" customWidth="1"/>
    <col min="7441" max="7441" width="10.5" style="473" customWidth="1"/>
    <col min="7442" max="7442" width="8.33203125" style="473" customWidth="1"/>
    <col min="7443" max="7443" width="5.33203125" style="473" customWidth="1"/>
    <col min="7444" max="7444" width="3.1640625" style="473" customWidth="1"/>
    <col min="7445" max="7445" width="8.33203125" style="473" customWidth="1"/>
    <col min="7446" max="7446" width="6.5" style="473" customWidth="1"/>
    <col min="7447" max="7447" width="2" style="473" customWidth="1"/>
    <col min="7448" max="7680" width="9.33203125" style="473"/>
    <col min="7681" max="7681" width="2.6640625" style="473" customWidth="1"/>
    <col min="7682" max="7682" width="5.33203125" style="473" customWidth="1"/>
    <col min="7683" max="7684" width="5.6640625" style="473" customWidth="1"/>
    <col min="7685" max="7685" width="9.1640625" style="473" customWidth="1"/>
    <col min="7686" max="7686" width="5.83203125" style="473" customWidth="1"/>
    <col min="7687" max="7687" width="4.6640625" style="473" customWidth="1"/>
    <col min="7688" max="7688" width="10.5" style="473" customWidth="1"/>
    <col min="7689" max="7696" width="8.33203125" style="473" customWidth="1"/>
    <col min="7697" max="7697" width="10.5" style="473" customWidth="1"/>
    <col min="7698" max="7698" width="8.33203125" style="473" customWidth="1"/>
    <col min="7699" max="7699" width="5.33203125" style="473" customWidth="1"/>
    <col min="7700" max="7700" width="3.1640625" style="473" customWidth="1"/>
    <col min="7701" max="7701" width="8.33203125" style="473" customWidth="1"/>
    <col min="7702" max="7702" width="6.5" style="473" customWidth="1"/>
    <col min="7703" max="7703" width="2" style="473" customWidth="1"/>
    <col min="7704" max="7936" width="9.33203125" style="473"/>
    <col min="7937" max="7937" width="2.6640625" style="473" customWidth="1"/>
    <col min="7938" max="7938" width="5.33203125" style="473" customWidth="1"/>
    <col min="7939" max="7940" width="5.6640625" style="473" customWidth="1"/>
    <col min="7941" max="7941" width="9.1640625" style="473" customWidth="1"/>
    <col min="7942" max="7942" width="5.83203125" style="473" customWidth="1"/>
    <col min="7943" max="7943" width="4.6640625" style="473" customWidth="1"/>
    <col min="7944" max="7944" width="10.5" style="473" customWidth="1"/>
    <col min="7945" max="7952" width="8.33203125" style="473" customWidth="1"/>
    <col min="7953" max="7953" width="10.5" style="473" customWidth="1"/>
    <col min="7954" max="7954" width="8.33203125" style="473" customWidth="1"/>
    <col min="7955" max="7955" width="5.33203125" style="473" customWidth="1"/>
    <col min="7956" max="7956" width="3.1640625" style="473" customWidth="1"/>
    <col min="7957" max="7957" width="8.33203125" style="473" customWidth="1"/>
    <col min="7958" max="7958" width="6.5" style="473" customWidth="1"/>
    <col min="7959" max="7959" width="2" style="473" customWidth="1"/>
    <col min="7960" max="8192" width="9.33203125" style="473"/>
    <col min="8193" max="8193" width="2.6640625" style="473" customWidth="1"/>
    <col min="8194" max="8194" width="5.33203125" style="473" customWidth="1"/>
    <col min="8195" max="8196" width="5.6640625" style="473" customWidth="1"/>
    <col min="8197" max="8197" width="9.1640625" style="473" customWidth="1"/>
    <col min="8198" max="8198" width="5.83203125" style="473" customWidth="1"/>
    <col min="8199" max="8199" width="4.6640625" style="473" customWidth="1"/>
    <col min="8200" max="8200" width="10.5" style="473" customWidth="1"/>
    <col min="8201" max="8208" width="8.33203125" style="473" customWidth="1"/>
    <col min="8209" max="8209" width="10.5" style="473" customWidth="1"/>
    <col min="8210" max="8210" width="8.33203125" style="473" customWidth="1"/>
    <col min="8211" max="8211" width="5.33203125" style="473" customWidth="1"/>
    <col min="8212" max="8212" width="3.1640625" style="473" customWidth="1"/>
    <col min="8213" max="8213" width="8.33203125" style="473" customWidth="1"/>
    <col min="8214" max="8214" width="6.5" style="473" customWidth="1"/>
    <col min="8215" max="8215" width="2" style="473" customWidth="1"/>
    <col min="8216" max="8448" width="9.33203125" style="473"/>
    <col min="8449" max="8449" width="2.6640625" style="473" customWidth="1"/>
    <col min="8450" max="8450" width="5.33203125" style="473" customWidth="1"/>
    <col min="8451" max="8452" width="5.6640625" style="473" customWidth="1"/>
    <col min="8453" max="8453" width="9.1640625" style="473" customWidth="1"/>
    <col min="8454" max="8454" width="5.83203125" style="473" customWidth="1"/>
    <col min="8455" max="8455" width="4.6640625" style="473" customWidth="1"/>
    <col min="8456" max="8456" width="10.5" style="473" customWidth="1"/>
    <col min="8457" max="8464" width="8.33203125" style="473" customWidth="1"/>
    <col min="8465" max="8465" width="10.5" style="473" customWidth="1"/>
    <col min="8466" max="8466" width="8.33203125" style="473" customWidth="1"/>
    <col min="8467" max="8467" width="5.33203125" style="473" customWidth="1"/>
    <col min="8468" max="8468" width="3.1640625" style="473" customWidth="1"/>
    <col min="8469" max="8469" width="8.33203125" style="473" customWidth="1"/>
    <col min="8470" max="8470" width="6.5" style="473" customWidth="1"/>
    <col min="8471" max="8471" width="2" style="473" customWidth="1"/>
    <col min="8472" max="8704" width="9.33203125" style="473"/>
    <col min="8705" max="8705" width="2.6640625" style="473" customWidth="1"/>
    <col min="8706" max="8706" width="5.33203125" style="473" customWidth="1"/>
    <col min="8707" max="8708" width="5.6640625" style="473" customWidth="1"/>
    <col min="8709" max="8709" width="9.1640625" style="473" customWidth="1"/>
    <col min="8710" max="8710" width="5.83203125" style="473" customWidth="1"/>
    <col min="8711" max="8711" width="4.6640625" style="473" customWidth="1"/>
    <col min="8712" max="8712" width="10.5" style="473" customWidth="1"/>
    <col min="8713" max="8720" width="8.33203125" style="473" customWidth="1"/>
    <col min="8721" max="8721" width="10.5" style="473" customWidth="1"/>
    <col min="8722" max="8722" width="8.33203125" style="473" customWidth="1"/>
    <col min="8723" max="8723" width="5.33203125" style="473" customWidth="1"/>
    <col min="8724" max="8724" width="3.1640625" style="473" customWidth="1"/>
    <col min="8725" max="8725" width="8.33203125" style="473" customWidth="1"/>
    <col min="8726" max="8726" width="6.5" style="473" customWidth="1"/>
    <col min="8727" max="8727" width="2" style="473" customWidth="1"/>
    <col min="8728" max="8960" width="9.33203125" style="473"/>
    <col min="8961" max="8961" width="2.6640625" style="473" customWidth="1"/>
    <col min="8962" max="8962" width="5.33203125" style="473" customWidth="1"/>
    <col min="8963" max="8964" width="5.6640625" style="473" customWidth="1"/>
    <col min="8965" max="8965" width="9.1640625" style="473" customWidth="1"/>
    <col min="8966" max="8966" width="5.83203125" style="473" customWidth="1"/>
    <col min="8967" max="8967" width="4.6640625" style="473" customWidth="1"/>
    <col min="8968" max="8968" width="10.5" style="473" customWidth="1"/>
    <col min="8969" max="8976" width="8.33203125" style="473" customWidth="1"/>
    <col min="8977" max="8977" width="10.5" style="473" customWidth="1"/>
    <col min="8978" max="8978" width="8.33203125" style="473" customWidth="1"/>
    <col min="8979" max="8979" width="5.33203125" style="473" customWidth="1"/>
    <col min="8980" max="8980" width="3.1640625" style="473" customWidth="1"/>
    <col min="8981" max="8981" width="8.33203125" style="473" customWidth="1"/>
    <col min="8982" max="8982" width="6.5" style="473" customWidth="1"/>
    <col min="8983" max="8983" width="2" style="473" customWidth="1"/>
    <col min="8984" max="9216" width="9.33203125" style="473"/>
    <col min="9217" max="9217" width="2.6640625" style="473" customWidth="1"/>
    <col min="9218" max="9218" width="5.33203125" style="473" customWidth="1"/>
    <col min="9219" max="9220" width="5.6640625" style="473" customWidth="1"/>
    <col min="9221" max="9221" width="9.1640625" style="473" customWidth="1"/>
    <col min="9222" max="9222" width="5.83203125" style="473" customWidth="1"/>
    <col min="9223" max="9223" width="4.6640625" style="473" customWidth="1"/>
    <col min="9224" max="9224" width="10.5" style="473" customWidth="1"/>
    <col min="9225" max="9232" width="8.33203125" style="473" customWidth="1"/>
    <col min="9233" max="9233" width="10.5" style="473" customWidth="1"/>
    <col min="9234" max="9234" width="8.33203125" style="473" customWidth="1"/>
    <col min="9235" max="9235" width="5.33203125" style="473" customWidth="1"/>
    <col min="9236" max="9236" width="3.1640625" style="473" customWidth="1"/>
    <col min="9237" max="9237" width="8.33203125" style="473" customWidth="1"/>
    <col min="9238" max="9238" width="6.5" style="473" customWidth="1"/>
    <col min="9239" max="9239" width="2" style="473" customWidth="1"/>
    <col min="9240" max="9472" width="9.33203125" style="473"/>
    <col min="9473" max="9473" width="2.6640625" style="473" customWidth="1"/>
    <col min="9474" max="9474" width="5.33203125" style="473" customWidth="1"/>
    <col min="9475" max="9476" width="5.6640625" style="473" customWidth="1"/>
    <col min="9477" max="9477" width="9.1640625" style="473" customWidth="1"/>
    <col min="9478" max="9478" width="5.83203125" style="473" customWidth="1"/>
    <col min="9479" max="9479" width="4.6640625" style="473" customWidth="1"/>
    <col min="9480" max="9480" width="10.5" style="473" customWidth="1"/>
    <col min="9481" max="9488" width="8.33203125" style="473" customWidth="1"/>
    <col min="9489" max="9489" width="10.5" style="473" customWidth="1"/>
    <col min="9490" max="9490" width="8.33203125" style="473" customWidth="1"/>
    <col min="9491" max="9491" width="5.33203125" style="473" customWidth="1"/>
    <col min="9492" max="9492" width="3.1640625" style="473" customWidth="1"/>
    <col min="9493" max="9493" width="8.33203125" style="473" customWidth="1"/>
    <col min="9494" max="9494" width="6.5" style="473" customWidth="1"/>
    <col min="9495" max="9495" width="2" style="473" customWidth="1"/>
    <col min="9496" max="9728" width="9.33203125" style="473"/>
    <col min="9729" max="9729" width="2.6640625" style="473" customWidth="1"/>
    <col min="9730" max="9730" width="5.33203125" style="473" customWidth="1"/>
    <col min="9731" max="9732" width="5.6640625" style="473" customWidth="1"/>
    <col min="9733" max="9733" width="9.1640625" style="473" customWidth="1"/>
    <col min="9734" max="9734" width="5.83203125" style="473" customWidth="1"/>
    <col min="9735" max="9735" width="4.6640625" style="473" customWidth="1"/>
    <col min="9736" max="9736" width="10.5" style="473" customWidth="1"/>
    <col min="9737" max="9744" width="8.33203125" style="473" customWidth="1"/>
    <col min="9745" max="9745" width="10.5" style="473" customWidth="1"/>
    <col min="9746" max="9746" width="8.33203125" style="473" customWidth="1"/>
    <col min="9747" max="9747" width="5.33203125" style="473" customWidth="1"/>
    <col min="9748" max="9748" width="3.1640625" style="473" customWidth="1"/>
    <col min="9749" max="9749" width="8.33203125" style="473" customWidth="1"/>
    <col min="9750" max="9750" width="6.5" style="473" customWidth="1"/>
    <col min="9751" max="9751" width="2" style="473" customWidth="1"/>
    <col min="9752" max="9984" width="9.33203125" style="473"/>
    <col min="9985" max="9985" width="2.6640625" style="473" customWidth="1"/>
    <col min="9986" max="9986" width="5.33203125" style="473" customWidth="1"/>
    <col min="9987" max="9988" width="5.6640625" style="473" customWidth="1"/>
    <col min="9989" max="9989" width="9.1640625" style="473" customWidth="1"/>
    <col min="9990" max="9990" width="5.83203125" style="473" customWidth="1"/>
    <col min="9991" max="9991" width="4.6640625" style="473" customWidth="1"/>
    <col min="9992" max="9992" width="10.5" style="473" customWidth="1"/>
    <col min="9993" max="10000" width="8.33203125" style="473" customWidth="1"/>
    <col min="10001" max="10001" width="10.5" style="473" customWidth="1"/>
    <col min="10002" max="10002" width="8.33203125" style="473" customWidth="1"/>
    <col min="10003" max="10003" width="5.33203125" style="473" customWidth="1"/>
    <col min="10004" max="10004" width="3.1640625" style="473" customWidth="1"/>
    <col min="10005" max="10005" width="8.33203125" style="473" customWidth="1"/>
    <col min="10006" max="10006" width="6.5" style="473" customWidth="1"/>
    <col min="10007" max="10007" width="2" style="473" customWidth="1"/>
    <col min="10008" max="10240" width="9.33203125" style="473"/>
    <col min="10241" max="10241" width="2.6640625" style="473" customWidth="1"/>
    <col min="10242" max="10242" width="5.33203125" style="473" customWidth="1"/>
    <col min="10243" max="10244" width="5.6640625" style="473" customWidth="1"/>
    <col min="10245" max="10245" width="9.1640625" style="473" customWidth="1"/>
    <col min="10246" max="10246" width="5.83203125" style="473" customWidth="1"/>
    <col min="10247" max="10247" width="4.6640625" style="473" customWidth="1"/>
    <col min="10248" max="10248" width="10.5" style="473" customWidth="1"/>
    <col min="10249" max="10256" width="8.33203125" style="473" customWidth="1"/>
    <col min="10257" max="10257" width="10.5" style="473" customWidth="1"/>
    <col min="10258" max="10258" width="8.33203125" style="473" customWidth="1"/>
    <col min="10259" max="10259" width="5.33203125" style="473" customWidth="1"/>
    <col min="10260" max="10260" width="3.1640625" style="473" customWidth="1"/>
    <col min="10261" max="10261" width="8.33203125" style="473" customWidth="1"/>
    <col min="10262" max="10262" width="6.5" style="473" customWidth="1"/>
    <col min="10263" max="10263" width="2" style="473" customWidth="1"/>
    <col min="10264" max="10496" width="9.33203125" style="473"/>
    <col min="10497" max="10497" width="2.6640625" style="473" customWidth="1"/>
    <col min="10498" max="10498" width="5.33203125" style="473" customWidth="1"/>
    <col min="10499" max="10500" width="5.6640625" style="473" customWidth="1"/>
    <col min="10501" max="10501" width="9.1640625" style="473" customWidth="1"/>
    <col min="10502" max="10502" width="5.83203125" style="473" customWidth="1"/>
    <col min="10503" max="10503" width="4.6640625" style="473" customWidth="1"/>
    <col min="10504" max="10504" width="10.5" style="473" customWidth="1"/>
    <col min="10505" max="10512" width="8.33203125" style="473" customWidth="1"/>
    <col min="10513" max="10513" width="10.5" style="473" customWidth="1"/>
    <col min="10514" max="10514" width="8.33203125" style="473" customWidth="1"/>
    <col min="10515" max="10515" width="5.33203125" style="473" customWidth="1"/>
    <col min="10516" max="10516" width="3.1640625" style="473" customWidth="1"/>
    <col min="10517" max="10517" width="8.33203125" style="473" customWidth="1"/>
    <col min="10518" max="10518" width="6.5" style="473" customWidth="1"/>
    <col min="10519" max="10519" width="2" style="473" customWidth="1"/>
    <col min="10520" max="10752" width="9.33203125" style="473"/>
    <col min="10753" max="10753" width="2.6640625" style="473" customWidth="1"/>
    <col min="10754" max="10754" width="5.33203125" style="473" customWidth="1"/>
    <col min="10755" max="10756" width="5.6640625" style="473" customWidth="1"/>
    <col min="10757" max="10757" width="9.1640625" style="473" customWidth="1"/>
    <col min="10758" max="10758" width="5.83203125" style="473" customWidth="1"/>
    <col min="10759" max="10759" width="4.6640625" style="473" customWidth="1"/>
    <col min="10760" max="10760" width="10.5" style="473" customWidth="1"/>
    <col min="10761" max="10768" width="8.33203125" style="473" customWidth="1"/>
    <col min="10769" max="10769" width="10.5" style="473" customWidth="1"/>
    <col min="10770" max="10770" width="8.33203125" style="473" customWidth="1"/>
    <col min="10771" max="10771" width="5.33203125" style="473" customWidth="1"/>
    <col min="10772" max="10772" width="3.1640625" style="473" customWidth="1"/>
    <col min="10773" max="10773" width="8.33203125" style="473" customWidth="1"/>
    <col min="10774" max="10774" width="6.5" style="473" customWidth="1"/>
    <col min="10775" max="10775" width="2" style="473" customWidth="1"/>
    <col min="10776" max="11008" width="9.33203125" style="473"/>
    <col min="11009" max="11009" width="2.6640625" style="473" customWidth="1"/>
    <col min="11010" max="11010" width="5.33203125" style="473" customWidth="1"/>
    <col min="11011" max="11012" width="5.6640625" style="473" customWidth="1"/>
    <col min="11013" max="11013" width="9.1640625" style="473" customWidth="1"/>
    <col min="11014" max="11014" width="5.83203125" style="473" customWidth="1"/>
    <col min="11015" max="11015" width="4.6640625" style="473" customWidth="1"/>
    <col min="11016" max="11016" width="10.5" style="473" customWidth="1"/>
    <col min="11017" max="11024" width="8.33203125" style="473" customWidth="1"/>
    <col min="11025" max="11025" width="10.5" style="473" customWidth="1"/>
    <col min="11026" max="11026" width="8.33203125" style="473" customWidth="1"/>
    <col min="11027" max="11027" width="5.33203125" style="473" customWidth="1"/>
    <col min="11028" max="11028" width="3.1640625" style="473" customWidth="1"/>
    <col min="11029" max="11029" width="8.33203125" style="473" customWidth="1"/>
    <col min="11030" max="11030" width="6.5" style="473" customWidth="1"/>
    <col min="11031" max="11031" width="2" style="473" customWidth="1"/>
    <col min="11032" max="11264" width="9.33203125" style="473"/>
    <col min="11265" max="11265" width="2.6640625" style="473" customWidth="1"/>
    <col min="11266" max="11266" width="5.33203125" style="473" customWidth="1"/>
    <col min="11267" max="11268" width="5.6640625" style="473" customWidth="1"/>
    <col min="11269" max="11269" width="9.1640625" style="473" customWidth="1"/>
    <col min="11270" max="11270" width="5.83203125" style="473" customWidth="1"/>
    <col min="11271" max="11271" width="4.6640625" style="473" customWidth="1"/>
    <col min="11272" max="11272" width="10.5" style="473" customWidth="1"/>
    <col min="11273" max="11280" width="8.33203125" style="473" customWidth="1"/>
    <col min="11281" max="11281" width="10.5" style="473" customWidth="1"/>
    <col min="11282" max="11282" width="8.33203125" style="473" customWidth="1"/>
    <col min="11283" max="11283" width="5.33203125" style="473" customWidth="1"/>
    <col min="11284" max="11284" width="3.1640625" style="473" customWidth="1"/>
    <col min="11285" max="11285" width="8.33203125" style="473" customWidth="1"/>
    <col min="11286" max="11286" width="6.5" style="473" customWidth="1"/>
    <col min="11287" max="11287" width="2" style="473" customWidth="1"/>
    <col min="11288" max="11520" width="9.33203125" style="473"/>
    <col min="11521" max="11521" width="2.6640625" style="473" customWidth="1"/>
    <col min="11522" max="11522" width="5.33203125" style="473" customWidth="1"/>
    <col min="11523" max="11524" width="5.6640625" style="473" customWidth="1"/>
    <col min="11525" max="11525" width="9.1640625" style="473" customWidth="1"/>
    <col min="11526" max="11526" width="5.83203125" style="473" customWidth="1"/>
    <col min="11527" max="11527" width="4.6640625" style="473" customWidth="1"/>
    <col min="11528" max="11528" width="10.5" style="473" customWidth="1"/>
    <col min="11529" max="11536" width="8.33203125" style="473" customWidth="1"/>
    <col min="11537" max="11537" width="10.5" style="473" customWidth="1"/>
    <col min="11538" max="11538" width="8.33203125" style="473" customWidth="1"/>
    <col min="11539" max="11539" width="5.33203125" style="473" customWidth="1"/>
    <col min="11540" max="11540" width="3.1640625" style="473" customWidth="1"/>
    <col min="11541" max="11541" width="8.33203125" style="473" customWidth="1"/>
    <col min="11542" max="11542" width="6.5" style="473" customWidth="1"/>
    <col min="11543" max="11543" width="2" style="473" customWidth="1"/>
    <col min="11544" max="11776" width="9.33203125" style="473"/>
    <col min="11777" max="11777" width="2.6640625" style="473" customWidth="1"/>
    <col min="11778" max="11778" width="5.33203125" style="473" customWidth="1"/>
    <col min="11779" max="11780" width="5.6640625" style="473" customWidth="1"/>
    <col min="11781" max="11781" width="9.1640625" style="473" customWidth="1"/>
    <col min="11782" max="11782" width="5.83203125" style="473" customWidth="1"/>
    <col min="11783" max="11783" width="4.6640625" style="473" customWidth="1"/>
    <col min="11784" max="11784" width="10.5" style="473" customWidth="1"/>
    <col min="11785" max="11792" width="8.33203125" style="473" customWidth="1"/>
    <col min="11793" max="11793" width="10.5" style="473" customWidth="1"/>
    <col min="11794" max="11794" width="8.33203125" style="473" customWidth="1"/>
    <col min="11795" max="11795" width="5.33203125" style="473" customWidth="1"/>
    <col min="11796" max="11796" width="3.1640625" style="473" customWidth="1"/>
    <col min="11797" max="11797" width="8.33203125" style="473" customWidth="1"/>
    <col min="11798" max="11798" width="6.5" style="473" customWidth="1"/>
    <col min="11799" max="11799" width="2" style="473" customWidth="1"/>
    <col min="11800" max="12032" width="9.33203125" style="473"/>
    <col min="12033" max="12033" width="2.6640625" style="473" customWidth="1"/>
    <col min="12034" max="12034" width="5.33203125" style="473" customWidth="1"/>
    <col min="12035" max="12036" width="5.6640625" style="473" customWidth="1"/>
    <col min="12037" max="12037" width="9.1640625" style="473" customWidth="1"/>
    <col min="12038" max="12038" width="5.83203125" style="473" customWidth="1"/>
    <col min="12039" max="12039" width="4.6640625" style="473" customWidth="1"/>
    <col min="12040" max="12040" width="10.5" style="473" customWidth="1"/>
    <col min="12041" max="12048" width="8.33203125" style="473" customWidth="1"/>
    <col min="12049" max="12049" width="10.5" style="473" customWidth="1"/>
    <col min="12050" max="12050" width="8.33203125" style="473" customWidth="1"/>
    <col min="12051" max="12051" width="5.33203125" style="473" customWidth="1"/>
    <col min="12052" max="12052" width="3.1640625" style="473" customWidth="1"/>
    <col min="12053" max="12053" width="8.33203125" style="473" customWidth="1"/>
    <col min="12054" max="12054" width="6.5" style="473" customWidth="1"/>
    <col min="12055" max="12055" width="2" style="473" customWidth="1"/>
    <col min="12056" max="12288" width="9.33203125" style="473"/>
    <col min="12289" max="12289" width="2.6640625" style="473" customWidth="1"/>
    <col min="12290" max="12290" width="5.33203125" style="473" customWidth="1"/>
    <col min="12291" max="12292" width="5.6640625" style="473" customWidth="1"/>
    <col min="12293" max="12293" width="9.1640625" style="473" customWidth="1"/>
    <col min="12294" max="12294" width="5.83203125" style="473" customWidth="1"/>
    <col min="12295" max="12295" width="4.6640625" style="473" customWidth="1"/>
    <col min="12296" max="12296" width="10.5" style="473" customWidth="1"/>
    <col min="12297" max="12304" width="8.33203125" style="473" customWidth="1"/>
    <col min="12305" max="12305" width="10.5" style="473" customWidth="1"/>
    <col min="12306" max="12306" width="8.33203125" style="473" customWidth="1"/>
    <col min="12307" max="12307" width="5.33203125" style="473" customWidth="1"/>
    <col min="12308" max="12308" width="3.1640625" style="473" customWidth="1"/>
    <col min="12309" max="12309" width="8.33203125" style="473" customWidth="1"/>
    <col min="12310" max="12310" width="6.5" style="473" customWidth="1"/>
    <col min="12311" max="12311" width="2" style="473" customWidth="1"/>
    <col min="12312" max="12544" width="9.33203125" style="473"/>
    <col min="12545" max="12545" width="2.6640625" style="473" customWidth="1"/>
    <col min="12546" max="12546" width="5.33203125" style="473" customWidth="1"/>
    <col min="12547" max="12548" width="5.6640625" style="473" customWidth="1"/>
    <col min="12549" max="12549" width="9.1640625" style="473" customWidth="1"/>
    <col min="12550" max="12550" width="5.83203125" style="473" customWidth="1"/>
    <col min="12551" max="12551" width="4.6640625" style="473" customWidth="1"/>
    <col min="12552" max="12552" width="10.5" style="473" customWidth="1"/>
    <col min="12553" max="12560" width="8.33203125" style="473" customWidth="1"/>
    <col min="12561" max="12561" width="10.5" style="473" customWidth="1"/>
    <col min="12562" max="12562" width="8.33203125" style="473" customWidth="1"/>
    <col min="12563" max="12563" width="5.33203125" style="473" customWidth="1"/>
    <col min="12564" max="12564" width="3.1640625" style="473" customWidth="1"/>
    <col min="12565" max="12565" width="8.33203125" style="473" customWidth="1"/>
    <col min="12566" max="12566" width="6.5" style="473" customWidth="1"/>
    <col min="12567" max="12567" width="2" style="473" customWidth="1"/>
    <col min="12568" max="12800" width="9.33203125" style="473"/>
    <col min="12801" max="12801" width="2.6640625" style="473" customWidth="1"/>
    <col min="12802" max="12802" width="5.33203125" style="473" customWidth="1"/>
    <col min="12803" max="12804" width="5.6640625" style="473" customWidth="1"/>
    <col min="12805" max="12805" width="9.1640625" style="473" customWidth="1"/>
    <col min="12806" max="12806" width="5.83203125" style="473" customWidth="1"/>
    <col min="12807" max="12807" width="4.6640625" style="473" customWidth="1"/>
    <col min="12808" max="12808" width="10.5" style="473" customWidth="1"/>
    <col min="12809" max="12816" width="8.33203125" style="473" customWidth="1"/>
    <col min="12817" max="12817" width="10.5" style="473" customWidth="1"/>
    <col min="12818" max="12818" width="8.33203125" style="473" customWidth="1"/>
    <col min="12819" max="12819" width="5.33203125" style="473" customWidth="1"/>
    <col min="12820" max="12820" width="3.1640625" style="473" customWidth="1"/>
    <col min="12821" max="12821" width="8.33203125" style="473" customWidth="1"/>
    <col min="12822" max="12822" width="6.5" style="473" customWidth="1"/>
    <col min="12823" max="12823" width="2" style="473" customWidth="1"/>
    <col min="12824" max="13056" width="9.33203125" style="473"/>
    <col min="13057" max="13057" width="2.6640625" style="473" customWidth="1"/>
    <col min="13058" max="13058" width="5.33203125" style="473" customWidth="1"/>
    <col min="13059" max="13060" width="5.6640625" style="473" customWidth="1"/>
    <col min="13061" max="13061" width="9.1640625" style="473" customWidth="1"/>
    <col min="13062" max="13062" width="5.83203125" style="473" customWidth="1"/>
    <col min="13063" max="13063" width="4.6640625" style="473" customWidth="1"/>
    <col min="13064" max="13064" width="10.5" style="473" customWidth="1"/>
    <col min="13065" max="13072" width="8.33203125" style="473" customWidth="1"/>
    <col min="13073" max="13073" width="10.5" style="473" customWidth="1"/>
    <col min="13074" max="13074" width="8.33203125" style="473" customWidth="1"/>
    <col min="13075" max="13075" width="5.33203125" style="473" customWidth="1"/>
    <col min="13076" max="13076" width="3.1640625" style="473" customWidth="1"/>
    <col min="13077" max="13077" width="8.33203125" style="473" customWidth="1"/>
    <col min="13078" max="13078" width="6.5" style="473" customWidth="1"/>
    <col min="13079" max="13079" width="2" style="473" customWidth="1"/>
    <col min="13080" max="13312" width="9.33203125" style="473"/>
    <col min="13313" max="13313" width="2.6640625" style="473" customWidth="1"/>
    <col min="13314" max="13314" width="5.33203125" style="473" customWidth="1"/>
    <col min="13315" max="13316" width="5.6640625" style="473" customWidth="1"/>
    <col min="13317" max="13317" width="9.1640625" style="473" customWidth="1"/>
    <col min="13318" max="13318" width="5.83203125" style="473" customWidth="1"/>
    <col min="13319" max="13319" width="4.6640625" style="473" customWidth="1"/>
    <col min="13320" max="13320" width="10.5" style="473" customWidth="1"/>
    <col min="13321" max="13328" width="8.33203125" style="473" customWidth="1"/>
    <col min="13329" max="13329" width="10.5" style="473" customWidth="1"/>
    <col min="13330" max="13330" width="8.33203125" style="473" customWidth="1"/>
    <col min="13331" max="13331" width="5.33203125" style="473" customWidth="1"/>
    <col min="13332" max="13332" width="3.1640625" style="473" customWidth="1"/>
    <col min="13333" max="13333" width="8.33203125" style="473" customWidth="1"/>
    <col min="13334" max="13334" width="6.5" style="473" customWidth="1"/>
    <col min="13335" max="13335" width="2" style="473" customWidth="1"/>
    <col min="13336" max="13568" width="9.33203125" style="473"/>
    <col min="13569" max="13569" width="2.6640625" style="473" customWidth="1"/>
    <col min="13570" max="13570" width="5.33203125" style="473" customWidth="1"/>
    <col min="13571" max="13572" width="5.6640625" style="473" customWidth="1"/>
    <col min="13573" max="13573" width="9.1640625" style="473" customWidth="1"/>
    <col min="13574" max="13574" width="5.83203125" style="473" customWidth="1"/>
    <col min="13575" max="13575" width="4.6640625" style="473" customWidth="1"/>
    <col min="13576" max="13576" width="10.5" style="473" customWidth="1"/>
    <col min="13577" max="13584" width="8.33203125" style="473" customWidth="1"/>
    <col min="13585" max="13585" width="10.5" style="473" customWidth="1"/>
    <col min="13586" max="13586" width="8.33203125" style="473" customWidth="1"/>
    <col min="13587" max="13587" width="5.33203125" style="473" customWidth="1"/>
    <col min="13588" max="13588" width="3.1640625" style="473" customWidth="1"/>
    <col min="13589" max="13589" width="8.33203125" style="473" customWidth="1"/>
    <col min="13590" max="13590" width="6.5" style="473" customWidth="1"/>
    <col min="13591" max="13591" width="2" style="473" customWidth="1"/>
    <col min="13592" max="13824" width="9.33203125" style="473"/>
    <col min="13825" max="13825" width="2.6640625" style="473" customWidth="1"/>
    <col min="13826" max="13826" width="5.33203125" style="473" customWidth="1"/>
    <col min="13827" max="13828" width="5.6640625" style="473" customWidth="1"/>
    <col min="13829" max="13829" width="9.1640625" style="473" customWidth="1"/>
    <col min="13830" max="13830" width="5.83203125" style="473" customWidth="1"/>
    <col min="13831" max="13831" width="4.6640625" style="473" customWidth="1"/>
    <col min="13832" max="13832" width="10.5" style="473" customWidth="1"/>
    <col min="13833" max="13840" width="8.33203125" style="473" customWidth="1"/>
    <col min="13841" max="13841" width="10.5" style="473" customWidth="1"/>
    <col min="13842" max="13842" width="8.33203125" style="473" customWidth="1"/>
    <col min="13843" max="13843" width="5.33203125" style="473" customWidth="1"/>
    <col min="13844" max="13844" width="3.1640625" style="473" customWidth="1"/>
    <col min="13845" max="13845" width="8.33203125" style="473" customWidth="1"/>
    <col min="13846" max="13846" width="6.5" style="473" customWidth="1"/>
    <col min="13847" max="13847" width="2" style="473" customWidth="1"/>
    <col min="13848" max="14080" width="9.33203125" style="473"/>
    <col min="14081" max="14081" width="2.6640625" style="473" customWidth="1"/>
    <col min="14082" max="14082" width="5.33203125" style="473" customWidth="1"/>
    <col min="14083" max="14084" width="5.6640625" style="473" customWidth="1"/>
    <col min="14085" max="14085" width="9.1640625" style="473" customWidth="1"/>
    <col min="14086" max="14086" width="5.83203125" style="473" customWidth="1"/>
    <col min="14087" max="14087" width="4.6640625" style="473" customWidth="1"/>
    <col min="14088" max="14088" width="10.5" style="473" customWidth="1"/>
    <col min="14089" max="14096" width="8.33203125" style="473" customWidth="1"/>
    <col min="14097" max="14097" width="10.5" style="473" customWidth="1"/>
    <col min="14098" max="14098" width="8.33203125" style="473" customWidth="1"/>
    <col min="14099" max="14099" width="5.33203125" style="473" customWidth="1"/>
    <col min="14100" max="14100" width="3.1640625" style="473" customWidth="1"/>
    <col min="14101" max="14101" width="8.33203125" style="473" customWidth="1"/>
    <col min="14102" max="14102" width="6.5" style="473" customWidth="1"/>
    <col min="14103" max="14103" width="2" style="473" customWidth="1"/>
    <col min="14104" max="14336" width="9.33203125" style="473"/>
    <col min="14337" max="14337" width="2.6640625" style="473" customWidth="1"/>
    <col min="14338" max="14338" width="5.33203125" style="473" customWidth="1"/>
    <col min="14339" max="14340" width="5.6640625" style="473" customWidth="1"/>
    <col min="14341" max="14341" width="9.1640625" style="473" customWidth="1"/>
    <col min="14342" max="14342" width="5.83203125" style="473" customWidth="1"/>
    <col min="14343" max="14343" width="4.6640625" style="473" customWidth="1"/>
    <col min="14344" max="14344" width="10.5" style="473" customWidth="1"/>
    <col min="14345" max="14352" width="8.33203125" style="473" customWidth="1"/>
    <col min="14353" max="14353" width="10.5" style="473" customWidth="1"/>
    <col min="14354" max="14354" width="8.33203125" style="473" customWidth="1"/>
    <col min="14355" max="14355" width="5.33203125" style="473" customWidth="1"/>
    <col min="14356" max="14356" width="3.1640625" style="473" customWidth="1"/>
    <col min="14357" max="14357" width="8.33203125" style="473" customWidth="1"/>
    <col min="14358" max="14358" width="6.5" style="473" customWidth="1"/>
    <col min="14359" max="14359" width="2" style="473" customWidth="1"/>
    <col min="14360" max="14592" width="9.33203125" style="473"/>
    <col min="14593" max="14593" width="2.6640625" style="473" customWidth="1"/>
    <col min="14594" max="14594" width="5.33203125" style="473" customWidth="1"/>
    <col min="14595" max="14596" width="5.6640625" style="473" customWidth="1"/>
    <col min="14597" max="14597" width="9.1640625" style="473" customWidth="1"/>
    <col min="14598" max="14598" width="5.83203125" style="473" customWidth="1"/>
    <col min="14599" max="14599" width="4.6640625" style="473" customWidth="1"/>
    <col min="14600" max="14600" width="10.5" style="473" customWidth="1"/>
    <col min="14601" max="14608" width="8.33203125" style="473" customWidth="1"/>
    <col min="14609" max="14609" width="10.5" style="473" customWidth="1"/>
    <col min="14610" max="14610" width="8.33203125" style="473" customWidth="1"/>
    <col min="14611" max="14611" width="5.33203125" style="473" customWidth="1"/>
    <col min="14612" max="14612" width="3.1640625" style="473" customWidth="1"/>
    <col min="14613" max="14613" width="8.33203125" style="473" customWidth="1"/>
    <col min="14614" max="14614" width="6.5" style="473" customWidth="1"/>
    <col min="14615" max="14615" width="2" style="473" customWidth="1"/>
    <col min="14616" max="14848" width="9.33203125" style="473"/>
    <col min="14849" max="14849" width="2.6640625" style="473" customWidth="1"/>
    <col min="14850" max="14850" width="5.33203125" style="473" customWidth="1"/>
    <col min="14851" max="14852" width="5.6640625" style="473" customWidth="1"/>
    <col min="14853" max="14853" width="9.1640625" style="473" customWidth="1"/>
    <col min="14854" max="14854" width="5.83203125" style="473" customWidth="1"/>
    <col min="14855" max="14855" width="4.6640625" style="473" customWidth="1"/>
    <col min="14856" max="14856" width="10.5" style="473" customWidth="1"/>
    <col min="14857" max="14864" width="8.33203125" style="473" customWidth="1"/>
    <col min="14865" max="14865" width="10.5" style="473" customWidth="1"/>
    <col min="14866" max="14866" width="8.33203125" style="473" customWidth="1"/>
    <col min="14867" max="14867" width="5.33203125" style="473" customWidth="1"/>
    <col min="14868" max="14868" width="3.1640625" style="473" customWidth="1"/>
    <col min="14869" max="14869" width="8.33203125" style="473" customWidth="1"/>
    <col min="14870" max="14870" width="6.5" style="473" customWidth="1"/>
    <col min="14871" max="14871" width="2" style="473" customWidth="1"/>
    <col min="14872" max="15104" width="9.33203125" style="473"/>
    <col min="15105" max="15105" width="2.6640625" style="473" customWidth="1"/>
    <col min="15106" max="15106" width="5.33203125" style="473" customWidth="1"/>
    <col min="15107" max="15108" width="5.6640625" style="473" customWidth="1"/>
    <col min="15109" max="15109" width="9.1640625" style="473" customWidth="1"/>
    <col min="15110" max="15110" width="5.83203125" style="473" customWidth="1"/>
    <col min="15111" max="15111" width="4.6640625" style="473" customWidth="1"/>
    <col min="15112" max="15112" width="10.5" style="473" customWidth="1"/>
    <col min="15113" max="15120" width="8.33203125" style="473" customWidth="1"/>
    <col min="15121" max="15121" width="10.5" style="473" customWidth="1"/>
    <col min="15122" max="15122" width="8.33203125" style="473" customWidth="1"/>
    <col min="15123" max="15123" width="5.33203125" style="473" customWidth="1"/>
    <col min="15124" max="15124" width="3.1640625" style="473" customWidth="1"/>
    <col min="15125" max="15125" width="8.33203125" style="473" customWidth="1"/>
    <col min="15126" max="15126" width="6.5" style="473" customWidth="1"/>
    <col min="15127" max="15127" width="2" style="473" customWidth="1"/>
    <col min="15128" max="15360" width="9.33203125" style="473"/>
    <col min="15361" max="15361" width="2.6640625" style="473" customWidth="1"/>
    <col min="15362" max="15362" width="5.33203125" style="473" customWidth="1"/>
    <col min="15363" max="15364" width="5.6640625" style="473" customWidth="1"/>
    <col min="15365" max="15365" width="9.1640625" style="473" customWidth="1"/>
    <col min="15366" max="15366" width="5.83203125" style="473" customWidth="1"/>
    <col min="15367" max="15367" width="4.6640625" style="473" customWidth="1"/>
    <col min="15368" max="15368" width="10.5" style="473" customWidth="1"/>
    <col min="15369" max="15376" width="8.33203125" style="473" customWidth="1"/>
    <col min="15377" max="15377" width="10.5" style="473" customWidth="1"/>
    <col min="15378" max="15378" width="8.33203125" style="473" customWidth="1"/>
    <col min="15379" max="15379" width="5.33203125" style="473" customWidth="1"/>
    <col min="15380" max="15380" width="3.1640625" style="473" customWidth="1"/>
    <col min="15381" max="15381" width="8.33203125" style="473" customWidth="1"/>
    <col min="15382" max="15382" width="6.5" style="473" customWidth="1"/>
    <col min="15383" max="15383" width="2" style="473" customWidth="1"/>
    <col min="15384" max="15616" width="9.33203125" style="473"/>
    <col min="15617" max="15617" width="2.6640625" style="473" customWidth="1"/>
    <col min="15618" max="15618" width="5.33203125" style="473" customWidth="1"/>
    <col min="15619" max="15620" width="5.6640625" style="473" customWidth="1"/>
    <col min="15621" max="15621" width="9.1640625" style="473" customWidth="1"/>
    <col min="15622" max="15622" width="5.83203125" style="473" customWidth="1"/>
    <col min="15623" max="15623" width="4.6640625" style="473" customWidth="1"/>
    <col min="15624" max="15624" width="10.5" style="473" customWidth="1"/>
    <col min="15625" max="15632" width="8.33203125" style="473" customWidth="1"/>
    <col min="15633" max="15633" width="10.5" style="473" customWidth="1"/>
    <col min="15634" max="15634" width="8.33203125" style="473" customWidth="1"/>
    <col min="15635" max="15635" width="5.33203125" style="473" customWidth="1"/>
    <col min="15636" max="15636" width="3.1640625" style="473" customWidth="1"/>
    <col min="15637" max="15637" width="8.33203125" style="473" customWidth="1"/>
    <col min="15638" max="15638" width="6.5" style="473" customWidth="1"/>
    <col min="15639" max="15639" width="2" style="473" customWidth="1"/>
    <col min="15640" max="15872" width="9.33203125" style="473"/>
    <col min="15873" max="15873" width="2.6640625" style="473" customWidth="1"/>
    <col min="15874" max="15874" width="5.33203125" style="473" customWidth="1"/>
    <col min="15875" max="15876" width="5.6640625" style="473" customWidth="1"/>
    <col min="15877" max="15877" width="9.1640625" style="473" customWidth="1"/>
    <col min="15878" max="15878" width="5.83203125" style="473" customWidth="1"/>
    <col min="15879" max="15879" width="4.6640625" style="473" customWidth="1"/>
    <col min="15880" max="15880" width="10.5" style="473" customWidth="1"/>
    <col min="15881" max="15888" width="8.33203125" style="473" customWidth="1"/>
    <col min="15889" max="15889" width="10.5" style="473" customWidth="1"/>
    <col min="15890" max="15890" width="8.33203125" style="473" customWidth="1"/>
    <col min="15891" max="15891" width="5.33203125" style="473" customWidth="1"/>
    <col min="15892" max="15892" width="3.1640625" style="473" customWidth="1"/>
    <col min="15893" max="15893" width="8.33203125" style="473" customWidth="1"/>
    <col min="15894" max="15894" width="6.5" style="473" customWidth="1"/>
    <col min="15895" max="15895" width="2" style="473" customWidth="1"/>
    <col min="15896" max="16128" width="9.33203125" style="473"/>
    <col min="16129" max="16129" width="2.6640625" style="473" customWidth="1"/>
    <col min="16130" max="16130" width="5.33203125" style="473" customWidth="1"/>
    <col min="16131" max="16132" width="5.6640625" style="473" customWidth="1"/>
    <col min="16133" max="16133" width="9.1640625" style="473" customWidth="1"/>
    <col min="16134" max="16134" width="5.83203125" style="473" customWidth="1"/>
    <col min="16135" max="16135" width="4.6640625" style="473" customWidth="1"/>
    <col min="16136" max="16136" width="10.5" style="473" customWidth="1"/>
    <col min="16137" max="16144" width="8.33203125" style="473" customWidth="1"/>
    <col min="16145" max="16145" width="10.5" style="473" customWidth="1"/>
    <col min="16146" max="16146" width="8.33203125" style="473" customWidth="1"/>
    <col min="16147" max="16147" width="5.33203125" style="473" customWidth="1"/>
    <col min="16148" max="16148" width="3.1640625" style="473" customWidth="1"/>
    <col min="16149" max="16149" width="8.33203125" style="473" customWidth="1"/>
    <col min="16150" max="16150" width="6.5" style="473" customWidth="1"/>
    <col min="16151" max="16151" width="2" style="473" customWidth="1"/>
    <col min="16152" max="16384" width="9.33203125" style="473"/>
  </cols>
  <sheetData>
    <row r="1" spans="1:23" ht="13.7" customHeight="1">
      <c r="A1" s="536" t="s">
        <v>660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</row>
    <row r="2" spans="1:23" ht="20.65" customHeight="1">
      <c r="A2" s="537" t="s">
        <v>362</v>
      </c>
      <c r="B2" s="537"/>
      <c r="C2" s="537"/>
      <c r="D2" s="537"/>
      <c r="E2" s="538" t="s">
        <v>362</v>
      </c>
      <c r="F2" s="538"/>
    </row>
    <row r="3" spans="1:23" ht="13.7" customHeight="1">
      <c r="A3" s="539" t="s">
        <v>0</v>
      </c>
      <c r="B3" s="539" t="s">
        <v>1</v>
      </c>
      <c r="C3" s="539" t="s">
        <v>645</v>
      </c>
      <c r="D3" s="539" t="s">
        <v>255</v>
      </c>
      <c r="E3" s="539"/>
      <c r="F3" s="539" t="s">
        <v>125</v>
      </c>
      <c r="G3" s="539"/>
      <c r="H3" s="539" t="s">
        <v>363</v>
      </c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</row>
    <row r="4" spans="1:23" ht="13.7" customHeight="1">
      <c r="A4" s="539"/>
      <c r="B4" s="539"/>
      <c r="C4" s="539"/>
      <c r="D4" s="539"/>
      <c r="E4" s="539"/>
      <c r="F4" s="539"/>
      <c r="G4" s="539"/>
      <c r="H4" s="539" t="s">
        <v>364</v>
      </c>
      <c r="I4" s="539" t="s">
        <v>126</v>
      </c>
      <c r="J4" s="539"/>
      <c r="K4" s="539"/>
      <c r="L4" s="539"/>
      <c r="M4" s="539"/>
      <c r="N4" s="539"/>
      <c r="O4" s="539"/>
      <c r="P4" s="539"/>
      <c r="Q4" s="539" t="s">
        <v>256</v>
      </c>
      <c r="R4" s="539" t="s">
        <v>126</v>
      </c>
      <c r="S4" s="540"/>
      <c r="T4" s="540"/>
      <c r="U4" s="539"/>
      <c r="V4" s="539"/>
      <c r="W4" s="539"/>
    </row>
    <row r="5" spans="1:23" ht="13.7" customHeight="1">
      <c r="A5" s="539"/>
      <c r="B5" s="539"/>
      <c r="C5" s="539"/>
      <c r="D5" s="539"/>
      <c r="E5" s="539"/>
      <c r="F5" s="539"/>
      <c r="G5" s="539"/>
      <c r="H5" s="539"/>
      <c r="I5" s="540" t="s">
        <v>743</v>
      </c>
      <c r="J5" s="553" t="s">
        <v>126</v>
      </c>
      <c r="K5" s="554"/>
      <c r="L5" s="540" t="s">
        <v>259</v>
      </c>
      <c r="M5" s="540" t="s">
        <v>260</v>
      </c>
      <c r="N5" s="540" t="s">
        <v>261</v>
      </c>
      <c r="O5" s="540" t="s">
        <v>561</v>
      </c>
      <c r="P5" s="540" t="s">
        <v>365</v>
      </c>
      <c r="Q5" s="539"/>
      <c r="R5" s="544" t="s">
        <v>257</v>
      </c>
      <c r="S5" s="545" t="s">
        <v>258</v>
      </c>
      <c r="T5" s="545"/>
      <c r="U5" s="546" t="s">
        <v>562</v>
      </c>
      <c r="V5" s="544" t="s">
        <v>366</v>
      </c>
      <c r="W5" s="546"/>
    </row>
    <row r="6" spans="1:23" ht="73.5" customHeight="1">
      <c r="A6" s="540"/>
      <c r="B6" s="540"/>
      <c r="C6" s="540"/>
      <c r="D6" s="540"/>
      <c r="E6" s="540"/>
      <c r="F6" s="540"/>
      <c r="G6" s="540"/>
      <c r="H6" s="540"/>
      <c r="I6" s="541"/>
      <c r="J6" s="474" t="s">
        <v>262</v>
      </c>
      <c r="K6" s="477" t="s">
        <v>569</v>
      </c>
      <c r="L6" s="542"/>
      <c r="M6" s="543"/>
      <c r="N6" s="543"/>
      <c r="O6" s="543"/>
      <c r="P6" s="543"/>
      <c r="Q6" s="540"/>
      <c r="R6" s="541"/>
      <c r="S6" s="555" t="s">
        <v>570</v>
      </c>
      <c r="T6" s="555"/>
      <c r="U6" s="542"/>
      <c r="V6" s="541"/>
      <c r="W6" s="547"/>
    </row>
    <row r="7" spans="1:23" s="481" customFormat="1" ht="9" customHeight="1">
      <c r="A7" s="478">
        <v>1</v>
      </c>
      <c r="B7" s="478">
        <v>2</v>
      </c>
      <c r="C7" s="478">
        <v>3</v>
      </c>
      <c r="D7" s="556">
        <v>4</v>
      </c>
      <c r="E7" s="557"/>
      <c r="F7" s="556">
        <v>5</v>
      </c>
      <c r="G7" s="557"/>
      <c r="H7" s="478">
        <v>6</v>
      </c>
      <c r="I7" s="479">
        <v>7</v>
      </c>
      <c r="J7" s="480">
        <v>8</v>
      </c>
      <c r="K7" s="478">
        <v>9</v>
      </c>
      <c r="L7" s="478">
        <v>10</v>
      </c>
      <c r="M7" s="478">
        <v>11</v>
      </c>
      <c r="N7" s="478">
        <v>12</v>
      </c>
      <c r="O7" s="478">
        <v>13</v>
      </c>
      <c r="P7" s="478">
        <v>14</v>
      </c>
      <c r="Q7" s="478">
        <v>15</v>
      </c>
      <c r="R7" s="478">
        <v>16</v>
      </c>
      <c r="S7" s="556">
        <v>17</v>
      </c>
      <c r="T7" s="557"/>
      <c r="U7" s="478">
        <v>18</v>
      </c>
      <c r="V7" s="556">
        <v>19</v>
      </c>
      <c r="W7" s="557"/>
    </row>
    <row r="8" spans="1:23" s="482" customFormat="1" ht="12" customHeight="1">
      <c r="A8" s="476" t="s">
        <v>2</v>
      </c>
      <c r="B8" s="476" t="s">
        <v>362</v>
      </c>
      <c r="C8" s="476" t="s">
        <v>362</v>
      </c>
      <c r="D8" s="548" t="s">
        <v>24</v>
      </c>
      <c r="E8" s="548"/>
      <c r="F8" s="549">
        <v>81000</v>
      </c>
      <c r="G8" s="549"/>
      <c r="H8" s="483">
        <v>81000</v>
      </c>
      <c r="I8" s="483">
        <v>11000</v>
      </c>
      <c r="J8" s="483">
        <v>0</v>
      </c>
      <c r="K8" s="483">
        <v>11000</v>
      </c>
      <c r="L8" s="483">
        <v>70000</v>
      </c>
      <c r="M8" s="483">
        <v>0</v>
      </c>
      <c r="N8" s="483">
        <v>0</v>
      </c>
      <c r="O8" s="483">
        <v>0</v>
      </c>
      <c r="P8" s="483">
        <v>0</v>
      </c>
      <c r="Q8" s="483">
        <v>0</v>
      </c>
      <c r="R8" s="483">
        <v>0</v>
      </c>
      <c r="S8" s="549">
        <v>0</v>
      </c>
      <c r="T8" s="549"/>
      <c r="U8" s="483">
        <v>0</v>
      </c>
      <c r="V8" s="549">
        <v>0</v>
      </c>
      <c r="W8" s="550"/>
    </row>
    <row r="9" spans="1:23" s="482" customFormat="1" ht="30.75" customHeight="1">
      <c r="A9" s="489" t="s">
        <v>362</v>
      </c>
      <c r="B9" s="489" t="s">
        <v>3</v>
      </c>
      <c r="C9" s="489" t="s">
        <v>362</v>
      </c>
      <c r="D9" s="551" t="s">
        <v>4</v>
      </c>
      <c r="E9" s="551"/>
      <c r="F9" s="552">
        <v>11000</v>
      </c>
      <c r="G9" s="552"/>
      <c r="H9" s="490">
        <v>11000</v>
      </c>
      <c r="I9" s="490">
        <v>11000</v>
      </c>
      <c r="J9" s="490">
        <v>0</v>
      </c>
      <c r="K9" s="490">
        <v>11000</v>
      </c>
      <c r="L9" s="490">
        <v>0</v>
      </c>
      <c r="M9" s="490">
        <v>0</v>
      </c>
      <c r="N9" s="490">
        <v>0</v>
      </c>
      <c r="O9" s="490">
        <v>0</v>
      </c>
      <c r="P9" s="490">
        <v>0</v>
      </c>
      <c r="Q9" s="490">
        <v>0</v>
      </c>
      <c r="R9" s="490">
        <v>0</v>
      </c>
      <c r="S9" s="552">
        <v>0</v>
      </c>
      <c r="T9" s="552"/>
      <c r="U9" s="490">
        <v>0</v>
      </c>
      <c r="V9" s="552">
        <v>0</v>
      </c>
      <c r="W9" s="552"/>
    </row>
    <row r="10" spans="1:23" ht="18" customHeight="1">
      <c r="A10" s="484" t="s">
        <v>362</v>
      </c>
      <c r="B10" s="484" t="s">
        <v>362</v>
      </c>
      <c r="C10" s="484" t="s">
        <v>367</v>
      </c>
      <c r="D10" s="558" t="s">
        <v>25</v>
      </c>
      <c r="E10" s="558"/>
      <c r="F10" s="559">
        <v>11000</v>
      </c>
      <c r="G10" s="559"/>
      <c r="H10" s="485">
        <v>11000</v>
      </c>
      <c r="I10" s="485">
        <v>11000</v>
      </c>
      <c r="J10" s="485">
        <v>0</v>
      </c>
      <c r="K10" s="485">
        <v>11000</v>
      </c>
      <c r="L10" s="485">
        <v>0</v>
      </c>
      <c r="M10" s="485">
        <v>0</v>
      </c>
      <c r="N10" s="485">
        <v>0</v>
      </c>
      <c r="O10" s="485">
        <v>0</v>
      </c>
      <c r="P10" s="485">
        <v>0</v>
      </c>
      <c r="Q10" s="485">
        <v>0</v>
      </c>
      <c r="R10" s="485">
        <v>0</v>
      </c>
      <c r="S10" s="559">
        <v>0</v>
      </c>
      <c r="T10" s="559"/>
      <c r="U10" s="485">
        <v>0</v>
      </c>
      <c r="V10" s="559">
        <v>0</v>
      </c>
      <c r="W10" s="559"/>
    </row>
    <row r="11" spans="1:23" s="482" customFormat="1" ht="13.5" customHeight="1">
      <c r="A11" s="489" t="s">
        <v>362</v>
      </c>
      <c r="B11" s="489" t="s">
        <v>139</v>
      </c>
      <c r="C11" s="489" t="s">
        <v>362</v>
      </c>
      <c r="D11" s="551" t="s">
        <v>263</v>
      </c>
      <c r="E11" s="551"/>
      <c r="F11" s="552">
        <v>70000</v>
      </c>
      <c r="G11" s="552"/>
      <c r="H11" s="490">
        <v>70000</v>
      </c>
      <c r="I11" s="490">
        <v>0</v>
      </c>
      <c r="J11" s="490">
        <v>0</v>
      </c>
      <c r="K11" s="490">
        <v>0</v>
      </c>
      <c r="L11" s="490">
        <v>70000</v>
      </c>
      <c r="M11" s="490">
        <v>0</v>
      </c>
      <c r="N11" s="490">
        <v>0</v>
      </c>
      <c r="O11" s="490">
        <v>0</v>
      </c>
      <c r="P11" s="490">
        <v>0</v>
      </c>
      <c r="Q11" s="490">
        <v>0</v>
      </c>
      <c r="R11" s="490">
        <v>0</v>
      </c>
      <c r="S11" s="552">
        <v>0</v>
      </c>
      <c r="T11" s="552"/>
      <c r="U11" s="490">
        <v>0</v>
      </c>
      <c r="V11" s="552">
        <v>0</v>
      </c>
      <c r="W11" s="552"/>
    </row>
    <row r="12" spans="1:23" ht="41.85" customHeight="1">
      <c r="A12" s="484" t="s">
        <v>362</v>
      </c>
      <c r="B12" s="484" t="s">
        <v>362</v>
      </c>
      <c r="C12" s="484" t="s">
        <v>140</v>
      </c>
      <c r="D12" s="558" t="s">
        <v>160</v>
      </c>
      <c r="E12" s="558"/>
      <c r="F12" s="559">
        <v>70000</v>
      </c>
      <c r="G12" s="559"/>
      <c r="H12" s="485">
        <v>70000</v>
      </c>
      <c r="I12" s="485">
        <v>0</v>
      </c>
      <c r="J12" s="485">
        <v>0</v>
      </c>
      <c r="K12" s="485">
        <v>0</v>
      </c>
      <c r="L12" s="485">
        <v>70000</v>
      </c>
      <c r="M12" s="485">
        <v>0</v>
      </c>
      <c r="N12" s="485">
        <v>0</v>
      </c>
      <c r="O12" s="485">
        <v>0</v>
      </c>
      <c r="P12" s="485">
        <v>0</v>
      </c>
      <c r="Q12" s="485">
        <v>0</v>
      </c>
      <c r="R12" s="485">
        <v>0</v>
      </c>
      <c r="S12" s="559">
        <v>0</v>
      </c>
      <c r="T12" s="559"/>
      <c r="U12" s="485">
        <v>0</v>
      </c>
      <c r="V12" s="559">
        <v>0</v>
      </c>
      <c r="W12" s="559"/>
    </row>
    <row r="13" spans="1:23" ht="15.75" customHeight="1">
      <c r="A13" s="475" t="s">
        <v>169</v>
      </c>
      <c r="B13" s="475" t="s">
        <v>362</v>
      </c>
      <c r="C13" s="475" t="s">
        <v>362</v>
      </c>
      <c r="D13" s="560" t="s">
        <v>170</v>
      </c>
      <c r="E13" s="560"/>
      <c r="F13" s="550">
        <v>227054</v>
      </c>
      <c r="G13" s="550"/>
      <c r="H13" s="491">
        <v>227054</v>
      </c>
      <c r="I13" s="491">
        <v>189054</v>
      </c>
      <c r="J13" s="491">
        <v>0</v>
      </c>
      <c r="K13" s="491">
        <v>189054</v>
      </c>
      <c r="L13" s="491">
        <v>0</v>
      </c>
      <c r="M13" s="491">
        <v>38000</v>
      </c>
      <c r="N13" s="491">
        <v>0</v>
      </c>
      <c r="O13" s="491">
        <v>0</v>
      </c>
      <c r="P13" s="491">
        <v>0</v>
      </c>
      <c r="Q13" s="491">
        <v>0</v>
      </c>
      <c r="R13" s="491">
        <v>0</v>
      </c>
      <c r="S13" s="550">
        <v>0</v>
      </c>
      <c r="T13" s="550"/>
      <c r="U13" s="491">
        <v>0</v>
      </c>
      <c r="V13" s="550">
        <v>0</v>
      </c>
      <c r="W13" s="550"/>
    </row>
    <row r="14" spans="1:23" s="482" customFormat="1" ht="12.75" customHeight="1">
      <c r="A14" s="489" t="s">
        <v>362</v>
      </c>
      <c r="B14" s="489" t="s">
        <v>171</v>
      </c>
      <c r="C14" s="489" t="s">
        <v>362</v>
      </c>
      <c r="D14" s="551" t="s">
        <v>172</v>
      </c>
      <c r="E14" s="551"/>
      <c r="F14" s="552">
        <v>38000</v>
      </c>
      <c r="G14" s="552"/>
      <c r="H14" s="490">
        <v>38000</v>
      </c>
      <c r="I14" s="490">
        <v>0</v>
      </c>
      <c r="J14" s="490">
        <v>0</v>
      </c>
      <c r="K14" s="490">
        <v>0</v>
      </c>
      <c r="L14" s="490">
        <v>0</v>
      </c>
      <c r="M14" s="490">
        <v>38000</v>
      </c>
      <c r="N14" s="490">
        <v>0</v>
      </c>
      <c r="O14" s="490">
        <v>0</v>
      </c>
      <c r="P14" s="490">
        <v>0</v>
      </c>
      <c r="Q14" s="490">
        <v>0</v>
      </c>
      <c r="R14" s="490">
        <v>0</v>
      </c>
      <c r="S14" s="552">
        <v>0</v>
      </c>
      <c r="T14" s="552"/>
      <c r="U14" s="490">
        <v>0</v>
      </c>
      <c r="V14" s="552">
        <v>0</v>
      </c>
      <c r="W14" s="552"/>
    </row>
    <row r="15" spans="1:23" ht="23.25" customHeight="1">
      <c r="A15" s="484" t="s">
        <v>362</v>
      </c>
      <c r="B15" s="484" t="s">
        <v>362</v>
      </c>
      <c r="C15" s="484" t="s">
        <v>368</v>
      </c>
      <c r="D15" s="558" t="s">
        <v>563</v>
      </c>
      <c r="E15" s="558"/>
      <c r="F15" s="559">
        <v>38000</v>
      </c>
      <c r="G15" s="559"/>
      <c r="H15" s="485">
        <v>38000</v>
      </c>
      <c r="I15" s="485">
        <v>0</v>
      </c>
      <c r="J15" s="485">
        <v>0</v>
      </c>
      <c r="K15" s="485">
        <v>0</v>
      </c>
      <c r="L15" s="485">
        <v>0</v>
      </c>
      <c r="M15" s="485">
        <v>38000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559">
        <v>0</v>
      </c>
      <c r="T15" s="559"/>
      <c r="U15" s="485">
        <v>0</v>
      </c>
      <c r="V15" s="559">
        <v>0</v>
      </c>
      <c r="W15" s="559"/>
    </row>
    <row r="16" spans="1:23" ht="19.5" customHeight="1">
      <c r="A16" s="489" t="s">
        <v>362</v>
      </c>
      <c r="B16" s="489" t="s">
        <v>264</v>
      </c>
      <c r="C16" s="489" t="s">
        <v>362</v>
      </c>
      <c r="D16" s="551" t="s">
        <v>265</v>
      </c>
      <c r="E16" s="551"/>
      <c r="F16" s="552">
        <v>189054</v>
      </c>
      <c r="G16" s="552"/>
      <c r="H16" s="490">
        <v>189054</v>
      </c>
      <c r="I16" s="490">
        <v>189054</v>
      </c>
      <c r="J16" s="490">
        <v>0</v>
      </c>
      <c r="K16" s="490">
        <v>189054</v>
      </c>
      <c r="L16" s="490">
        <v>0</v>
      </c>
      <c r="M16" s="490">
        <v>0</v>
      </c>
      <c r="N16" s="490">
        <v>0</v>
      </c>
      <c r="O16" s="490">
        <v>0</v>
      </c>
      <c r="P16" s="490">
        <v>0</v>
      </c>
      <c r="Q16" s="490">
        <v>0</v>
      </c>
      <c r="R16" s="490">
        <v>0</v>
      </c>
      <c r="S16" s="552">
        <v>0</v>
      </c>
      <c r="T16" s="552"/>
      <c r="U16" s="490">
        <v>0</v>
      </c>
      <c r="V16" s="552">
        <v>0</v>
      </c>
      <c r="W16" s="552"/>
    </row>
    <row r="17" spans="1:23" ht="18.75" customHeight="1">
      <c r="A17" s="484" t="s">
        <v>362</v>
      </c>
      <c r="B17" s="484" t="s">
        <v>362</v>
      </c>
      <c r="C17" s="484" t="s">
        <v>369</v>
      </c>
      <c r="D17" s="558" t="s">
        <v>26</v>
      </c>
      <c r="E17" s="558"/>
      <c r="F17" s="559">
        <v>1000</v>
      </c>
      <c r="G17" s="559"/>
      <c r="H17" s="485">
        <v>1000</v>
      </c>
      <c r="I17" s="485">
        <v>1000</v>
      </c>
      <c r="J17" s="485">
        <v>0</v>
      </c>
      <c r="K17" s="485">
        <v>1000</v>
      </c>
      <c r="L17" s="485">
        <v>0</v>
      </c>
      <c r="M17" s="485">
        <v>0</v>
      </c>
      <c r="N17" s="485">
        <v>0</v>
      </c>
      <c r="O17" s="485">
        <v>0</v>
      </c>
      <c r="P17" s="485">
        <v>0</v>
      </c>
      <c r="Q17" s="485">
        <v>0</v>
      </c>
      <c r="R17" s="485">
        <v>0</v>
      </c>
      <c r="S17" s="559">
        <v>0</v>
      </c>
      <c r="T17" s="559"/>
      <c r="U17" s="485">
        <v>0</v>
      </c>
      <c r="V17" s="559">
        <v>0</v>
      </c>
      <c r="W17" s="559"/>
    </row>
    <row r="18" spans="1:23" ht="18" customHeight="1">
      <c r="A18" s="484" t="s">
        <v>362</v>
      </c>
      <c r="B18" s="484" t="s">
        <v>362</v>
      </c>
      <c r="C18" s="484" t="s">
        <v>367</v>
      </c>
      <c r="D18" s="558" t="s">
        <v>25</v>
      </c>
      <c r="E18" s="558"/>
      <c r="F18" s="559">
        <v>188054</v>
      </c>
      <c r="G18" s="559"/>
      <c r="H18" s="485">
        <v>188054</v>
      </c>
      <c r="I18" s="485">
        <v>188054</v>
      </c>
      <c r="J18" s="485">
        <v>0</v>
      </c>
      <c r="K18" s="485">
        <v>188054</v>
      </c>
      <c r="L18" s="485">
        <v>0</v>
      </c>
      <c r="M18" s="485">
        <v>0</v>
      </c>
      <c r="N18" s="485">
        <v>0</v>
      </c>
      <c r="O18" s="485">
        <v>0</v>
      </c>
      <c r="P18" s="485">
        <v>0</v>
      </c>
      <c r="Q18" s="485">
        <v>0</v>
      </c>
      <c r="R18" s="485">
        <v>0</v>
      </c>
      <c r="S18" s="559">
        <v>0</v>
      </c>
      <c r="T18" s="559"/>
      <c r="U18" s="485">
        <v>0</v>
      </c>
      <c r="V18" s="559">
        <v>0</v>
      </c>
      <c r="W18" s="559"/>
    </row>
    <row r="19" spans="1:23" s="482" customFormat="1" ht="18" customHeight="1">
      <c r="A19" s="475" t="s">
        <v>370</v>
      </c>
      <c r="B19" s="475" t="s">
        <v>362</v>
      </c>
      <c r="C19" s="475" t="s">
        <v>362</v>
      </c>
      <c r="D19" s="560" t="s">
        <v>27</v>
      </c>
      <c r="E19" s="560"/>
      <c r="F19" s="550">
        <v>21408234</v>
      </c>
      <c r="G19" s="550"/>
      <c r="H19" s="491">
        <v>6366953</v>
      </c>
      <c r="I19" s="491">
        <v>6070437</v>
      </c>
      <c r="J19" s="491">
        <v>2763077</v>
      </c>
      <c r="K19" s="491">
        <v>3307360</v>
      </c>
      <c r="L19" s="491">
        <v>250000</v>
      </c>
      <c r="M19" s="491">
        <v>46516</v>
      </c>
      <c r="N19" s="491">
        <v>0</v>
      </c>
      <c r="O19" s="491">
        <v>0</v>
      </c>
      <c r="P19" s="491">
        <v>0</v>
      </c>
      <c r="Q19" s="491">
        <v>15041281</v>
      </c>
      <c r="R19" s="491">
        <v>15041281</v>
      </c>
      <c r="S19" s="550">
        <v>0</v>
      </c>
      <c r="T19" s="550"/>
      <c r="U19" s="491">
        <v>0</v>
      </c>
      <c r="V19" s="550">
        <v>0</v>
      </c>
      <c r="W19" s="550"/>
    </row>
    <row r="20" spans="1:23" s="482" customFormat="1" ht="18" customHeight="1">
      <c r="A20" s="489" t="s">
        <v>362</v>
      </c>
      <c r="B20" s="489" t="s">
        <v>371</v>
      </c>
      <c r="C20" s="489" t="s">
        <v>362</v>
      </c>
      <c r="D20" s="551" t="s">
        <v>28</v>
      </c>
      <c r="E20" s="551"/>
      <c r="F20" s="552">
        <v>250000</v>
      </c>
      <c r="G20" s="552"/>
      <c r="H20" s="490">
        <v>250000</v>
      </c>
      <c r="I20" s="490">
        <v>0</v>
      </c>
      <c r="J20" s="490">
        <v>0</v>
      </c>
      <c r="K20" s="490">
        <v>0</v>
      </c>
      <c r="L20" s="490">
        <v>250000</v>
      </c>
      <c r="M20" s="490">
        <v>0</v>
      </c>
      <c r="N20" s="490">
        <v>0</v>
      </c>
      <c r="O20" s="490">
        <v>0</v>
      </c>
      <c r="P20" s="490">
        <v>0</v>
      </c>
      <c r="Q20" s="490">
        <v>0</v>
      </c>
      <c r="R20" s="490">
        <v>0</v>
      </c>
      <c r="S20" s="552">
        <v>0</v>
      </c>
      <c r="T20" s="552"/>
      <c r="U20" s="490">
        <v>0</v>
      </c>
      <c r="V20" s="552">
        <v>0</v>
      </c>
      <c r="W20" s="552"/>
    </row>
    <row r="21" spans="1:23" ht="54.75" customHeight="1">
      <c r="A21" s="484" t="s">
        <v>362</v>
      </c>
      <c r="B21" s="484" t="s">
        <v>362</v>
      </c>
      <c r="C21" s="484" t="s">
        <v>372</v>
      </c>
      <c r="D21" s="558" t="s">
        <v>29</v>
      </c>
      <c r="E21" s="558"/>
      <c r="F21" s="559">
        <v>250000</v>
      </c>
      <c r="G21" s="559"/>
      <c r="H21" s="485">
        <v>250000</v>
      </c>
      <c r="I21" s="485">
        <v>0</v>
      </c>
      <c r="J21" s="485">
        <v>0</v>
      </c>
      <c r="K21" s="485">
        <v>0</v>
      </c>
      <c r="L21" s="485">
        <v>250000</v>
      </c>
      <c r="M21" s="485">
        <v>0</v>
      </c>
      <c r="N21" s="485">
        <v>0</v>
      </c>
      <c r="O21" s="485">
        <v>0</v>
      </c>
      <c r="P21" s="485">
        <v>0</v>
      </c>
      <c r="Q21" s="485">
        <v>0</v>
      </c>
      <c r="R21" s="485">
        <v>0</v>
      </c>
      <c r="S21" s="559">
        <v>0</v>
      </c>
      <c r="T21" s="559"/>
      <c r="U21" s="485">
        <v>0</v>
      </c>
      <c r="V21" s="559">
        <v>0</v>
      </c>
      <c r="W21" s="559"/>
    </row>
    <row r="22" spans="1:23" ht="15" customHeight="1">
      <c r="A22" s="489" t="s">
        <v>362</v>
      </c>
      <c r="B22" s="489" t="s">
        <v>373</v>
      </c>
      <c r="C22" s="489" t="s">
        <v>362</v>
      </c>
      <c r="D22" s="551" t="s">
        <v>7</v>
      </c>
      <c r="E22" s="551"/>
      <c r="F22" s="552">
        <v>21158234</v>
      </c>
      <c r="G22" s="552"/>
      <c r="H22" s="490">
        <v>6116953</v>
      </c>
      <c r="I22" s="490">
        <v>6070437</v>
      </c>
      <c r="J22" s="490">
        <v>2763077</v>
      </c>
      <c r="K22" s="490">
        <v>3307360</v>
      </c>
      <c r="L22" s="490">
        <v>0</v>
      </c>
      <c r="M22" s="490">
        <v>46516</v>
      </c>
      <c r="N22" s="490">
        <v>0</v>
      </c>
      <c r="O22" s="490">
        <v>0</v>
      </c>
      <c r="P22" s="490">
        <v>0</v>
      </c>
      <c r="Q22" s="490">
        <v>15041281</v>
      </c>
      <c r="R22" s="490">
        <v>15041281</v>
      </c>
      <c r="S22" s="552">
        <v>0</v>
      </c>
      <c r="T22" s="552"/>
      <c r="U22" s="490">
        <v>0</v>
      </c>
      <c r="V22" s="552">
        <v>0</v>
      </c>
      <c r="W22" s="552"/>
    </row>
    <row r="23" spans="1:23" ht="31.5" customHeight="1">
      <c r="A23" s="484" t="s">
        <v>362</v>
      </c>
      <c r="B23" s="484" t="s">
        <v>362</v>
      </c>
      <c r="C23" s="484" t="s">
        <v>374</v>
      </c>
      <c r="D23" s="558" t="s">
        <v>30</v>
      </c>
      <c r="E23" s="558"/>
      <c r="F23" s="559">
        <v>46516</v>
      </c>
      <c r="G23" s="559"/>
      <c r="H23" s="485">
        <v>46516</v>
      </c>
      <c r="I23" s="485">
        <v>0</v>
      </c>
      <c r="J23" s="485">
        <v>0</v>
      </c>
      <c r="K23" s="485">
        <v>0</v>
      </c>
      <c r="L23" s="485">
        <v>0</v>
      </c>
      <c r="M23" s="485">
        <v>46516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559">
        <v>0</v>
      </c>
      <c r="T23" s="559"/>
      <c r="U23" s="485">
        <v>0</v>
      </c>
      <c r="V23" s="559">
        <v>0</v>
      </c>
      <c r="W23" s="559"/>
    </row>
    <row r="24" spans="1:23" ht="20.25" customHeight="1">
      <c r="A24" s="484" t="s">
        <v>362</v>
      </c>
      <c r="B24" s="484" t="s">
        <v>362</v>
      </c>
      <c r="C24" s="484" t="s">
        <v>375</v>
      </c>
      <c r="D24" s="558" t="s">
        <v>31</v>
      </c>
      <c r="E24" s="558"/>
      <c r="F24" s="559">
        <v>2156272</v>
      </c>
      <c r="G24" s="559"/>
      <c r="H24" s="485">
        <v>2156272</v>
      </c>
      <c r="I24" s="485">
        <v>2156272</v>
      </c>
      <c r="J24" s="485">
        <v>2156272</v>
      </c>
      <c r="K24" s="485">
        <v>0</v>
      </c>
      <c r="L24" s="485">
        <v>0</v>
      </c>
      <c r="M24" s="485">
        <v>0</v>
      </c>
      <c r="N24" s="485">
        <v>0</v>
      </c>
      <c r="O24" s="485">
        <v>0</v>
      </c>
      <c r="P24" s="485">
        <v>0</v>
      </c>
      <c r="Q24" s="485">
        <v>0</v>
      </c>
      <c r="R24" s="485">
        <v>0</v>
      </c>
      <c r="S24" s="559">
        <v>0</v>
      </c>
      <c r="T24" s="559"/>
      <c r="U24" s="485">
        <v>0</v>
      </c>
      <c r="V24" s="559">
        <v>0</v>
      </c>
      <c r="W24" s="559"/>
    </row>
    <row r="25" spans="1:23" ht="20.25" customHeight="1">
      <c r="A25" s="484" t="s">
        <v>362</v>
      </c>
      <c r="B25" s="484" t="s">
        <v>362</v>
      </c>
      <c r="C25" s="484" t="s">
        <v>376</v>
      </c>
      <c r="D25" s="558" t="s">
        <v>32</v>
      </c>
      <c r="E25" s="558"/>
      <c r="F25" s="559">
        <v>163848</v>
      </c>
      <c r="G25" s="559"/>
      <c r="H25" s="485">
        <v>163848</v>
      </c>
      <c r="I25" s="485">
        <v>163848</v>
      </c>
      <c r="J25" s="485">
        <v>163848</v>
      </c>
      <c r="K25" s="485">
        <v>0</v>
      </c>
      <c r="L25" s="485">
        <v>0</v>
      </c>
      <c r="M25" s="485">
        <v>0</v>
      </c>
      <c r="N25" s="485">
        <v>0</v>
      </c>
      <c r="O25" s="485">
        <v>0</v>
      </c>
      <c r="P25" s="485">
        <v>0</v>
      </c>
      <c r="Q25" s="485">
        <v>0</v>
      </c>
      <c r="R25" s="485">
        <v>0</v>
      </c>
      <c r="S25" s="559">
        <v>0</v>
      </c>
      <c r="T25" s="559"/>
      <c r="U25" s="485">
        <v>0</v>
      </c>
      <c r="V25" s="559">
        <v>0</v>
      </c>
      <c r="W25" s="559"/>
    </row>
    <row r="26" spans="1:23" ht="23.25" customHeight="1">
      <c r="A26" s="484" t="s">
        <v>362</v>
      </c>
      <c r="B26" s="484" t="s">
        <v>362</v>
      </c>
      <c r="C26" s="484" t="s">
        <v>377</v>
      </c>
      <c r="D26" s="558" t="s">
        <v>33</v>
      </c>
      <c r="E26" s="558"/>
      <c r="F26" s="559">
        <v>391540</v>
      </c>
      <c r="G26" s="559"/>
      <c r="H26" s="485">
        <v>391540</v>
      </c>
      <c r="I26" s="485">
        <v>391540</v>
      </c>
      <c r="J26" s="485">
        <v>391540</v>
      </c>
      <c r="K26" s="485">
        <v>0</v>
      </c>
      <c r="L26" s="485">
        <v>0</v>
      </c>
      <c r="M26" s="485">
        <v>0</v>
      </c>
      <c r="N26" s="485">
        <v>0</v>
      </c>
      <c r="O26" s="485">
        <v>0</v>
      </c>
      <c r="P26" s="485">
        <v>0</v>
      </c>
      <c r="Q26" s="485">
        <v>0</v>
      </c>
      <c r="R26" s="485">
        <v>0</v>
      </c>
      <c r="S26" s="559">
        <v>0</v>
      </c>
      <c r="T26" s="559"/>
      <c r="U26" s="485">
        <v>0</v>
      </c>
      <c r="V26" s="559">
        <v>0</v>
      </c>
      <c r="W26" s="559"/>
    </row>
    <row r="27" spans="1:23" ht="33" customHeight="1">
      <c r="A27" s="484" t="s">
        <v>362</v>
      </c>
      <c r="B27" s="484" t="s">
        <v>362</v>
      </c>
      <c r="C27" s="484" t="s">
        <v>378</v>
      </c>
      <c r="D27" s="558" t="s">
        <v>646</v>
      </c>
      <c r="E27" s="558"/>
      <c r="F27" s="559">
        <v>36637</v>
      </c>
      <c r="G27" s="559"/>
      <c r="H27" s="485">
        <v>36637</v>
      </c>
      <c r="I27" s="485">
        <v>36637</v>
      </c>
      <c r="J27" s="485">
        <v>36637</v>
      </c>
      <c r="K27" s="485">
        <v>0</v>
      </c>
      <c r="L27" s="485">
        <v>0</v>
      </c>
      <c r="M27" s="485">
        <v>0</v>
      </c>
      <c r="N27" s="485">
        <v>0</v>
      </c>
      <c r="O27" s="485">
        <v>0</v>
      </c>
      <c r="P27" s="485">
        <v>0</v>
      </c>
      <c r="Q27" s="485">
        <v>0</v>
      </c>
      <c r="R27" s="485">
        <v>0</v>
      </c>
      <c r="S27" s="559">
        <v>0</v>
      </c>
      <c r="T27" s="559"/>
      <c r="U27" s="485">
        <v>0</v>
      </c>
      <c r="V27" s="559">
        <v>0</v>
      </c>
      <c r="W27" s="559"/>
    </row>
    <row r="28" spans="1:23" ht="36" customHeight="1">
      <c r="A28" s="484" t="s">
        <v>362</v>
      </c>
      <c r="B28" s="484" t="s">
        <v>362</v>
      </c>
      <c r="C28" s="484" t="s">
        <v>379</v>
      </c>
      <c r="D28" s="558" t="s">
        <v>266</v>
      </c>
      <c r="E28" s="558"/>
      <c r="F28" s="559">
        <v>71500</v>
      </c>
      <c r="G28" s="559"/>
      <c r="H28" s="485">
        <v>71500</v>
      </c>
      <c r="I28" s="485">
        <v>71500</v>
      </c>
      <c r="J28" s="485">
        <v>0</v>
      </c>
      <c r="K28" s="485">
        <v>71500</v>
      </c>
      <c r="L28" s="485">
        <v>0</v>
      </c>
      <c r="M28" s="485">
        <v>0</v>
      </c>
      <c r="N28" s="485">
        <v>0</v>
      </c>
      <c r="O28" s="485">
        <v>0</v>
      </c>
      <c r="P28" s="485">
        <v>0</v>
      </c>
      <c r="Q28" s="485">
        <v>0</v>
      </c>
      <c r="R28" s="485">
        <v>0</v>
      </c>
      <c r="S28" s="559">
        <v>0</v>
      </c>
      <c r="T28" s="559"/>
      <c r="U28" s="485">
        <v>0</v>
      </c>
      <c r="V28" s="559">
        <v>0</v>
      </c>
      <c r="W28" s="559"/>
    </row>
    <row r="29" spans="1:23" ht="22.5" customHeight="1">
      <c r="A29" s="484" t="s">
        <v>362</v>
      </c>
      <c r="B29" s="484" t="s">
        <v>362</v>
      </c>
      <c r="C29" s="484" t="s">
        <v>380</v>
      </c>
      <c r="D29" s="558" t="s">
        <v>34</v>
      </c>
      <c r="E29" s="558"/>
      <c r="F29" s="559">
        <v>14780</v>
      </c>
      <c r="G29" s="559"/>
      <c r="H29" s="485">
        <v>14780</v>
      </c>
      <c r="I29" s="485">
        <v>14780</v>
      </c>
      <c r="J29" s="485">
        <v>14780</v>
      </c>
      <c r="K29" s="485">
        <v>0</v>
      </c>
      <c r="L29" s="485">
        <v>0</v>
      </c>
      <c r="M29" s="485">
        <v>0</v>
      </c>
      <c r="N29" s="485">
        <v>0</v>
      </c>
      <c r="O29" s="485">
        <v>0</v>
      </c>
      <c r="P29" s="485">
        <v>0</v>
      </c>
      <c r="Q29" s="485">
        <v>0</v>
      </c>
      <c r="R29" s="485">
        <v>0</v>
      </c>
      <c r="S29" s="559">
        <v>0</v>
      </c>
      <c r="T29" s="559"/>
      <c r="U29" s="485">
        <v>0</v>
      </c>
      <c r="V29" s="559">
        <v>0</v>
      </c>
      <c r="W29" s="559"/>
    </row>
    <row r="30" spans="1:23" ht="18.75" customHeight="1">
      <c r="A30" s="484" t="s">
        <v>362</v>
      </c>
      <c r="B30" s="484" t="s">
        <v>362</v>
      </c>
      <c r="C30" s="484" t="s">
        <v>369</v>
      </c>
      <c r="D30" s="558" t="s">
        <v>26</v>
      </c>
      <c r="E30" s="558"/>
      <c r="F30" s="559">
        <v>1545000</v>
      </c>
      <c r="G30" s="559"/>
      <c r="H30" s="485">
        <v>1545000</v>
      </c>
      <c r="I30" s="485">
        <v>1545000</v>
      </c>
      <c r="J30" s="485">
        <v>0</v>
      </c>
      <c r="K30" s="485">
        <v>1545000</v>
      </c>
      <c r="L30" s="485">
        <v>0</v>
      </c>
      <c r="M30" s="485">
        <v>0</v>
      </c>
      <c r="N30" s="485">
        <v>0</v>
      </c>
      <c r="O30" s="485">
        <v>0</v>
      </c>
      <c r="P30" s="485">
        <v>0</v>
      </c>
      <c r="Q30" s="485">
        <v>0</v>
      </c>
      <c r="R30" s="485">
        <v>0</v>
      </c>
      <c r="S30" s="559">
        <v>0</v>
      </c>
      <c r="T30" s="559"/>
      <c r="U30" s="485">
        <v>0</v>
      </c>
      <c r="V30" s="559">
        <v>0</v>
      </c>
      <c r="W30" s="559"/>
    </row>
    <row r="31" spans="1:23" ht="18" customHeight="1">
      <c r="A31" s="484" t="s">
        <v>362</v>
      </c>
      <c r="B31" s="484" t="s">
        <v>362</v>
      </c>
      <c r="C31" s="484" t="s">
        <v>381</v>
      </c>
      <c r="D31" s="558" t="s">
        <v>35</v>
      </c>
      <c r="E31" s="558"/>
      <c r="F31" s="559">
        <v>139128</v>
      </c>
      <c r="G31" s="559"/>
      <c r="H31" s="485">
        <v>139128</v>
      </c>
      <c r="I31" s="485">
        <v>139128</v>
      </c>
      <c r="J31" s="485">
        <v>0</v>
      </c>
      <c r="K31" s="485">
        <v>139128</v>
      </c>
      <c r="L31" s="485">
        <v>0</v>
      </c>
      <c r="M31" s="485">
        <v>0</v>
      </c>
      <c r="N31" s="485">
        <v>0</v>
      </c>
      <c r="O31" s="485">
        <v>0</v>
      </c>
      <c r="P31" s="485">
        <v>0</v>
      </c>
      <c r="Q31" s="485">
        <v>0</v>
      </c>
      <c r="R31" s="485">
        <v>0</v>
      </c>
      <c r="S31" s="559">
        <v>0</v>
      </c>
      <c r="T31" s="559"/>
      <c r="U31" s="485">
        <v>0</v>
      </c>
      <c r="V31" s="559">
        <v>0</v>
      </c>
      <c r="W31" s="559"/>
    </row>
    <row r="32" spans="1:23" ht="18" customHeight="1">
      <c r="A32" s="484" t="s">
        <v>362</v>
      </c>
      <c r="B32" s="484" t="s">
        <v>362</v>
      </c>
      <c r="C32" s="484" t="s">
        <v>382</v>
      </c>
      <c r="D32" s="558" t="s">
        <v>36</v>
      </c>
      <c r="E32" s="558"/>
      <c r="F32" s="559">
        <v>630000</v>
      </c>
      <c r="G32" s="559"/>
      <c r="H32" s="485">
        <v>630000</v>
      </c>
      <c r="I32" s="485">
        <v>630000</v>
      </c>
      <c r="J32" s="485">
        <v>0</v>
      </c>
      <c r="K32" s="485">
        <v>630000</v>
      </c>
      <c r="L32" s="485">
        <v>0</v>
      </c>
      <c r="M32" s="485">
        <v>0</v>
      </c>
      <c r="N32" s="485">
        <v>0</v>
      </c>
      <c r="O32" s="485">
        <v>0</v>
      </c>
      <c r="P32" s="485">
        <v>0</v>
      </c>
      <c r="Q32" s="485">
        <v>0</v>
      </c>
      <c r="R32" s="485">
        <v>0</v>
      </c>
      <c r="S32" s="559">
        <v>0</v>
      </c>
      <c r="T32" s="559"/>
      <c r="U32" s="485">
        <v>0</v>
      </c>
      <c r="V32" s="559">
        <v>0</v>
      </c>
      <c r="W32" s="559"/>
    </row>
    <row r="33" spans="1:23" ht="18" customHeight="1">
      <c r="A33" s="484" t="s">
        <v>362</v>
      </c>
      <c r="B33" s="484" t="s">
        <v>362</v>
      </c>
      <c r="C33" s="484" t="s">
        <v>383</v>
      </c>
      <c r="D33" s="558" t="s">
        <v>49</v>
      </c>
      <c r="E33" s="558"/>
      <c r="F33" s="559">
        <v>3000</v>
      </c>
      <c r="G33" s="559"/>
      <c r="H33" s="485">
        <v>3000</v>
      </c>
      <c r="I33" s="485">
        <v>3000</v>
      </c>
      <c r="J33" s="485">
        <v>0</v>
      </c>
      <c r="K33" s="485">
        <v>3000</v>
      </c>
      <c r="L33" s="485">
        <v>0</v>
      </c>
      <c r="M33" s="485">
        <v>0</v>
      </c>
      <c r="N33" s="485">
        <v>0</v>
      </c>
      <c r="O33" s="485">
        <v>0</v>
      </c>
      <c r="P33" s="485">
        <v>0</v>
      </c>
      <c r="Q33" s="485">
        <v>0</v>
      </c>
      <c r="R33" s="485">
        <v>0</v>
      </c>
      <c r="S33" s="559">
        <v>0</v>
      </c>
      <c r="T33" s="559"/>
      <c r="U33" s="485">
        <v>0</v>
      </c>
      <c r="V33" s="559">
        <v>0</v>
      </c>
      <c r="W33" s="559"/>
    </row>
    <row r="34" spans="1:23" ht="18" customHeight="1">
      <c r="A34" s="484" t="s">
        <v>362</v>
      </c>
      <c r="B34" s="484" t="s">
        <v>362</v>
      </c>
      <c r="C34" s="484" t="s">
        <v>367</v>
      </c>
      <c r="D34" s="558" t="s">
        <v>25</v>
      </c>
      <c r="E34" s="558"/>
      <c r="F34" s="559">
        <v>648930</v>
      </c>
      <c r="G34" s="559"/>
      <c r="H34" s="485">
        <v>648930</v>
      </c>
      <c r="I34" s="485">
        <v>648930</v>
      </c>
      <c r="J34" s="485">
        <v>0</v>
      </c>
      <c r="K34" s="485">
        <v>648930</v>
      </c>
      <c r="L34" s="485">
        <v>0</v>
      </c>
      <c r="M34" s="485">
        <v>0</v>
      </c>
      <c r="N34" s="485">
        <v>0</v>
      </c>
      <c r="O34" s="485">
        <v>0</v>
      </c>
      <c r="P34" s="485">
        <v>0</v>
      </c>
      <c r="Q34" s="485">
        <v>0</v>
      </c>
      <c r="R34" s="485">
        <v>0</v>
      </c>
      <c r="S34" s="559">
        <v>0</v>
      </c>
      <c r="T34" s="559"/>
      <c r="U34" s="485">
        <v>0</v>
      </c>
      <c r="V34" s="559">
        <v>0</v>
      </c>
      <c r="W34" s="559"/>
    </row>
    <row r="35" spans="1:23" ht="20.25" customHeight="1">
      <c r="A35" s="484" t="s">
        <v>362</v>
      </c>
      <c r="B35" s="484" t="s">
        <v>362</v>
      </c>
      <c r="C35" s="484" t="s">
        <v>384</v>
      </c>
      <c r="D35" s="558" t="s">
        <v>267</v>
      </c>
      <c r="E35" s="558"/>
      <c r="F35" s="559">
        <v>16720</v>
      </c>
      <c r="G35" s="559"/>
      <c r="H35" s="485">
        <v>16720</v>
      </c>
      <c r="I35" s="485">
        <v>16720</v>
      </c>
      <c r="J35" s="485">
        <v>0</v>
      </c>
      <c r="K35" s="485">
        <v>16720</v>
      </c>
      <c r="L35" s="485">
        <v>0</v>
      </c>
      <c r="M35" s="485">
        <v>0</v>
      </c>
      <c r="N35" s="485">
        <v>0</v>
      </c>
      <c r="O35" s="485">
        <v>0</v>
      </c>
      <c r="P35" s="485">
        <v>0</v>
      </c>
      <c r="Q35" s="485">
        <v>0</v>
      </c>
      <c r="R35" s="485">
        <v>0</v>
      </c>
      <c r="S35" s="559">
        <v>0</v>
      </c>
      <c r="T35" s="559"/>
      <c r="U35" s="485">
        <v>0</v>
      </c>
      <c r="V35" s="559">
        <v>0</v>
      </c>
      <c r="W35" s="559"/>
    </row>
    <row r="36" spans="1:23" ht="18" customHeight="1">
      <c r="A36" s="484" t="s">
        <v>362</v>
      </c>
      <c r="B36" s="484" t="s">
        <v>362</v>
      </c>
      <c r="C36" s="484" t="s">
        <v>385</v>
      </c>
      <c r="D36" s="558" t="s">
        <v>37</v>
      </c>
      <c r="E36" s="558"/>
      <c r="F36" s="559">
        <v>1352</v>
      </c>
      <c r="G36" s="559"/>
      <c r="H36" s="485">
        <v>1352</v>
      </c>
      <c r="I36" s="485">
        <v>1352</v>
      </c>
      <c r="J36" s="485">
        <v>0</v>
      </c>
      <c r="K36" s="485">
        <v>1352</v>
      </c>
      <c r="L36" s="485">
        <v>0</v>
      </c>
      <c r="M36" s="485">
        <v>0</v>
      </c>
      <c r="N36" s="485">
        <v>0</v>
      </c>
      <c r="O36" s="485">
        <v>0</v>
      </c>
      <c r="P36" s="485">
        <v>0</v>
      </c>
      <c r="Q36" s="485">
        <v>0</v>
      </c>
      <c r="R36" s="485">
        <v>0</v>
      </c>
      <c r="S36" s="559">
        <v>0</v>
      </c>
      <c r="T36" s="559"/>
      <c r="U36" s="485">
        <v>0</v>
      </c>
      <c r="V36" s="559">
        <v>0</v>
      </c>
      <c r="W36" s="559"/>
    </row>
    <row r="37" spans="1:23" ht="18" customHeight="1">
      <c r="A37" s="484" t="s">
        <v>362</v>
      </c>
      <c r="B37" s="484" t="s">
        <v>362</v>
      </c>
      <c r="C37" s="484" t="s">
        <v>386</v>
      </c>
      <c r="D37" s="558" t="s">
        <v>38</v>
      </c>
      <c r="E37" s="558"/>
      <c r="F37" s="559">
        <v>168800</v>
      </c>
      <c r="G37" s="559"/>
      <c r="H37" s="485">
        <v>168800</v>
      </c>
      <c r="I37" s="485">
        <v>168800</v>
      </c>
      <c r="J37" s="485">
        <v>0</v>
      </c>
      <c r="K37" s="485">
        <v>168800</v>
      </c>
      <c r="L37" s="485">
        <v>0</v>
      </c>
      <c r="M37" s="485">
        <v>0</v>
      </c>
      <c r="N37" s="485">
        <v>0</v>
      </c>
      <c r="O37" s="485">
        <v>0</v>
      </c>
      <c r="P37" s="485">
        <v>0</v>
      </c>
      <c r="Q37" s="485">
        <v>0</v>
      </c>
      <c r="R37" s="485">
        <v>0</v>
      </c>
      <c r="S37" s="559">
        <v>0</v>
      </c>
      <c r="T37" s="559"/>
      <c r="U37" s="485">
        <v>0</v>
      </c>
      <c r="V37" s="559">
        <v>0</v>
      </c>
      <c r="W37" s="559"/>
    </row>
    <row r="38" spans="1:23" ht="30" customHeight="1">
      <c r="A38" s="484" t="s">
        <v>362</v>
      </c>
      <c r="B38" s="484" t="s">
        <v>362</v>
      </c>
      <c r="C38" s="484" t="s">
        <v>387</v>
      </c>
      <c r="D38" s="558" t="s">
        <v>39</v>
      </c>
      <c r="E38" s="558"/>
      <c r="F38" s="559">
        <v>49520</v>
      </c>
      <c r="G38" s="559"/>
      <c r="H38" s="485">
        <v>49520</v>
      </c>
      <c r="I38" s="485">
        <v>49520</v>
      </c>
      <c r="J38" s="485">
        <v>0</v>
      </c>
      <c r="K38" s="485">
        <v>49520</v>
      </c>
      <c r="L38" s="485">
        <v>0</v>
      </c>
      <c r="M38" s="485">
        <v>0</v>
      </c>
      <c r="N38" s="485">
        <v>0</v>
      </c>
      <c r="O38" s="485">
        <v>0</v>
      </c>
      <c r="P38" s="485">
        <v>0</v>
      </c>
      <c r="Q38" s="485">
        <v>0</v>
      </c>
      <c r="R38" s="485">
        <v>0</v>
      </c>
      <c r="S38" s="559">
        <v>0</v>
      </c>
      <c r="T38" s="559"/>
      <c r="U38" s="485">
        <v>0</v>
      </c>
      <c r="V38" s="559">
        <v>0</v>
      </c>
      <c r="W38" s="559"/>
    </row>
    <row r="39" spans="1:23" ht="18" customHeight="1">
      <c r="A39" s="484" t="s">
        <v>362</v>
      </c>
      <c r="B39" s="484" t="s">
        <v>362</v>
      </c>
      <c r="C39" s="484" t="s">
        <v>388</v>
      </c>
      <c r="D39" s="558" t="s">
        <v>40</v>
      </c>
      <c r="E39" s="558"/>
      <c r="F39" s="559">
        <v>8166</v>
      </c>
      <c r="G39" s="559"/>
      <c r="H39" s="485">
        <v>8166</v>
      </c>
      <c r="I39" s="485">
        <v>8166</v>
      </c>
      <c r="J39" s="485">
        <v>0</v>
      </c>
      <c r="K39" s="485">
        <v>8166</v>
      </c>
      <c r="L39" s="485">
        <v>0</v>
      </c>
      <c r="M39" s="485">
        <v>0</v>
      </c>
      <c r="N39" s="485">
        <v>0</v>
      </c>
      <c r="O39" s="485">
        <v>0</v>
      </c>
      <c r="P39" s="485">
        <v>0</v>
      </c>
      <c r="Q39" s="485">
        <v>0</v>
      </c>
      <c r="R39" s="485">
        <v>0</v>
      </c>
      <c r="S39" s="559">
        <v>0</v>
      </c>
      <c r="T39" s="559"/>
      <c r="U39" s="485">
        <v>0</v>
      </c>
      <c r="V39" s="559">
        <v>0</v>
      </c>
      <c r="W39" s="559"/>
    </row>
    <row r="40" spans="1:23" ht="30.75" customHeight="1">
      <c r="A40" s="484" t="s">
        <v>362</v>
      </c>
      <c r="B40" s="484" t="s">
        <v>362</v>
      </c>
      <c r="C40" s="484" t="s">
        <v>389</v>
      </c>
      <c r="D40" s="558" t="s">
        <v>268</v>
      </c>
      <c r="E40" s="558"/>
      <c r="F40" s="559">
        <v>9000</v>
      </c>
      <c r="G40" s="559"/>
      <c r="H40" s="485">
        <v>9000</v>
      </c>
      <c r="I40" s="485">
        <v>9000</v>
      </c>
      <c r="J40" s="485">
        <v>0</v>
      </c>
      <c r="K40" s="485">
        <v>9000</v>
      </c>
      <c r="L40" s="485">
        <v>0</v>
      </c>
      <c r="M40" s="485">
        <v>0</v>
      </c>
      <c r="N40" s="485">
        <v>0</v>
      </c>
      <c r="O40" s="485">
        <v>0</v>
      </c>
      <c r="P40" s="485">
        <v>0</v>
      </c>
      <c r="Q40" s="485">
        <v>0</v>
      </c>
      <c r="R40" s="485">
        <v>0</v>
      </c>
      <c r="S40" s="559">
        <v>0</v>
      </c>
      <c r="T40" s="559"/>
      <c r="U40" s="485">
        <v>0</v>
      </c>
      <c r="V40" s="559">
        <v>0</v>
      </c>
      <c r="W40" s="559"/>
    </row>
    <row r="41" spans="1:23" ht="28.5" customHeight="1">
      <c r="A41" s="484" t="s">
        <v>362</v>
      </c>
      <c r="B41" s="484" t="s">
        <v>362</v>
      </c>
      <c r="C41" s="484" t="s">
        <v>390</v>
      </c>
      <c r="D41" s="558" t="s">
        <v>41</v>
      </c>
      <c r="E41" s="558"/>
      <c r="F41" s="559">
        <v>6744</v>
      </c>
      <c r="G41" s="559"/>
      <c r="H41" s="485">
        <v>6744</v>
      </c>
      <c r="I41" s="485">
        <v>6744</v>
      </c>
      <c r="J41" s="485">
        <v>0</v>
      </c>
      <c r="K41" s="485">
        <v>6744</v>
      </c>
      <c r="L41" s="485">
        <v>0</v>
      </c>
      <c r="M41" s="485">
        <v>0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559">
        <v>0</v>
      </c>
      <c r="T41" s="559"/>
      <c r="U41" s="485">
        <v>0</v>
      </c>
      <c r="V41" s="559">
        <v>0</v>
      </c>
      <c r="W41" s="559"/>
    </row>
    <row r="42" spans="1:23" ht="32.25" customHeight="1">
      <c r="A42" s="484" t="s">
        <v>362</v>
      </c>
      <c r="B42" s="484" t="s">
        <v>362</v>
      </c>
      <c r="C42" s="484" t="s">
        <v>391</v>
      </c>
      <c r="D42" s="558" t="s">
        <v>95</v>
      </c>
      <c r="E42" s="558"/>
      <c r="F42" s="559">
        <v>9500</v>
      </c>
      <c r="G42" s="559"/>
      <c r="H42" s="485">
        <v>9500</v>
      </c>
      <c r="I42" s="485">
        <v>9500</v>
      </c>
      <c r="J42" s="485">
        <v>0</v>
      </c>
      <c r="K42" s="485">
        <v>9500</v>
      </c>
      <c r="L42" s="485">
        <v>0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559">
        <v>0</v>
      </c>
      <c r="T42" s="559"/>
      <c r="U42" s="485">
        <v>0</v>
      </c>
      <c r="V42" s="559">
        <v>0</v>
      </c>
      <c r="W42" s="559"/>
    </row>
    <row r="43" spans="1:23" ht="21.75" customHeight="1">
      <c r="A43" s="484" t="s">
        <v>362</v>
      </c>
      <c r="B43" s="484" t="s">
        <v>362</v>
      </c>
      <c r="C43" s="484" t="s">
        <v>311</v>
      </c>
      <c r="D43" s="558" t="s">
        <v>269</v>
      </c>
      <c r="E43" s="558"/>
      <c r="F43" s="559">
        <v>14366281</v>
      </c>
      <c r="G43" s="559"/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5">
        <v>0</v>
      </c>
      <c r="P43" s="485">
        <v>0</v>
      </c>
      <c r="Q43" s="485">
        <v>14366281</v>
      </c>
      <c r="R43" s="485">
        <v>14366281</v>
      </c>
      <c r="S43" s="559">
        <v>0</v>
      </c>
      <c r="T43" s="559"/>
      <c r="U43" s="485">
        <v>0</v>
      </c>
      <c r="V43" s="559">
        <v>0</v>
      </c>
      <c r="W43" s="559"/>
    </row>
    <row r="44" spans="1:23" ht="30" customHeight="1">
      <c r="A44" s="484" t="s">
        <v>362</v>
      </c>
      <c r="B44" s="484" t="s">
        <v>362</v>
      </c>
      <c r="C44" s="484" t="s">
        <v>356</v>
      </c>
      <c r="D44" s="558" t="s">
        <v>270</v>
      </c>
      <c r="E44" s="558"/>
      <c r="F44" s="559">
        <v>175000</v>
      </c>
      <c r="G44" s="559"/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5">
        <v>0</v>
      </c>
      <c r="P44" s="485">
        <v>0</v>
      </c>
      <c r="Q44" s="485">
        <v>175000</v>
      </c>
      <c r="R44" s="485">
        <v>175000</v>
      </c>
      <c r="S44" s="559">
        <v>0</v>
      </c>
      <c r="T44" s="559"/>
      <c r="U44" s="485">
        <v>0</v>
      </c>
      <c r="V44" s="559">
        <v>0</v>
      </c>
      <c r="W44" s="559"/>
    </row>
    <row r="45" spans="1:23" ht="63" customHeight="1">
      <c r="A45" s="484" t="s">
        <v>362</v>
      </c>
      <c r="B45" s="484" t="s">
        <v>362</v>
      </c>
      <c r="C45" s="484" t="s">
        <v>740</v>
      </c>
      <c r="D45" s="558" t="s">
        <v>739</v>
      </c>
      <c r="E45" s="558"/>
      <c r="F45" s="559">
        <v>500000</v>
      </c>
      <c r="G45" s="559"/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5">
        <v>0</v>
      </c>
      <c r="P45" s="485">
        <v>0</v>
      </c>
      <c r="Q45" s="485">
        <v>500000</v>
      </c>
      <c r="R45" s="485">
        <v>500000</v>
      </c>
      <c r="S45" s="559">
        <v>0</v>
      </c>
      <c r="T45" s="559"/>
      <c r="U45" s="485">
        <v>0</v>
      </c>
      <c r="V45" s="559">
        <v>0</v>
      </c>
      <c r="W45" s="559"/>
    </row>
    <row r="46" spans="1:23" ht="16.5" customHeight="1">
      <c r="A46" s="475" t="s">
        <v>392</v>
      </c>
      <c r="B46" s="475" t="s">
        <v>362</v>
      </c>
      <c r="C46" s="475" t="s">
        <v>362</v>
      </c>
      <c r="D46" s="560" t="s">
        <v>271</v>
      </c>
      <c r="E46" s="560"/>
      <c r="F46" s="550">
        <v>17000</v>
      </c>
      <c r="G46" s="550"/>
      <c r="H46" s="491">
        <v>17000</v>
      </c>
      <c r="I46" s="491">
        <v>6000</v>
      </c>
      <c r="J46" s="491">
        <v>0</v>
      </c>
      <c r="K46" s="491">
        <v>6000</v>
      </c>
      <c r="L46" s="491">
        <v>11000</v>
      </c>
      <c r="M46" s="491">
        <v>0</v>
      </c>
      <c r="N46" s="491">
        <v>0</v>
      </c>
      <c r="O46" s="491">
        <v>0</v>
      </c>
      <c r="P46" s="491">
        <v>0</v>
      </c>
      <c r="Q46" s="491">
        <v>0</v>
      </c>
      <c r="R46" s="491">
        <v>0</v>
      </c>
      <c r="S46" s="550">
        <v>0</v>
      </c>
      <c r="T46" s="550"/>
      <c r="U46" s="491">
        <v>0</v>
      </c>
      <c r="V46" s="550">
        <v>0</v>
      </c>
      <c r="W46" s="550"/>
    </row>
    <row r="47" spans="1:23" ht="24.75" customHeight="1">
      <c r="A47" s="489" t="s">
        <v>362</v>
      </c>
      <c r="B47" s="489" t="s">
        <v>393</v>
      </c>
      <c r="C47" s="489" t="s">
        <v>362</v>
      </c>
      <c r="D47" s="551" t="s">
        <v>272</v>
      </c>
      <c r="E47" s="551"/>
      <c r="F47" s="552">
        <v>17000</v>
      </c>
      <c r="G47" s="552"/>
      <c r="H47" s="490">
        <v>17000</v>
      </c>
      <c r="I47" s="490">
        <v>6000</v>
      </c>
      <c r="J47" s="490">
        <v>0</v>
      </c>
      <c r="K47" s="490">
        <v>6000</v>
      </c>
      <c r="L47" s="490">
        <v>11000</v>
      </c>
      <c r="M47" s="490">
        <v>0</v>
      </c>
      <c r="N47" s="490">
        <v>0</v>
      </c>
      <c r="O47" s="490">
        <v>0</v>
      </c>
      <c r="P47" s="490">
        <v>0</v>
      </c>
      <c r="Q47" s="490">
        <v>0</v>
      </c>
      <c r="R47" s="490">
        <v>0</v>
      </c>
      <c r="S47" s="552">
        <v>0</v>
      </c>
      <c r="T47" s="552"/>
      <c r="U47" s="490">
        <v>0</v>
      </c>
      <c r="V47" s="552">
        <v>0</v>
      </c>
      <c r="W47" s="552"/>
    </row>
    <row r="48" spans="1:23" ht="92.25" customHeight="1">
      <c r="A48" s="484" t="s">
        <v>362</v>
      </c>
      <c r="B48" s="484" t="s">
        <v>362</v>
      </c>
      <c r="C48" s="484" t="s">
        <v>394</v>
      </c>
      <c r="D48" s="558" t="s">
        <v>112</v>
      </c>
      <c r="E48" s="558"/>
      <c r="F48" s="559">
        <v>11000</v>
      </c>
      <c r="G48" s="559"/>
      <c r="H48" s="485">
        <v>11000</v>
      </c>
      <c r="I48" s="485">
        <v>0</v>
      </c>
      <c r="J48" s="485">
        <v>0</v>
      </c>
      <c r="K48" s="485">
        <v>0</v>
      </c>
      <c r="L48" s="485">
        <v>11000</v>
      </c>
      <c r="M48" s="485">
        <v>0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559">
        <v>0</v>
      </c>
      <c r="T48" s="559"/>
      <c r="U48" s="485">
        <v>0</v>
      </c>
      <c r="V48" s="559">
        <v>0</v>
      </c>
      <c r="W48" s="559"/>
    </row>
    <row r="49" spans="1:23" ht="25.5" customHeight="1">
      <c r="A49" s="484" t="s">
        <v>362</v>
      </c>
      <c r="B49" s="484" t="s">
        <v>362</v>
      </c>
      <c r="C49" s="484" t="s">
        <v>369</v>
      </c>
      <c r="D49" s="558" t="s">
        <v>26</v>
      </c>
      <c r="E49" s="558"/>
      <c r="F49" s="559">
        <v>1000</v>
      </c>
      <c r="G49" s="559"/>
      <c r="H49" s="485">
        <v>1000</v>
      </c>
      <c r="I49" s="485">
        <v>1000</v>
      </c>
      <c r="J49" s="485">
        <v>0</v>
      </c>
      <c r="K49" s="485">
        <v>1000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559">
        <v>0</v>
      </c>
      <c r="T49" s="559"/>
      <c r="U49" s="485">
        <v>0</v>
      </c>
      <c r="V49" s="559">
        <v>0</v>
      </c>
      <c r="W49" s="559"/>
    </row>
    <row r="50" spans="1:23" ht="18" customHeight="1">
      <c r="A50" s="484" t="s">
        <v>362</v>
      </c>
      <c r="B50" s="484" t="s">
        <v>362</v>
      </c>
      <c r="C50" s="484" t="s">
        <v>367</v>
      </c>
      <c r="D50" s="558" t="s">
        <v>25</v>
      </c>
      <c r="E50" s="558"/>
      <c r="F50" s="559">
        <v>5000</v>
      </c>
      <c r="G50" s="559"/>
      <c r="H50" s="485">
        <v>5000</v>
      </c>
      <c r="I50" s="485">
        <v>5000</v>
      </c>
      <c r="J50" s="485">
        <v>0</v>
      </c>
      <c r="K50" s="485">
        <v>5000</v>
      </c>
      <c r="L50" s="485">
        <v>0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485">
        <v>0</v>
      </c>
      <c r="S50" s="559">
        <v>0</v>
      </c>
      <c r="T50" s="559"/>
      <c r="U50" s="485">
        <v>0</v>
      </c>
      <c r="V50" s="559">
        <v>0</v>
      </c>
      <c r="W50" s="559"/>
    </row>
    <row r="51" spans="1:23" s="482" customFormat="1" ht="20.25" customHeight="1">
      <c r="A51" s="475" t="s">
        <v>312</v>
      </c>
      <c r="B51" s="475" t="s">
        <v>362</v>
      </c>
      <c r="C51" s="475" t="s">
        <v>362</v>
      </c>
      <c r="D51" s="560" t="s">
        <v>42</v>
      </c>
      <c r="E51" s="560"/>
      <c r="F51" s="550">
        <v>1962227</v>
      </c>
      <c r="G51" s="550"/>
      <c r="H51" s="491">
        <v>1962227</v>
      </c>
      <c r="I51" s="491">
        <v>1961027</v>
      </c>
      <c r="J51" s="491">
        <v>584737</v>
      </c>
      <c r="K51" s="491">
        <v>1376290</v>
      </c>
      <c r="L51" s="491">
        <v>0</v>
      </c>
      <c r="M51" s="491">
        <v>1200</v>
      </c>
      <c r="N51" s="491">
        <v>0</v>
      </c>
      <c r="O51" s="491">
        <v>0</v>
      </c>
      <c r="P51" s="491">
        <v>0</v>
      </c>
      <c r="Q51" s="491">
        <v>0</v>
      </c>
      <c r="R51" s="491">
        <v>0</v>
      </c>
      <c r="S51" s="550">
        <v>0</v>
      </c>
      <c r="T51" s="550"/>
      <c r="U51" s="491">
        <v>0</v>
      </c>
      <c r="V51" s="550">
        <v>0</v>
      </c>
      <c r="W51" s="550"/>
    </row>
    <row r="52" spans="1:23" s="482" customFormat="1" ht="21.75" customHeight="1">
      <c r="A52" s="489" t="s">
        <v>362</v>
      </c>
      <c r="B52" s="489" t="s">
        <v>313</v>
      </c>
      <c r="C52" s="489" t="s">
        <v>362</v>
      </c>
      <c r="D52" s="551" t="s">
        <v>43</v>
      </c>
      <c r="E52" s="551"/>
      <c r="F52" s="552">
        <v>1962227</v>
      </c>
      <c r="G52" s="552"/>
      <c r="H52" s="490">
        <v>1962227</v>
      </c>
      <c r="I52" s="490">
        <v>1961027</v>
      </c>
      <c r="J52" s="490">
        <v>584737</v>
      </c>
      <c r="K52" s="490">
        <v>1376290</v>
      </c>
      <c r="L52" s="490">
        <v>0</v>
      </c>
      <c r="M52" s="490">
        <v>1200</v>
      </c>
      <c r="N52" s="490">
        <v>0</v>
      </c>
      <c r="O52" s="490">
        <v>0</v>
      </c>
      <c r="P52" s="490">
        <v>0</v>
      </c>
      <c r="Q52" s="490">
        <v>0</v>
      </c>
      <c r="R52" s="490">
        <v>0</v>
      </c>
      <c r="S52" s="552">
        <v>0</v>
      </c>
      <c r="T52" s="552"/>
      <c r="U52" s="490">
        <v>0</v>
      </c>
      <c r="V52" s="552">
        <v>0</v>
      </c>
      <c r="W52" s="552"/>
    </row>
    <row r="53" spans="1:23" ht="32.25" customHeight="1">
      <c r="A53" s="484" t="s">
        <v>362</v>
      </c>
      <c r="B53" s="484" t="s">
        <v>362</v>
      </c>
      <c r="C53" s="484" t="s">
        <v>374</v>
      </c>
      <c r="D53" s="558" t="s">
        <v>30</v>
      </c>
      <c r="E53" s="558"/>
      <c r="F53" s="559">
        <v>1200</v>
      </c>
      <c r="G53" s="559"/>
      <c r="H53" s="485">
        <v>1200</v>
      </c>
      <c r="I53" s="485">
        <v>0</v>
      </c>
      <c r="J53" s="485">
        <v>0</v>
      </c>
      <c r="K53" s="485">
        <v>0</v>
      </c>
      <c r="L53" s="485">
        <v>0</v>
      </c>
      <c r="M53" s="485">
        <v>1200</v>
      </c>
      <c r="N53" s="485">
        <v>0</v>
      </c>
      <c r="O53" s="485">
        <v>0</v>
      </c>
      <c r="P53" s="485">
        <v>0</v>
      </c>
      <c r="Q53" s="485">
        <v>0</v>
      </c>
      <c r="R53" s="485">
        <v>0</v>
      </c>
      <c r="S53" s="559">
        <v>0</v>
      </c>
      <c r="T53" s="559"/>
      <c r="U53" s="485">
        <v>0</v>
      </c>
      <c r="V53" s="559">
        <v>0</v>
      </c>
      <c r="W53" s="559"/>
    </row>
    <row r="54" spans="1:23" ht="20.25" customHeight="1">
      <c r="A54" s="484" t="s">
        <v>362</v>
      </c>
      <c r="B54" s="484" t="s">
        <v>362</v>
      </c>
      <c r="C54" s="484" t="s">
        <v>375</v>
      </c>
      <c r="D54" s="558" t="s">
        <v>31</v>
      </c>
      <c r="E54" s="558"/>
      <c r="F54" s="559">
        <v>463135</v>
      </c>
      <c r="G54" s="559"/>
      <c r="H54" s="485">
        <v>463135</v>
      </c>
      <c r="I54" s="485">
        <v>463135</v>
      </c>
      <c r="J54" s="485">
        <v>463135</v>
      </c>
      <c r="K54" s="485">
        <v>0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559">
        <v>0</v>
      </c>
      <c r="T54" s="559"/>
      <c r="U54" s="485">
        <v>0</v>
      </c>
      <c r="V54" s="559">
        <v>0</v>
      </c>
      <c r="W54" s="559"/>
    </row>
    <row r="55" spans="1:23" ht="20.25" customHeight="1">
      <c r="A55" s="484" t="s">
        <v>362</v>
      </c>
      <c r="B55" s="484" t="s">
        <v>362</v>
      </c>
      <c r="C55" s="484" t="s">
        <v>376</v>
      </c>
      <c r="D55" s="558" t="s">
        <v>32</v>
      </c>
      <c r="E55" s="558"/>
      <c r="F55" s="559">
        <v>30000</v>
      </c>
      <c r="G55" s="559"/>
      <c r="H55" s="485">
        <v>30000</v>
      </c>
      <c r="I55" s="485">
        <v>30000</v>
      </c>
      <c r="J55" s="485">
        <v>30000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559">
        <v>0</v>
      </c>
      <c r="T55" s="559"/>
      <c r="U55" s="485">
        <v>0</v>
      </c>
      <c r="V55" s="559">
        <v>0</v>
      </c>
      <c r="W55" s="559"/>
    </row>
    <row r="56" spans="1:23" ht="21" customHeight="1">
      <c r="A56" s="484" t="s">
        <v>362</v>
      </c>
      <c r="B56" s="484" t="s">
        <v>362</v>
      </c>
      <c r="C56" s="484" t="s">
        <v>377</v>
      </c>
      <c r="D56" s="558" t="s">
        <v>33</v>
      </c>
      <c r="E56" s="558"/>
      <c r="F56" s="559">
        <v>73028</v>
      </c>
      <c r="G56" s="559"/>
      <c r="H56" s="485">
        <v>73028</v>
      </c>
      <c r="I56" s="485">
        <v>73028</v>
      </c>
      <c r="J56" s="485">
        <v>73028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559">
        <v>0</v>
      </c>
      <c r="T56" s="559"/>
      <c r="U56" s="485">
        <v>0</v>
      </c>
      <c r="V56" s="559">
        <v>0</v>
      </c>
      <c r="W56" s="559"/>
    </row>
    <row r="57" spans="1:23" ht="36.75" customHeight="1">
      <c r="A57" s="484" t="s">
        <v>362</v>
      </c>
      <c r="B57" s="484" t="s">
        <v>362</v>
      </c>
      <c r="C57" s="484" t="s">
        <v>378</v>
      </c>
      <c r="D57" s="558" t="s">
        <v>646</v>
      </c>
      <c r="E57" s="558"/>
      <c r="F57" s="559">
        <v>10574</v>
      </c>
      <c r="G57" s="559"/>
      <c r="H57" s="485">
        <v>10574</v>
      </c>
      <c r="I57" s="485">
        <v>10574</v>
      </c>
      <c r="J57" s="485">
        <v>10574</v>
      </c>
      <c r="K57" s="485">
        <v>0</v>
      </c>
      <c r="L57" s="485">
        <v>0</v>
      </c>
      <c r="M57" s="485">
        <v>0</v>
      </c>
      <c r="N57" s="485">
        <v>0</v>
      </c>
      <c r="O57" s="485">
        <v>0</v>
      </c>
      <c r="P57" s="485">
        <v>0</v>
      </c>
      <c r="Q57" s="485">
        <v>0</v>
      </c>
      <c r="R57" s="485">
        <v>0</v>
      </c>
      <c r="S57" s="559">
        <v>0</v>
      </c>
      <c r="T57" s="559"/>
      <c r="U57" s="485">
        <v>0</v>
      </c>
      <c r="V57" s="559">
        <v>0</v>
      </c>
      <c r="W57" s="559"/>
    </row>
    <row r="58" spans="1:23" ht="22.5" customHeight="1">
      <c r="A58" s="484" t="s">
        <v>362</v>
      </c>
      <c r="B58" s="484" t="s">
        <v>362</v>
      </c>
      <c r="C58" s="484" t="s">
        <v>380</v>
      </c>
      <c r="D58" s="558" t="s">
        <v>34</v>
      </c>
      <c r="E58" s="558"/>
      <c r="F58" s="559">
        <v>8000</v>
      </c>
      <c r="G58" s="559"/>
      <c r="H58" s="485">
        <v>8000</v>
      </c>
      <c r="I58" s="485">
        <v>8000</v>
      </c>
      <c r="J58" s="485">
        <v>8000</v>
      </c>
      <c r="K58" s="485">
        <v>0</v>
      </c>
      <c r="L58" s="485">
        <v>0</v>
      </c>
      <c r="M58" s="485">
        <v>0</v>
      </c>
      <c r="N58" s="485">
        <v>0</v>
      </c>
      <c r="O58" s="485">
        <v>0</v>
      </c>
      <c r="P58" s="485">
        <v>0</v>
      </c>
      <c r="Q58" s="485">
        <v>0</v>
      </c>
      <c r="R58" s="485">
        <v>0</v>
      </c>
      <c r="S58" s="559">
        <v>0</v>
      </c>
      <c r="T58" s="559"/>
      <c r="U58" s="485">
        <v>0</v>
      </c>
      <c r="V58" s="559">
        <v>0</v>
      </c>
      <c r="W58" s="559"/>
    </row>
    <row r="59" spans="1:23" ht="21.75" customHeight="1">
      <c r="A59" s="484" t="s">
        <v>362</v>
      </c>
      <c r="B59" s="484" t="s">
        <v>362</v>
      </c>
      <c r="C59" s="484" t="s">
        <v>369</v>
      </c>
      <c r="D59" s="558" t="s">
        <v>26</v>
      </c>
      <c r="E59" s="558"/>
      <c r="F59" s="559">
        <v>20435</v>
      </c>
      <c r="G59" s="559"/>
      <c r="H59" s="485">
        <v>20435</v>
      </c>
      <c r="I59" s="485">
        <v>20435</v>
      </c>
      <c r="J59" s="485">
        <v>0</v>
      </c>
      <c r="K59" s="485">
        <v>20435</v>
      </c>
      <c r="L59" s="485">
        <v>0</v>
      </c>
      <c r="M59" s="485">
        <v>0</v>
      </c>
      <c r="N59" s="485">
        <v>0</v>
      </c>
      <c r="O59" s="485">
        <v>0</v>
      </c>
      <c r="P59" s="485">
        <v>0</v>
      </c>
      <c r="Q59" s="485">
        <v>0</v>
      </c>
      <c r="R59" s="485">
        <v>0</v>
      </c>
      <c r="S59" s="559">
        <v>0</v>
      </c>
      <c r="T59" s="559"/>
      <c r="U59" s="485">
        <v>0</v>
      </c>
      <c r="V59" s="559">
        <v>0</v>
      </c>
      <c r="W59" s="559"/>
    </row>
    <row r="60" spans="1:23" ht="18" customHeight="1">
      <c r="A60" s="484" t="s">
        <v>362</v>
      </c>
      <c r="B60" s="484" t="s">
        <v>362</v>
      </c>
      <c r="C60" s="484" t="s">
        <v>381</v>
      </c>
      <c r="D60" s="558" t="s">
        <v>35</v>
      </c>
      <c r="E60" s="558"/>
      <c r="F60" s="559">
        <v>248000</v>
      </c>
      <c r="G60" s="559"/>
      <c r="H60" s="485">
        <v>248000</v>
      </c>
      <c r="I60" s="485">
        <v>248000</v>
      </c>
      <c r="J60" s="485">
        <v>0</v>
      </c>
      <c r="K60" s="485">
        <v>248000</v>
      </c>
      <c r="L60" s="485">
        <v>0</v>
      </c>
      <c r="M60" s="485">
        <v>0</v>
      </c>
      <c r="N60" s="485">
        <v>0</v>
      </c>
      <c r="O60" s="485">
        <v>0</v>
      </c>
      <c r="P60" s="485">
        <v>0</v>
      </c>
      <c r="Q60" s="485">
        <v>0</v>
      </c>
      <c r="R60" s="485">
        <v>0</v>
      </c>
      <c r="S60" s="559">
        <v>0</v>
      </c>
      <c r="T60" s="559"/>
      <c r="U60" s="485">
        <v>0</v>
      </c>
      <c r="V60" s="559">
        <v>0</v>
      </c>
      <c r="W60" s="559"/>
    </row>
    <row r="61" spans="1:23" ht="18" customHeight="1">
      <c r="A61" s="484" t="s">
        <v>362</v>
      </c>
      <c r="B61" s="484" t="s">
        <v>362</v>
      </c>
      <c r="C61" s="484" t="s">
        <v>382</v>
      </c>
      <c r="D61" s="558" t="s">
        <v>36</v>
      </c>
      <c r="E61" s="558"/>
      <c r="F61" s="559">
        <v>74000</v>
      </c>
      <c r="G61" s="559"/>
      <c r="H61" s="485">
        <v>74000</v>
      </c>
      <c r="I61" s="485">
        <v>74000</v>
      </c>
      <c r="J61" s="485">
        <v>0</v>
      </c>
      <c r="K61" s="485">
        <v>74000</v>
      </c>
      <c r="L61" s="485">
        <v>0</v>
      </c>
      <c r="M61" s="485">
        <v>0</v>
      </c>
      <c r="N61" s="485">
        <v>0</v>
      </c>
      <c r="O61" s="485">
        <v>0</v>
      </c>
      <c r="P61" s="485">
        <v>0</v>
      </c>
      <c r="Q61" s="485">
        <v>0</v>
      </c>
      <c r="R61" s="485">
        <v>0</v>
      </c>
      <c r="S61" s="559">
        <v>0</v>
      </c>
      <c r="T61" s="559"/>
      <c r="U61" s="485">
        <v>0</v>
      </c>
      <c r="V61" s="559">
        <v>0</v>
      </c>
      <c r="W61" s="559"/>
    </row>
    <row r="62" spans="1:23" ht="18" customHeight="1">
      <c r="A62" s="484" t="s">
        <v>362</v>
      </c>
      <c r="B62" s="484" t="s">
        <v>362</v>
      </c>
      <c r="C62" s="484" t="s">
        <v>383</v>
      </c>
      <c r="D62" s="558" t="s">
        <v>49</v>
      </c>
      <c r="E62" s="558"/>
      <c r="F62" s="559">
        <v>1700</v>
      </c>
      <c r="G62" s="559"/>
      <c r="H62" s="485">
        <v>1700</v>
      </c>
      <c r="I62" s="485">
        <v>1700</v>
      </c>
      <c r="J62" s="485">
        <v>0</v>
      </c>
      <c r="K62" s="485">
        <v>1700</v>
      </c>
      <c r="L62" s="485">
        <v>0</v>
      </c>
      <c r="M62" s="485">
        <v>0</v>
      </c>
      <c r="N62" s="485">
        <v>0</v>
      </c>
      <c r="O62" s="485">
        <v>0</v>
      </c>
      <c r="P62" s="485">
        <v>0</v>
      </c>
      <c r="Q62" s="485">
        <v>0</v>
      </c>
      <c r="R62" s="485">
        <v>0</v>
      </c>
      <c r="S62" s="559">
        <v>0</v>
      </c>
      <c r="T62" s="559"/>
      <c r="U62" s="485">
        <v>0</v>
      </c>
      <c r="V62" s="559">
        <v>0</v>
      </c>
      <c r="W62" s="559"/>
    </row>
    <row r="63" spans="1:23" ht="18" customHeight="1">
      <c r="A63" s="484" t="s">
        <v>362</v>
      </c>
      <c r="B63" s="484" t="s">
        <v>362</v>
      </c>
      <c r="C63" s="484" t="s">
        <v>367</v>
      </c>
      <c r="D63" s="558" t="s">
        <v>25</v>
      </c>
      <c r="E63" s="558"/>
      <c r="F63" s="559">
        <v>327500</v>
      </c>
      <c r="G63" s="559"/>
      <c r="H63" s="485">
        <v>327500</v>
      </c>
      <c r="I63" s="485">
        <v>327500</v>
      </c>
      <c r="J63" s="485">
        <v>0</v>
      </c>
      <c r="K63" s="485">
        <v>327500</v>
      </c>
      <c r="L63" s="485">
        <v>0</v>
      </c>
      <c r="M63" s="485">
        <v>0</v>
      </c>
      <c r="N63" s="485">
        <v>0</v>
      </c>
      <c r="O63" s="485">
        <v>0</v>
      </c>
      <c r="P63" s="485">
        <v>0</v>
      </c>
      <c r="Q63" s="485">
        <v>0</v>
      </c>
      <c r="R63" s="485">
        <v>0</v>
      </c>
      <c r="S63" s="559">
        <v>0</v>
      </c>
      <c r="T63" s="559"/>
      <c r="U63" s="485">
        <v>0</v>
      </c>
      <c r="V63" s="559">
        <v>0</v>
      </c>
      <c r="W63" s="559"/>
    </row>
    <row r="64" spans="1:23" ht="24.75" customHeight="1">
      <c r="A64" s="484" t="s">
        <v>362</v>
      </c>
      <c r="B64" s="484" t="s">
        <v>362</v>
      </c>
      <c r="C64" s="484" t="s">
        <v>384</v>
      </c>
      <c r="D64" s="558" t="s">
        <v>267</v>
      </c>
      <c r="E64" s="558"/>
      <c r="F64" s="559">
        <v>4000</v>
      </c>
      <c r="G64" s="559"/>
      <c r="H64" s="485">
        <v>4000</v>
      </c>
      <c r="I64" s="485">
        <v>4000</v>
      </c>
      <c r="J64" s="485">
        <v>0</v>
      </c>
      <c r="K64" s="485">
        <v>4000</v>
      </c>
      <c r="L64" s="485">
        <v>0</v>
      </c>
      <c r="M64" s="485">
        <v>0</v>
      </c>
      <c r="N64" s="485">
        <v>0</v>
      </c>
      <c r="O64" s="485">
        <v>0</v>
      </c>
      <c r="P64" s="485">
        <v>0</v>
      </c>
      <c r="Q64" s="485">
        <v>0</v>
      </c>
      <c r="R64" s="485">
        <v>0</v>
      </c>
      <c r="S64" s="559">
        <v>0</v>
      </c>
      <c r="T64" s="559"/>
      <c r="U64" s="485">
        <v>0</v>
      </c>
      <c r="V64" s="559">
        <v>0</v>
      </c>
      <c r="W64" s="559"/>
    </row>
    <row r="65" spans="1:23" ht="29.25" customHeight="1">
      <c r="A65" s="484" t="s">
        <v>362</v>
      </c>
      <c r="B65" s="484" t="s">
        <v>362</v>
      </c>
      <c r="C65" s="484" t="s">
        <v>395</v>
      </c>
      <c r="D65" s="558" t="s">
        <v>44</v>
      </c>
      <c r="E65" s="558"/>
      <c r="F65" s="559">
        <v>70000</v>
      </c>
      <c r="G65" s="559"/>
      <c r="H65" s="485">
        <v>70000</v>
      </c>
      <c r="I65" s="485">
        <v>70000</v>
      </c>
      <c r="J65" s="485">
        <v>0</v>
      </c>
      <c r="K65" s="485">
        <v>70000</v>
      </c>
      <c r="L65" s="485">
        <v>0</v>
      </c>
      <c r="M65" s="485">
        <v>0</v>
      </c>
      <c r="N65" s="485">
        <v>0</v>
      </c>
      <c r="O65" s="485">
        <v>0</v>
      </c>
      <c r="P65" s="485">
        <v>0</v>
      </c>
      <c r="Q65" s="485">
        <v>0</v>
      </c>
      <c r="R65" s="485">
        <v>0</v>
      </c>
      <c r="S65" s="559">
        <v>0</v>
      </c>
      <c r="T65" s="559"/>
      <c r="U65" s="485">
        <v>0</v>
      </c>
      <c r="V65" s="559">
        <v>0</v>
      </c>
      <c r="W65" s="559"/>
    </row>
    <row r="66" spans="1:23" ht="18" customHeight="1">
      <c r="A66" s="484" t="s">
        <v>362</v>
      </c>
      <c r="B66" s="484" t="s">
        <v>362</v>
      </c>
      <c r="C66" s="484" t="s">
        <v>385</v>
      </c>
      <c r="D66" s="558" t="s">
        <v>37</v>
      </c>
      <c r="E66" s="558"/>
      <c r="F66" s="559">
        <v>1200</v>
      </c>
      <c r="G66" s="559"/>
      <c r="H66" s="485">
        <v>1200</v>
      </c>
      <c r="I66" s="485">
        <v>1200</v>
      </c>
      <c r="J66" s="485">
        <v>0</v>
      </c>
      <c r="K66" s="485">
        <v>1200</v>
      </c>
      <c r="L66" s="485">
        <v>0</v>
      </c>
      <c r="M66" s="485">
        <v>0</v>
      </c>
      <c r="N66" s="485">
        <v>0</v>
      </c>
      <c r="O66" s="485">
        <v>0</v>
      </c>
      <c r="P66" s="485">
        <v>0</v>
      </c>
      <c r="Q66" s="485">
        <v>0</v>
      </c>
      <c r="R66" s="485">
        <v>0</v>
      </c>
      <c r="S66" s="559">
        <v>0</v>
      </c>
      <c r="T66" s="559"/>
      <c r="U66" s="485">
        <v>0</v>
      </c>
      <c r="V66" s="559">
        <v>0</v>
      </c>
      <c r="W66" s="559"/>
    </row>
    <row r="67" spans="1:23" ht="18" customHeight="1">
      <c r="A67" s="484" t="s">
        <v>362</v>
      </c>
      <c r="B67" s="484" t="s">
        <v>362</v>
      </c>
      <c r="C67" s="484" t="s">
        <v>386</v>
      </c>
      <c r="D67" s="558" t="s">
        <v>38</v>
      </c>
      <c r="E67" s="558"/>
      <c r="F67" s="559">
        <v>10000</v>
      </c>
      <c r="G67" s="559"/>
      <c r="H67" s="485">
        <v>10000</v>
      </c>
      <c r="I67" s="485">
        <v>10000</v>
      </c>
      <c r="J67" s="485">
        <v>0</v>
      </c>
      <c r="K67" s="485">
        <v>10000</v>
      </c>
      <c r="L67" s="485">
        <v>0</v>
      </c>
      <c r="M67" s="485">
        <v>0</v>
      </c>
      <c r="N67" s="485">
        <v>0</v>
      </c>
      <c r="O67" s="485">
        <v>0</v>
      </c>
      <c r="P67" s="485">
        <v>0</v>
      </c>
      <c r="Q67" s="485">
        <v>0</v>
      </c>
      <c r="R67" s="485">
        <v>0</v>
      </c>
      <c r="S67" s="559">
        <v>0</v>
      </c>
      <c r="T67" s="559"/>
      <c r="U67" s="485">
        <v>0</v>
      </c>
      <c r="V67" s="559">
        <v>0</v>
      </c>
      <c r="W67" s="559"/>
    </row>
    <row r="68" spans="1:23" ht="28.5" customHeight="1">
      <c r="A68" s="484" t="s">
        <v>362</v>
      </c>
      <c r="B68" s="484" t="s">
        <v>362</v>
      </c>
      <c r="C68" s="484" t="s">
        <v>387</v>
      </c>
      <c r="D68" s="558" t="s">
        <v>39</v>
      </c>
      <c r="E68" s="558"/>
      <c r="F68" s="559">
        <v>11000</v>
      </c>
      <c r="G68" s="559"/>
      <c r="H68" s="485">
        <v>11000</v>
      </c>
      <c r="I68" s="485">
        <v>11000</v>
      </c>
      <c r="J68" s="485">
        <v>0</v>
      </c>
      <c r="K68" s="485">
        <v>11000</v>
      </c>
      <c r="L68" s="485">
        <v>0</v>
      </c>
      <c r="M68" s="485">
        <v>0</v>
      </c>
      <c r="N68" s="485">
        <v>0</v>
      </c>
      <c r="O68" s="485">
        <v>0</v>
      </c>
      <c r="P68" s="485">
        <v>0</v>
      </c>
      <c r="Q68" s="485">
        <v>0</v>
      </c>
      <c r="R68" s="485">
        <v>0</v>
      </c>
      <c r="S68" s="559">
        <v>0</v>
      </c>
      <c r="T68" s="559"/>
      <c r="U68" s="485">
        <v>0</v>
      </c>
      <c r="V68" s="559">
        <v>0</v>
      </c>
      <c r="W68" s="559"/>
    </row>
    <row r="69" spans="1:23" ht="16.5" customHeight="1">
      <c r="A69" s="484" t="s">
        <v>362</v>
      </c>
      <c r="B69" s="484" t="s">
        <v>362</v>
      </c>
      <c r="C69" s="484" t="s">
        <v>388</v>
      </c>
      <c r="D69" s="558" t="s">
        <v>40</v>
      </c>
      <c r="E69" s="558"/>
      <c r="F69" s="559">
        <v>70000</v>
      </c>
      <c r="G69" s="559"/>
      <c r="H69" s="485">
        <v>70000</v>
      </c>
      <c r="I69" s="485">
        <v>70000</v>
      </c>
      <c r="J69" s="485">
        <v>0</v>
      </c>
      <c r="K69" s="485">
        <v>70000</v>
      </c>
      <c r="L69" s="485">
        <v>0</v>
      </c>
      <c r="M69" s="485">
        <v>0</v>
      </c>
      <c r="N69" s="485">
        <v>0</v>
      </c>
      <c r="O69" s="485">
        <v>0</v>
      </c>
      <c r="P69" s="485">
        <v>0</v>
      </c>
      <c r="Q69" s="485">
        <v>0</v>
      </c>
      <c r="R69" s="485">
        <v>0</v>
      </c>
      <c r="S69" s="559">
        <v>0</v>
      </c>
      <c r="T69" s="559"/>
      <c r="U69" s="485">
        <v>0</v>
      </c>
      <c r="V69" s="559">
        <v>0</v>
      </c>
      <c r="W69" s="559"/>
    </row>
    <row r="70" spans="1:23" ht="32.25" customHeight="1">
      <c r="A70" s="484" t="s">
        <v>362</v>
      </c>
      <c r="B70" s="484" t="s">
        <v>362</v>
      </c>
      <c r="C70" s="484" t="s">
        <v>390</v>
      </c>
      <c r="D70" s="558" t="s">
        <v>41</v>
      </c>
      <c r="E70" s="558"/>
      <c r="F70" s="559">
        <v>10000</v>
      </c>
      <c r="G70" s="559"/>
      <c r="H70" s="485">
        <v>10000</v>
      </c>
      <c r="I70" s="485">
        <v>10000</v>
      </c>
      <c r="J70" s="485">
        <v>0</v>
      </c>
      <c r="K70" s="485">
        <v>10000</v>
      </c>
      <c r="L70" s="485">
        <v>0</v>
      </c>
      <c r="M70" s="485">
        <v>0</v>
      </c>
      <c r="N70" s="485">
        <v>0</v>
      </c>
      <c r="O70" s="485">
        <v>0</v>
      </c>
      <c r="P70" s="485">
        <v>0</v>
      </c>
      <c r="Q70" s="485">
        <v>0</v>
      </c>
      <c r="R70" s="485">
        <v>0</v>
      </c>
      <c r="S70" s="559">
        <v>0</v>
      </c>
      <c r="T70" s="559"/>
      <c r="U70" s="485">
        <v>0</v>
      </c>
      <c r="V70" s="559">
        <v>0</v>
      </c>
      <c r="W70" s="559"/>
    </row>
    <row r="71" spans="1:23" ht="21" customHeight="1">
      <c r="A71" s="484" t="s">
        <v>362</v>
      </c>
      <c r="B71" s="484" t="s">
        <v>362</v>
      </c>
      <c r="C71" s="484" t="s">
        <v>396</v>
      </c>
      <c r="D71" s="558" t="s">
        <v>273</v>
      </c>
      <c r="E71" s="558"/>
      <c r="F71" s="559">
        <v>30000</v>
      </c>
      <c r="G71" s="559"/>
      <c r="H71" s="485">
        <v>30000</v>
      </c>
      <c r="I71" s="485">
        <v>30000</v>
      </c>
      <c r="J71" s="485">
        <v>0</v>
      </c>
      <c r="K71" s="485">
        <v>30000</v>
      </c>
      <c r="L71" s="485">
        <v>0</v>
      </c>
      <c r="M71" s="485">
        <v>0</v>
      </c>
      <c r="N71" s="485">
        <v>0</v>
      </c>
      <c r="O71" s="485">
        <v>0</v>
      </c>
      <c r="P71" s="485">
        <v>0</v>
      </c>
      <c r="Q71" s="485">
        <v>0</v>
      </c>
      <c r="R71" s="485">
        <v>0</v>
      </c>
      <c r="S71" s="559">
        <v>0</v>
      </c>
      <c r="T71" s="559"/>
      <c r="U71" s="485">
        <v>0</v>
      </c>
      <c r="V71" s="559">
        <v>0</v>
      </c>
      <c r="W71" s="559"/>
    </row>
    <row r="72" spans="1:23" ht="15.75" customHeight="1">
      <c r="A72" s="484" t="s">
        <v>362</v>
      </c>
      <c r="B72" s="484" t="s">
        <v>362</v>
      </c>
      <c r="C72" s="484" t="s">
        <v>397</v>
      </c>
      <c r="D72" s="558" t="s">
        <v>45</v>
      </c>
      <c r="E72" s="558"/>
      <c r="F72" s="559">
        <v>4455</v>
      </c>
      <c r="G72" s="559"/>
      <c r="H72" s="485">
        <v>4455</v>
      </c>
      <c r="I72" s="485">
        <v>4455</v>
      </c>
      <c r="J72" s="485">
        <v>0</v>
      </c>
      <c r="K72" s="485">
        <v>4455</v>
      </c>
      <c r="L72" s="485">
        <v>0</v>
      </c>
      <c r="M72" s="485">
        <v>0</v>
      </c>
      <c r="N72" s="485">
        <v>0</v>
      </c>
      <c r="O72" s="485">
        <v>0</v>
      </c>
      <c r="P72" s="485">
        <v>0</v>
      </c>
      <c r="Q72" s="485">
        <v>0</v>
      </c>
      <c r="R72" s="485">
        <v>0</v>
      </c>
      <c r="S72" s="559">
        <v>0</v>
      </c>
      <c r="T72" s="559"/>
      <c r="U72" s="485">
        <v>0</v>
      </c>
      <c r="V72" s="559">
        <v>0</v>
      </c>
      <c r="W72" s="559"/>
    </row>
    <row r="73" spans="1:23" ht="29.25" customHeight="1">
      <c r="A73" s="484" t="s">
        <v>362</v>
      </c>
      <c r="B73" s="484" t="s">
        <v>362</v>
      </c>
      <c r="C73" s="484" t="s">
        <v>398</v>
      </c>
      <c r="D73" s="558" t="s">
        <v>46</v>
      </c>
      <c r="E73" s="558"/>
      <c r="F73" s="559">
        <v>400000</v>
      </c>
      <c r="G73" s="559"/>
      <c r="H73" s="485">
        <v>400000</v>
      </c>
      <c r="I73" s="485">
        <v>400000</v>
      </c>
      <c r="J73" s="485">
        <v>0</v>
      </c>
      <c r="K73" s="485">
        <v>400000</v>
      </c>
      <c r="L73" s="485">
        <v>0</v>
      </c>
      <c r="M73" s="485">
        <v>0</v>
      </c>
      <c r="N73" s="485">
        <v>0</v>
      </c>
      <c r="O73" s="485">
        <v>0</v>
      </c>
      <c r="P73" s="485">
        <v>0</v>
      </c>
      <c r="Q73" s="485">
        <v>0</v>
      </c>
      <c r="R73" s="485">
        <v>0</v>
      </c>
      <c r="S73" s="559">
        <v>0</v>
      </c>
      <c r="T73" s="559"/>
      <c r="U73" s="485">
        <v>0</v>
      </c>
      <c r="V73" s="559">
        <v>0</v>
      </c>
      <c r="W73" s="559"/>
    </row>
    <row r="74" spans="1:23" ht="38.25" customHeight="1">
      <c r="A74" s="484" t="s">
        <v>362</v>
      </c>
      <c r="B74" s="484" t="s">
        <v>362</v>
      </c>
      <c r="C74" s="484" t="s">
        <v>399</v>
      </c>
      <c r="D74" s="558" t="s">
        <v>274</v>
      </c>
      <c r="E74" s="558"/>
      <c r="F74" s="559">
        <v>60000</v>
      </c>
      <c r="G74" s="559"/>
      <c r="H74" s="485">
        <v>60000</v>
      </c>
      <c r="I74" s="485">
        <v>60000</v>
      </c>
      <c r="J74" s="485">
        <v>0</v>
      </c>
      <c r="K74" s="485">
        <v>60000</v>
      </c>
      <c r="L74" s="485">
        <v>0</v>
      </c>
      <c r="M74" s="485">
        <v>0</v>
      </c>
      <c r="N74" s="485">
        <v>0</v>
      </c>
      <c r="O74" s="485">
        <v>0</v>
      </c>
      <c r="P74" s="485">
        <v>0</v>
      </c>
      <c r="Q74" s="485">
        <v>0</v>
      </c>
      <c r="R74" s="485">
        <v>0</v>
      </c>
      <c r="S74" s="559">
        <v>0</v>
      </c>
      <c r="T74" s="559"/>
      <c r="U74" s="485">
        <v>0</v>
      </c>
      <c r="V74" s="559">
        <v>0</v>
      </c>
      <c r="W74" s="559"/>
    </row>
    <row r="75" spans="1:23" ht="26.25" customHeight="1">
      <c r="A75" s="484" t="s">
        <v>362</v>
      </c>
      <c r="B75" s="484" t="s">
        <v>362</v>
      </c>
      <c r="C75" s="484" t="s">
        <v>400</v>
      </c>
      <c r="D75" s="558" t="s">
        <v>47</v>
      </c>
      <c r="E75" s="558"/>
      <c r="F75" s="559">
        <v>30000</v>
      </c>
      <c r="G75" s="559"/>
      <c r="H75" s="485">
        <v>30000</v>
      </c>
      <c r="I75" s="485">
        <v>30000</v>
      </c>
      <c r="J75" s="485">
        <v>0</v>
      </c>
      <c r="K75" s="485">
        <v>30000</v>
      </c>
      <c r="L75" s="485">
        <v>0</v>
      </c>
      <c r="M75" s="485">
        <v>0</v>
      </c>
      <c r="N75" s="485">
        <v>0</v>
      </c>
      <c r="O75" s="485">
        <v>0</v>
      </c>
      <c r="P75" s="485">
        <v>0</v>
      </c>
      <c r="Q75" s="485">
        <v>0</v>
      </c>
      <c r="R75" s="485">
        <v>0</v>
      </c>
      <c r="S75" s="559">
        <v>0</v>
      </c>
      <c r="T75" s="559"/>
      <c r="U75" s="485">
        <v>0</v>
      </c>
      <c r="V75" s="559">
        <v>0</v>
      </c>
      <c r="W75" s="559"/>
    </row>
    <row r="76" spans="1:23" ht="30" customHeight="1">
      <c r="A76" s="484" t="s">
        <v>362</v>
      </c>
      <c r="B76" s="484" t="s">
        <v>362</v>
      </c>
      <c r="C76" s="484" t="s">
        <v>391</v>
      </c>
      <c r="D76" s="558" t="s">
        <v>95</v>
      </c>
      <c r="E76" s="558"/>
      <c r="F76" s="559">
        <v>4000</v>
      </c>
      <c r="G76" s="559"/>
      <c r="H76" s="485">
        <v>4000</v>
      </c>
      <c r="I76" s="485">
        <v>4000</v>
      </c>
      <c r="J76" s="485">
        <v>0</v>
      </c>
      <c r="K76" s="485">
        <v>4000</v>
      </c>
      <c r="L76" s="485">
        <v>0</v>
      </c>
      <c r="M76" s="485">
        <v>0</v>
      </c>
      <c r="N76" s="485">
        <v>0</v>
      </c>
      <c r="O76" s="485">
        <v>0</v>
      </c>
      <c r="P76" s="485">
        <v>0</v>
      </c>
      <c r="Q76" s="485">
        <v>0</v>
      </c>
      <c r="R76" s="485">
        <v>0</v>
      </c>
      <c r="S76" s="559">
        <v>0</v>
      </c>
      <c r="T76" s="559"/>
      <c r="U76" s="485">
        <v>0</v>
      </c>
      <c r="V76" s="559">
        <v>0</v>
      </c>
      <c r="W76" s="559"/>
    </row>
    <row r="77" spans="1:23" s="482" customFormat="1" ht="15" customHeight="1">
      <c r="A77" s="475" t="s">
        <v>401</v>
      </c>
      <c r="B77" s="475" t="s">
        <v>362</v>
      </c>
      <c r="C77" s="475" t="s">
        <v>362</v>
      </c>
      <c r="D77" s="560" t="s">
        <v>48</v>
      </c>
      <c r="E77" s="560"/>
      <c r="F77" s="550">
        <v>3905156</v>
      </c>
      <c r="G77" s="550"/>
      <c r="H77" s="491">
        <v>3865156</v>
      </c>
      <c r="I77" s="491">
        <v>3862497</v>
      </c>
      <c r="J77" s="491">
        <v>3118899</v>
      </c>
      <c r="K77" s="491">
        <v>743598</v>
      </c>
      <c r="L77" s="491">
        <v>0</v>
      </c>
      <c r="M77" s="491">
        <v>2659</v>
      </c>
      <c r="N77" s="491">
        <v>0</v>
      </c>
      <c r="O77" s="491">
        <v>0</v>
      </c>
      <c r="P77" s="491">
        <v>0</v>
      </c>
      <c r="Q77" s="491">
        <v>40000</v>
      </c>
      <c r="R77" s="491">
        <v>40000</v>
      </c>
      <c r="S77" s="550">
        <v>0</v>
      </c>
      <c r="T77" s="550"/>
      <c r="U77" s="491">
        <v>0</v>
      </c>
      <c r="V77" s="550">
        <v>0</v>
      </c>
      <c r="W77" s="550"/>
    </row>
    <row r="78" spans="1:23" s="482" customFormat="1" ht="20.25" customHeight="1">
      <c r="A78" s="489" t="s">
        <v>362</v>
      </c>
      <c r="B78" s="489" t="s">
        <v>99</v>
      </c>
      <c r="C78" s="489" t="s">
        <v>362</v>
      </c>
      <c r="D78" s="551" t="s">
        <v>98</v>
      </c>
      <c r="E78" s="551"/>
      <c r="F78" s="552">
        <v>2954156</v>
      </c>
      <c r="G78" s="552"/>
      <c r="H78" s="490">
        <v>2914156</v>
      </c>
      <c r="I78" s="490">
        <v>2911956</v>
      </c>
      <c r="J78" s="490">
        <v>2417421</v>
      </c>
      <c r="K78" s="490">
        <v>494535</v>
      </c>
      <c r="L78" s="490">
        <v>0</v>
      </c>
      <c r="M78" s="490">
        <v>2200</v>
      </c>
      <c r="N78" s="490">
        <v>0</v>
      </c>
      <c r="O78" s="490">
        <v>0</v>
      </c>
      <c r="P78" s="490">
        <v>0</v>
      </c>
      <c r="Q78" s="490">
        <v>40000</v>
      </c>
      <c r="R78" s="490">
        <v>40000</v>
      </c>
      <c r="S78" s="552">
        <v>0</v>
      </c>
      <c r="T78" s="552"/>
      <c r="U78" s="490">
        <v>0</v>
      </c>
      <c r="V78" s="552">
        <v>0</v>
      </c>
      <c r="W78" s="552"/>
    </row>
    <row r="79" spans="1:23" ht="27.75" customHeight="1">
      <c r="A79" s="484" t="s">
        <v>362</v>
      </c>
      <c r="B79" s="484" t="s">
        <v>362</v>
      </c>
      <c r="C79" s="484" t="s">
        <v>374</v>
      </c>
      <c r="D79" s="558" t="s">
        <v>30</v>
      </c>
      <c r="E79" s="558"/>
      <c r="F79" s="559">
        <v>2200</v>
      </c>
      <c r="G79" s="559"/>
      <c r="H79" s="485">
        <v>2200</v>
      </c>
      <c r="I79" s="485">
        <v>0</v>
      </c>
      <c r="J79" s="485">
        <v>0</v>
      </c>
      <c r="K79" s="485">
        <v>0</v>
      </c>
      <c r="L79" s="485">
        <v>0</v>
      </c>
      <c r="M79" s="485">
        <v>2200</v>
      </c>
      <c r="N79" s="485">
        <v>0</v>
      </c>
      <c r="O79" s="485">
        <v>0</v>
      </c>
      <c r="P79" s="485">
        <v>0</v>
      </c>
      <c r="Q79" s="485">
        <v>0</v>
      </c>
      <c r="R79" s="485">
        <v>0</v>
      </c>
      <c r="S79" s="559">
        <v>0</v>
      </c>
      <c r="T79" s="559"/>
      <c r="U79" s="485">
        <v>0</v>
      </c>
      <c r="V79" s="559">
        <v>0</v>
      </c>
      <c r="W79" s="559"/>
    </row>
    <row r="80" spans="1:23" ht="20.25" customHeight="1">
      <c r="A80" s="484" t="s">
        <v>362</v>
      </c>
      <c r="B80" s="484" t="s">
        <v>362</v>
      </c>
      <c r="C80" s="484" t="s">
        <v>375</v>
      </c>
      <c r="D80" s="558" t="s">
        <v>31</v>
      </c>
      <c r="E80" s="558"/>
      <c r="F80" s="559">
        <v>1854868</v>
      </c>
      <c r="G80" s="559"/>
      <c r="H80" s="485">
        <v>1854868</v>
      </c>
      <c r="I80" s="485">
        <v>1854868</v>
      </c>
      <c r="J80" s="485">
        <v>1854868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85">
        <v>0</v>
      </c>
      <c r="Q80" s="485">
        <v>0</v>
      </c>
      <c r="R80" s="485">
        <v>0</v>
      </c>
      <c r="S80" s="559">
        <v>0</v>
      </c>
      <c r="T80" s="559"/>
      <c r="U80" s="485">
        <v>0</v>
      </c>
      <c r="V80" s="559">
        <v>0</v>
      </c>
      <c r="W80" s="559"/>
    </row>
    <row r="81" spans="1:23" ht="23.25" customHeight="1">
      <c r="A81" s="484" t="s">
        <v>362</v>
      </c>
      <c r="B81" s="484" t="s">
        <v>362</v>
      </c>
      <c r="C81" s="484" t="s">
        <v>376</v>
      </c>
      <c r="D81" s="558" t="s">
        <v>32</v>
      </c>
      <c r="E81" s="558"/>
      <c r="F81" s="559">
        <v>155000</v>
      </c>
      <c r="G81" s="559"/>
      <c r="H81" s="485">
        <v>155000</v>
      </c>
      <c r="I81" s="485">
        <v>155000</v>
      </c>
      <c r="J81" s="485">
        <v>155000</v>
      </c>
      <c r="K81" s="485">
        <v>0</v>
      </c>
      <c r="L81" s="485">
        <v>0</v>
      </c>
      <c r="M81" s="485">
        <v>0</v>
      </c>
      <c r="N81" s="485">
        <v>0</v>
      </c>
      <c r="O81" s="485">
        <v>0</v>
      </c>
      <c r="P81" s="485">
        <v>0</v>
      </c>
      <c r="Q81" s="485">
        <v>0</v>
      </c>
      <c r="R81" s="485">
        <v>0</v>
      </c>
      <c r="S81" s="559">
        <v>0</v>
      </c>
      <c r="T81" s="559"/>
      <c r="U81" s="485">
        <v>0</v>
      </c>
      <c r="V81" s="559">
        <v>0</v>
      </c>
      <c r="W81" s="559"/>
    </row>
    <row r="82" spans="1:23" ht="21.75" customHeight="1">
      <c r="A82" s="484" t="s">
        <v>362</v>
      </c>
      <c r="B82" s="484" t="s">
        <v>362</v>
      </c>
      <c r="C82" s="484" t="s">
        <v>377</v>
      </c>
      <c r="D82" s="558" t="s">
        <v>33</v>
      </c>
      <c r="E82" s="558"/>
      <c r="F82" s="559">
        <v>339254</v>
      </c>
      <c r="G82" s="559"/>
      <c r="H82" s="485">
        <v>339254</v>
      </c>
      <c r="I82" s="485">
        <v>339254</v>
      </c>
      <c r="J82" s="485">
        <v>339254</v>
      </c>
      <c r="K82" s="485">
        <v>0</v>
      </c>
      <c r="L82" s="485">
        <v>0</v>
      </c>
      <c r="M82" s="485">
        <v>0</v>
      </c>
      <c r="N82" s="485">
        <v>0</v>
      </c>
      <c r="O82" s="485">
        <v>0</v>
      </c>
      <c r="P82" s="485">
        <v>0</v>
      </c>
      <c r="Q82" s="485">
        <v>0</v>
      </c>
      <c r="R82" s="485">
        <v>0</v>
      </c>
      <c r="S82" s="559">
        <v>0</v>
      </c>
      <c r="T82" s="559"/>
      <c r="U82" s="485">
        <v>0</v>
      </c>
      <c r="V82" s="559">
        <v>0</v>
      </c>
      <c r="W82" s="559"/>
    </row>
    <row r="83" spans="1:23" ht="36.75" customHeight="1">
      <c r="A83" s="484" t="s">
        <v>362</v>
      </c>
      <c r="B83" s="484" t="s">
        <v>362</v>
      </c>
      <c r="C83" s="484" t="s">
        <v>378</v>
      </c>
      <c r="D83" s="558" t="s">
        <v>646</v>
      </c>
      <c r="E83" s="558"/>
      <c r="F83" s="559">
        <v>48299</v>
      </c>
      <c r="G83" s="559"/>
      <c r="H83" s="485">
        <v>48299</v>
      </c>
      <c r="I83" s="485">
        <v>48299</v>
      </c>
      <c r="J83" s="485">
        <v>48299</v>
      </c>
      <c r="K83" s="485">
        <v>0</v>
      </c>
      <c r="L83" s="485">
        <v>0</v>
      </c>
      <c r="M83" s="485">
        <v>0</v>
      </c>
      <c r="N83" s="485">
        <v>0</v>
      </c>
      <c r="O83" s="485">
        <v>0</v>
      </c>
      <c r="P83" s="485">
        <v>0</v>
      </c>
      <c r="Q83" s="485">
        <v>0</v>
      </c>
      <c r="R83" s="485">
        <v>0</v>
      </c>
      <c r="S83" s="559">
        <v>0</v>
      </c>
      <c r="T83" s="559"/>
      <c r="U83" s="485">
        <v>0</v>
      </c>
      <c r="V83" s="559">
        <v>0</v>
      </c>
      <c r="W83" s="559"/>
    </row>
    <row r="84" spans="1:23" ht="21.75" customHeight="1">
      <c r="A84" s="484" t="s">
        <v>362</v>
      </c>
      <c r="B84" s="484" t="s">
        <v>362</v>
      </c>
      <c r="C84" s="484" t="s">
        <v>380</v>
      </c>
      <c r="D84" s="558" t="s">
        <v>34</v>
      </c>
      <c r="E84" s="558"/>
      <c r="F84" s="559">
        <v>20000</v>
      </c>
      <c r="G84" s="559"/>
      <c r="H84" s="485">
        <v>20000</v>
      </c>
      <c r="I84" s="485">
        <v>20000</v>
      </c>
      <c r="J84" s="485">
        <v>20000</v>
      </c>
      <c r="K84" s="485">
        <v>0</v>
      </c>
      <c r="L84" s="485">
        <v>0</v>
      </c>
      <c r="M84" s="485">
        <v>0</v>
      </c>
      <c r="N84" s="485">
        <v>0</v>
      </c>
      <c r="O84" s="485">
        <v>0</v>
      </c>
      <c r="P84" s="485">
        <v>0</v>
      </c>
      <c r="Q84" s="485">
        <v>0</v>
      </c>
      <c r="R84" s="485">
        <v>0</v>
      </c>
      <c r="S84" s="559">
        <v>0</v>
      </c>
      <c r="T84" s="559"/>
      <c r="U84" s="485">
        <v>0</v>
      </c>
      <c r="V84" s="559">
        <v>0</v>
      </c>
      <c r="W84" s="559"/>
    </row>
    <row r="85" spans="1:23" ht="21.75" customHeight="1">
      <c r="A85" s="484" t="s">
        <v>362</v>
      </c>
      <c r="B85" s="484" t="s">
        <v>362</v>
      </c>
      <c r="C85" s="484" t="s">
        <v>369</v>
      </c>
      <c r="D85" s="558" t="s">
        <v>26</v>
      </c>
      <c r="E85" s="558"/>
      <c r="F85" s="559">
        <v>30000</v>
      </c>
      <c r="G85" s="559"/>
      <c r="H85" s="485">
        <v>30000</v>
      </c>
      <c r="I85" s="485">
        <v>30000</v>
      </c>
      <c r="J85" s="485">
        <v>0</v>
      </c>
      <c r="K85" s="485">
        <v>30000</v>
      </c>
      <c r="L85" s="485">
        <v>0</v>
      </c>
      <c r="M85" s="485">
        <v>0</v>
      </c>
      <c r="N85" s="485">
        <v>0</v>
      </c>
      <c r="O85" s="485">
        <v>0</v>
      </c>
      <c r="P85" s="485">
        <v>0</v>
      </c>
      <c r="Q85" s="485">
        <v>0</v>
      </c>
      <c r="R85" s="485">
        <v>0</v>
      </c>
      <c r="S85" s="559">
        <v>0</v>
      </c>
      <c r="T85" s="559"/>
      <c r="U85" s="485">
        <v>0</v>
      </c>
      <c r="V85" s="559">
        <v>0</v>
      </c>
      <c r="W85" s="559"/>
    </row>
    <row r="86" spans="1:23" ht="18" customHeight="1">
      <c r="A86" s="484" t="s">
        <v>362</v>
      </c>
      <c r="B86" s="484" t="s">
        <v>362</v>
      </c>
      <c r="C86" s="484" t="s">
        <v>381</v>
      </c>
      <c r="D86" s="558" t="s">
        <v>35</v>
      </c>
      <c r="E86" s="558"/>
      <c r="F86" s="559">
        <v>40000</v>
      </c>
      <c r="G86" s="559"/>
      <c r="H86" s="485">
        <v>40000</v>
      </c>
      <c r="I86" s="485">
        <v>40000</v>
      </c>
      <c r="J86" s="485">
        <v>0</v>
      </c>
      <c r="K86" s="485">
        <v>40000</v>
      </c>
      <c r="L86" s="485">
        <v>0</v>
      </c>
      <c r="M86" s="485">
        <v>0</v>
      </c>
      <c r="N86" s="485">
        <v>0</v>
      </c>
      <c r="O86" s="485">
        <v>0</v>
      </c>
      <c r="P86" s="485">
        <v>0</v>
      </c>
      <c r="Q86" s="485">
        <v>0</v>
      </c>
      <c r="R86" s="485">
        <v>0</v>
      </c>
      <c r="S86" s="559">
        <v>0</v>
      </c>
      <c r="T86" s="559"/>
      <c r="U86" s="485">
        <v>0</v>
      </c>
      <c r="V86" s="559">
        <v>0</v>
      </c>
      <c r="W86" s="559"/>
    </row>
    <row r="87" spans="1:23" ht="18" customHeight="1">
      <c r="A87" s="484" t="s">
        <v>362</v>
      </c>
      <c r="B87" s="484" t="s">
        <v>362</v>
      </c>
      <c r="C87" s="484" t="s">
        <v>382</v>
      </c>
      <c r="D87" s="558" t="s">
        <v>36</v>
      </c>
      <c r="E87" s="558"/>
      <c r="F87" s="559">
        <v>5000</v>
      </c>
      <c r="G87" s="559"/>
      <c r="H87" s="485">
        <v>5000</v>
      </c>
      <c r="I87" s="485">
        <v>5000</v>
      </c>
      <c r="J87" s="485">
        <v>0</v>
      </c>
      <c r="K87" s="485">
        <v>5000</v>
      </c>
      <c r="L87" s="485">
        <v>0</v>
      </c>
      <c r="M87" s="485">
        <v>0</v>
      </c>
      <c r="N87" s="485">
        <v>0</v>
      </c>
      <c r="O87" s="485">
        <v>0</v>
      </c>
      <c r="P87" s="485">
        <v>0</v>
      </c>
      <c r="Q87" s="485">
        <v>0</v>
      </c>
      <c r="R87" s="485">
        <v>0</v>
      </c>
      <c r="S87" s="559">
        <v>0</v>
      </c>
      <c r="T87" s="559"/>
      <c r="U87" s="485">
        <v>0</v>
      </c>
      <c r="V87" s="559">
        <v>0</v>
      </c>
      <c r="W87" s="559"/>
    </row>
    <row r="88" spans="1:23" ht="18" customHeight="1">
      <c r="A88" s="484" t="s">
        <v>362</v>
      </c>
      <c r="B88" s="484" t="s">
        <v>362</v>
      </c>
      <c r="C88" s="484" t="s">
        <v>383</v>
      </c>
      <c r="D88" s="558" t="s">
        <v>49</v>
      </c>
      <c r="E88" s="558"/>
      <c r="F88" s="559">
        <v>2000</v>
      </c>
      <c r="G88" s="559"/>
      <c r="H88" s="485">
        <v>2000</v>
      </c>
      <c r="I88" s="485">
        <v>2000</v>
      </c>
      <c r="J88" s="485">
        <v>0</v>
      </c>
      <c r="K88" s="485">
        <v>2000</v>
      </c>
      <c r="L88" s="485">
        <v>0</v>
      </c>
      <c r="M88" s="485">
        <v>0</v>
      </c>
      <c r="N88" s="485">
        <v>0</v>
      </c>
      <c r="O88" s="485">
        <v>0</v>
      </c>
      <c r="P88" s="485">
        <v>0</v>
      </c>
      <c r="Q88" s="485">
        <v>0</v>
      </c>
      <c r="R88" s="485">
        <v>0</v>
      </c>
      <c r="S88" s="559">
        <v>0</v>
      </c>
      <c r="T88" s="559"/>
      <c r="U88" s="485">
        <v>0</v>
      </c>
      <c r="V88" s="559">
        <v>0</v>
      </c>
      <c r="W88" s="559"/>
    </row>
    <row r="89" spans="1:23" ht="18" customHeight="1">
      <c r="A89" s="484" t="s">
        <v>362</v>
      </c>
      <c r="B89" s="484" t="s">
        <v>362</v>
      </c>
      <c r="C89" s="484" t="s">
        <v>367</v>
      </c>
      <c r="D89" s="558" t="s">
        <v>25</v>
      </c>
      <c r="E89" s="558"/>
      <c r="F89" s="559">
        <v>344535</v>
      </c>
      <c r="G89" s="559"/>
      <c r="H89" s="485">
        <v>344535</v>
      </c>
      <c r="I89" s="485">
        <v>344535</v>
      </c>
      <c r="J89" s="485">
        <v>0</v>
      </c>
      <c r="K89" s="485">
        <v>344535</v>
      </c>
      <c r="L89" s="485">
        <v>0</v>
      </c>
      <c r="M89" s="485">
        <v>0</v>
      </c>
      <c r="N89" s="485">
        <v>0</v>
      </c>
      <c r="O89" s="485">
        <v>0</v>
      </c>
      <c r="P89" s="485">
        <v>0</v>
      </c>
      <c r="Q89" s="485">
        <v>0</v>
      </c>
      <c r="R89" s="485">
        <v>0</v>
      </c>
      <c r="S89" s="559">
        <v>0</v>
      </c>
      <c r="T89" s="559"/>
      <c r="U89" s="485">
        <v>0</v>
      </c>
      <c r="V89" s="559">
        <v>0</v>
      </c>
      <c r="W89" s="559"/>
    </row>
    <row r="90" spans="1:23" ht="21" customHeight="1">
      <c r="A90" s="484" t="s">
        <v>362</v>
      </c>
      <c r="B90" s="484" t="s">
        <v>362</v>
      </c>
      <c r="C90" s="484" t="s">
        <v>384</v>
      </c>
      <c r="D90" s="558" t="s">
        <v>267</v>
      </c>
      <c r="E90" s="558"/>
      <c r="F90" s="559">
        <v>12000</v>
      </c>
      <c r="G90" s="559"/>
      <c r="H90" s="485">
        <v>12000</v>
      </c>
      <c r="I90" s="485">
        <v>12000</v>
      </c>
      <c r="J90" s="485">
        <v>0</v>
      </c>
      <c r="K90" s="485">
        <v>12000</v>
      </c>
      <c r="L90" s="485">
        <v>0</v>
      </c>
      <c r="M90" s="485">
        <v>0</v>
      </c>
      <c r="N90" s="485">
        <v>0</v>
      </c>
      <c r="O90" s="485">
        <v>0</v>
      </c>
      <c r="P90" s="485">
        <v>0</v>
      </c>
      <c r="Q90" s="485">
        <v>0</v>
      </c>
      <c r="R90" s="485">
        <v>0</v>
      </c>
      <c r="S90" s="559">
        <v>0</v>
      </c>
      <c r="T90" s="559"/>
      <c r="U90" s="485">
        <v>0</v>
      </c>
      <c r="V90" s="559">
        <v>0</v>
      </c>
      <c r="W90" s="559"/>
    </row>
    <row r="91" spans="1:23" ht="17.25" customHeight="1">
      <c r="A91" s="484" t="s">
        <v>362</v>
      </c>
      <c r="B91" s="484" t="s">
        <v>362</v>
      </c>
      <c r="C91" s="484" t="s">
        <v>385</v>
      </c>
      <c r="D91" s="558" t="s">
        <v>37</v>
      </c>
      <c r="E91" s="558"/>
      <c r="F91" s="559">
        <v>5000</v>
      </c>
      <c r="G91" s="559"/>
      <c r="H91" s="485">
        <v>5000</v>
      </c>
      <c r="I91" s="485">
        <v>5000</v>
      </c>
      <c r="J91" s="485">
        <v>0</v>
      </c>
      <c r="K91" s="485">
        <v>5000</v>
      </c>
      <c r="L91" s="485">
        <v>0</v>
      </c>
      <c r="M91" s="485">
        <v>0</v>
      </c>
      <c r="N91" s="485">
        <v>0</v>
      </c>
      <c r="O91" s="485">
        <v>0</v>
      </c>
      <c r="P91" s="485">
        <v>0</v>
      </c>
      <c r="Q91" s="485">
        <v>0</v>
      </c>
      <c r="R91" s="485">
        <v>0</v>
      </c>
      <c r="S91" s="559">
        <v>0</v>
      </c>
      <c r="T91" s="559"/>
      <c r="U91" s="485">
        <v>0</v>
      </c>
      <c r="V91" s="559">
        <v>0</v>
      </c>
      <c r="W91" s="559"/>
    </row>
    <row r="92" spans="1:23" ht="30" customHeight="1">
      <c r="A92" s="484" t="s">
        <v>362</v>
      </c>
      <c r="B92" s="484" t="s">
        <v>362</v>
      </c>
      <c r="C92" s="484" t="s">
        <v>387</v>
      </c>
      <c r="D92" s="558" t="s">
        <v>39</v>
      </c>
      <c r="E92" s="558"/>
      <c r="F92" s="559">
        <v>40000</v>
      </c>
      <c r="G92" s="559"/>
      <c r="H92" s="485">
        <v>40000</v>
      </c>
      <c r="I92" s="485">
        <v>40000</v>
      </c>
      <c r="J92" s="485">
        <v>0</v>
      </c>
      <c r="K92" s="485">
        <v>40000</v>
      </c>
      <c r="L92" s="485">
        <v>0</v>
      </c>
      <c r="M92" s="485">
        <v>0</v>
      </c>
      <c r="N92" s="485">
        <v>0</v>
      </c>
      <c r="O92" s="485">
        <v>0</v>
      </c>
      <c r="P92" s="485">
        <v>0</v>
      </c>
      <c r="Q92" s="485">
        <v>0</v>
      </c>
      <c r="R92" s="485">
        <v>0</v>
      </c>
      <c r="S92" s="559">
        <v>0</v>
      </c>
      <c r="T92" s="559"/>
      <c r="U92" s="485">
        <v>0</v>
      </c>
      <c r="V92" s="559">
        <v>0</v>
      </c>
      <c r="W92" s="559"/>
    </row>
    <row r="93" spans="1:23" ht="30.75" customHeight="1">
      <c r="A93" s="484" t="s">
        <v>362</v>
      </c>
      <c r="B93" s="484" t="s">
        <v>362</v>
      </c>
      <c r="C93" s="484" t="s">
        <v>391</v>
      </c>
      <c r="D93" s="558" t="s">
        <v>95</v>
      </c>
      <c r="E93" s="558"/>
      <c r="F93" s="559">
        <v>16000</v>
      </c>
      <c r="G93" s="559"/>
      <c r="H93" s="485">
        <v>16000</v>
      </c>
      <c r="I93" s="485">
        <v>16000</v>
      </c>
      <c r="J93" s="485">
        <v>0</v>
      </c>
      <c r="K93" s="485">
        <v>16000</v>
      </c>
      <c r="L93" s="485">
        <v>0</v>
      </c>
      <c r="M93" s="485">
        <v>0</v>
      </c>
      <c r="N93" s="485">
        <v>0</v>
      </c>
      <c r="O93" s="485">
        <v>0</v>
      </c>
      <c r="P93" s="485">
        <v>0</v>
      </c>
      <c r="Q93" s="485">
        <v>0</v>
      </c>
      <c r="R93" s="485">
        <v>0</v>
      </c>
      <c r="S93" s="559">
        <v>0</v>
      </c>
      <c r="T93" s="559"/>
      <c r="U93" s="485">
        <v>0</v>
      </c>
      <c r="V93" s="559">
        <v>0</v>
      </c>
      <c r="W93" s="559"/>
    </row>
    <row r="94" spans="1:23" ht="33" customHeight="1">
      <c r="A94" s="484" t="s">
        <v>362</v>
      </c>
      <c r="B94" s="484" t="s">
        <v>362</v>
      </c>
      <c r="C94" s="484" t="s">
        <v>356</v>
      </c>
      <c r="D94" s="558" t="s">
        <v>270</v>
      </c>
      <c r="E94" s="558"/>
      <c r="F94" s="559">
        <v>40000</v>
      </c>
      <c r="G94" s="559"/>
      <c r="H94" s="485">
        <v>0</v>
      </c>
      <c r="I94" s="485">
        <v>0</v>
      </c>
      <c r="J94" s="485">
        <v>0</v>
      </c>
      <c r="K94" s="485">
        <v>0</v>
      </c>
      <c r="L94" s="485">
        <v>0</v>
      </c>
      <c r="M94" s="485">
        <v>0</v>
      </c>
      <c r="N94" s="485">
        <v>0</v>
      </c>
      <c r="O94" s="485">
        <v>0</v>
      </c>
      <c r="P94" s="485">
        <v>0</v>
      </c>
      <c r="Q94" s="485">
        <v>40000</v>
      </c>
      <c r="R94" s="485">
        <v>40000</v>
      </c>
      <c r="S94" s="559">
        <v>0</v>
      </c>
      <c r="T94" s="559"/>
      <c r="U94" s="485">
        <v>0</v>
      </c>
      <c r="V94" s="559">
        <v>0</v>
      </c>
      <c r="W94" s="559"/>
    </row>
    <row r="95" spans="1:23" s="482" customFormat="1" ht="15" customHeight="1">
      <c r="A95" s="489" t="s">
        <v>362</v>
      </c>
      <c r="B95" s="489" t="s">
        <v>402</v>
      </c>
      <c r="C95" s="489" t="s">
        <v>362</v>
      </c>
      <c r="D95" s="551" t="s">
        <v>50</v>
      </c>
      <c r="E95" s="551"/>
      <c r="F95" s="552">
        <v>853000</v>
      </c>
      <c r="G95" s="552"/>
      <c r="H95" s="490">
        <v>853000</v>
      </c>
      <c r="I95" s="490">
        <v>852541</v>
      </c>
      <c r="J95" s="490">
        <v>701478</v>
      </c>
      <c r="K95" s="490">
        <v>151063</v>
      </c>
      <c r="L95" s="490">
        <v>0</v>
      </c>
      <c r="M95" s="490">
        <v>459</v>
      </c>
      <c r="N95" s="490">
        <v>0</v>
      </c>
      <c r="O95" s="490">
        <v>0</v>
      </c>
      <c r="P95" s="490">
        <v>0</v>
      </c>
      <c r="Q95" s="490">
        <v>0</v>
      </c>
      <c r="R95" s="490">
        <v>0</v>
      </c>
      <c r="S95" s="552">
        <v>0</v>
      </c>
      <c r="T95" s="552"/>
      <c r="U95" s="490">
        <v>0</v>
      </c>
      <c r="V95" s="552">
        <v>0</v>
      </c>
      <c r="W95" s="552"/>
    </row>
    <row r="96" spans="1:23" ht="28.5" customHeight="1">
      <c r="A96" s="484" t="s">
        <v>362</v>
      </c>
      <c r="B96" s="484" t="s">
        <v>362</v>
      </c>
      <c r="C96" s="484" t="s">
        <v>374</v>
      </c>
      <c r="D96" s="558" t="s">
        <v>30</v>
      </c>
      <c r="E96" s="558"/>
      <c r="F96" s="559">
        <v>459</v>
      </c>
      <c r="G96" s="559"/>
      <c r="H96" s="485">
        <v>459</v>
      </c>
      <c r="I96" s="485">
        <v>0</v>
      </c>
      <c r="J96" s="485">
        <v>0</v>
      </c>
      <c r="K96" s="485">
        <v>0</v>
      </c>
      <c r="L96" s="485">
        <v>0</v>
      </c>
      <c r="M96" s="485">
        <v>459</v>
      </c>
      <c r="N96" s="485">
        <v>0</v>
      </c>
      <c r="O96" s="485">
        <v>0</v>
      </c>
      <c r="P96" s="485">
        <v>0</v>
      </c>
      <c r="Q96" s="485">
        <v>0</v>
      </c>
      <c r="R96" s="485">
        <v>0</v>
      </c>
      <c r="S96" s="559">
        <v>0</v>
      </c>
      <c r="T96" s="559"/>
      <c r="U96" s="485">
        <v>0</v>
      </c>
      <c r="V96" s="559">
        <v>0</v>
      </c>
      <c r="W96" s="559"/>
    </row>
    <row r="97" spans="1:23" ht="22.5" customHeight="1">
      <c r="A97" s="484" t="s">
        <v>362</v>
      </c>
      <c r="B97" s="484" t="s">
        <v>362</v>
      </c>
      <c r="C97" s="484" t="s">
        <v>375</v>
      </c>
      <c r="D97" s="558" t="s">
        <v>31</v>
      </c>
      <c r="E97" s="558"/>
      <c r="F97" s="559">
        <v>126224</v>
      </c>
      <c r="G97" s="559"/>
      <c r="H97" s="485">
        <v>126224</v>
      </c>
      <c r="I97" s="485">
        <v>126224</v>
      </c>
      <c r="J97" s="485">
        <v>126224</v>
      </c>
      <c r="K97" s="485">
        <v>0</v>
      </c>
      <c r="L97" s="485">
        <v>0</v>
      </c>
      <c r="M97" s="485">
        <v>0</v>
      </c>
      <c r="N97" s="485">
        <v>0</v>
      </c>
      <c r="O97" s="485">
        <v>0</v>
      </c>
      <c r="P97" s="485">
        <v>0</v>
      </c>
      <c r="Q97" s="485">
        <v>0</v>
      </c>
      <c r="R97" s="485">
        <v>0</v>
      </c>
      <c r="S97" s="559">
        <v>0</v>
      </c>
      <c r="T97" s="559"/>
      <c r="U97" s="485">
        <v>0</v>
      </c>
      <c r="V97" s="559">
        <v>0</v>
      </c>
      <c r="W97" s="559"/>
    </row>
    <row r="98" spans="1:23" ht="27.75" customHeight="1">
      <c r="A98" s="484" t="s">
        <v>362</v>
      </c>
      <c r="B98" s="484" t="s">
        <v>362</v>
      </c>
      <c r="C98" s="484" t="s">
        <v>403</v>
      </c>
      <c r="D98" s="558" t="s">
        <v>51</v>
      </c>
      <c r="E98" s="558"/>
      <c r="F98" s="559">
        <v>415567</v>
      </c>
      <c r="G98" s="559"/>
      <c r="H98" s="485">
        <v>415567</v>
      </c>
      <c r="I98" s="485">
        <v>415567</v>
      </c>
      <c r="J98" s="485">
        <v>415567</v>
      </c>
      <c r="K98" s="485">
        <v>0</v>
      </c>
      <c r="L98" s="485">
        <v>0</v>
      </c>
      <c r="M98" s="485">
        <v>0</v>
      </c>
      <c r="N98" s="485">
        <v>0</v>
      </c>
      <c r="O98" s="485">
        <v>0</v>
      </c>
      <c r="P98" s="485">
        <v>0</v>
      </c>
      <c r="Q98" s="485">
        <v>0</v>
      </c>
      <c r="R98" s="485">
        <v>0</v>
      </c>
      <c r="S98" s="559">
        <v>0</v>
      </c>
      <c r="T98" s="559"/>
      <c r="U98" s="485">
        <v>0</v>
      </c>
      <c r="V98" s="559">
        <v>0</v>
      </c>
      <c r="W98" s="559"/>
    </row>
    <row r="99" spans="1:23" ht="20.25" customHeight="1">
      <c r="A99" s="484" t="s">
        <v>362</v>
      </c>
      <c r="B99" s="484" t="s">
        <v>362</v>
      </c>
      <c r="C99" s="484" t="s">
        <v>376</v>
      </c>
      <c r="D99" s="558" t="s">
        <v>32</v>
      </c>
      <c r="E99" s="558"/>
      <c r="F99" s="559">
        <v>38215</v>
      </c>
      <c r="G99" s="559"/>
      <c r="H99" s="485">
        <v>38215</v>
      </c>
      <c r="I99" s="485">
        <v>38215</v>
      </c>
      <c r="J99" s="485">
        <v>38215</v>
      </c>
      <c r="K99" s="485">
        <v>0</v>
      </c>
      <c r="L99" s="485">
        <v>0</v>
      </c>
      <c r="M99" s="485">
        <v>0</v>
      </c>
      <c r="N99" s="485">
        <v>0</v>
      </c>
      <c r="O99" s="485">
        <v>0</v>
      </c>
      <c r="P99" s="485">
        <v>0</v>
      </c>
      <c r="Q99" s="485">
        <v>0</v>
      </c>
      <c r="R99" s="485">
        <v>0</v>
      </c>
      <c r="S99" s="559">
        <v>0</v>
      </c>
      <c r="T99" s="559"/>
      <c r="U99" s="485">
        <v>0</v>
      </c>
      <c r="V99" s="559">
        <v>0</v>
      </c>
      <c r="W99" s="559"/>
    </row>
    <row r="100" spans="1:23" ht="22.5" customHeight="1">
      <c r="A100" s="484" t="s">
        <v>362</v>
      </c>
      <c r="B100" s="484" t="s">
        <v>362</v>
      </c>
      <c r="C100" s="484" t="s">
        <v>377</v>
      </c>
      <c r="D100" s="558" t="s">
        <v>33</v>
      </c>
      <c r="E100" s="558"/>
      <c r="F100" s="559">
        <v>99181</v>
      </c>
      <c r="G100" s="559"/>
      <c r="H100" s="485">
        <v>99181</v>
      </c>
      <c r="I100" s="485">
        <v>99181</v>
      </c>
      <c r="J100" s="485">
        <v>99181</v>
      </c>
      <c r="K100" s="485">
        <v>0</v>
      </c>
      <c r="L100" s="485">
        <v>0</v>
      </c>
      <c r="M100" s="485">
        <v>0</v>
      </c>
      <c r="N100" s="485">
        <v>0</v>
      </c>
      <c r="O100" s="485">
        <v>0</v>
      </c>
      <c r="P100" s="485">
        <v>0</v>
      </c>
      <c r="Q100" s="485">
        <v>0</v>
      </c>
      <c r="R100" s="485">
        <v>0</v>
      </c>
      <c r="S100" s="559">
        <v>0</v>
      </c>
      <c r="T100" s="559"/>
      <c r="U100" s="485">
        <v>0</v>
      </c>
      <c r="V100" s="559">
        <v>0</v>
      </c>
      <c r="W100" s="559"/>
    </row>
    <row r="101" spans="1:23" ht="35.25" customHeight="1">
      <c r="A101" s="484" t="s">
        <v>362</v>
      </c>
      <c r="B101" s="484" t="s">
        <v>362</v>
      </c>
      <c r="C101" s="484" t="s">
        <v>378</v>
      </c>
      <c r="D101" s="558" t="s">
        <v>646</v>
      </c>
      <c r="E101" s="558"/>
      <c r="F101" s="559">
        <v>14210</v>
      </c>
      <c r="G101" s="559"/>
      <c r="H101" s="485">
        <v>14210</v>
      </c>
      <c r="I101" s="485">
        <v>14210</v>
      </c>
      <c r="J101" s="485">
        <v>14210</v>
      </c>
      <c r="K101" s="485">
        <v>0</v>
      </c>
      <c r="L101" s="485">
        <v>0</v>
      </c>
      <c r="M101" s="485">
        <v>0</v>
      </c>
      <c r="N101" s="485">
        <v>0</v>
      </c>
      <c r="O101" s="485">
        <v>0</v>
      </c>
      <c r="P101" s="485">
        <v>0</v>
      </c>
      <c r="Q101" s="485">
        <v>0</v>
      </c>
      <c r="R101" s="485">
        <v>0</v>
      </c>
      <c r="S101" s="559">
        <v>0</v>
      </c>
      <c r="T101" s="559"/>
      <c r="U101" s="485">
        <v>0</v>
      </c>
      <c r="V101" s="559">
        <v>0</v>
      </c>
      <c r="W101" s="559"/>
    </row>
    <row r="102" spans="1:23" ht="21.75" customHeight="1">
      <c r="A102" s="484" t="s">
        <v>362</v>
      </c>
      <c r="B102" s="484" t="s">
        <v>362</v>
      </c>
      <c r="C102" s="484" t="s">
        <v>380</v>
      </c>
      <c r="D102" s="558" t="s">
        <v>34</v>
      </c>
      <c r="E102" s="558"/>
      <c r="F102" s="559">
        <v>8081</v>
      </c>
      <c r="G102" s="559"/>
      <c r="H102" s="485">
        <v>8081</v>
      </c>
      <c r="I102" s="485">
        <v>8081</v>
      </c>
      <c r="J102" s="485">
        <v>8081</v>
      </c>
      <c r="K102" s="485">
        <v>0</v>
      </c>
      <c r="L102" s="485">
        <v>0</v>
      </c>
      <c r="M102" s="485">
        <v>0</v>
      </c>
      <c r="N102" s="485">
        <v>0</v>
      </c>
      <c r="O102" s="485">
        <v>0</v>
      </c>
      <c r="P102" s="485">
        <v>0</v>
      </c>
      <c r="Q102" s="485">
        <v>0</v>
      </c>
      <c r="R102" s="485">
        <v>0</v>
      </c>
      <c r="S102" s="559">
        <v>0</v>
      </c>
      <c r="T102" s="559"/>
      <c r="U102" s="485">
        <v>0</v>
      </c>
      <c r="V102" s="559">
        <v>0</v>
      </c>
      <c r="W102" s="559"/>
    </row>
    <row r="103" spans="1:23" ht="20.25" customHeight="1">
      <c r="A103" s="484" t="s">
        <v>362</v>
      </c>
      <c r="B103" s="484" t="s">
        <v>362</v>
      </c>
      <c r="C103" s="484" t="s">
        <v>369</v>
      </c>
      <c r="D103" s="558" t="s">
        <v>26</v>
      </c>
      <c r="E103" s="558"/>
      <c r="F103" s="559">
        <v>22583</v>
      </c>
      <c r="G103" s="559"/>
      <c r="H103" s="485">
        <v>22583</v>
      </c>
      <c r="I103" s="485">
        <v>22583</v>
      </c>
      <c r="J103" s="485">
        <v>0</v>
      </c>
      <c r="K103" s="485">
        <v>22583</v>
      </c>
      <c r="L103" s="485">
        <v>0</v>
      </c>
      <c r="M103" s="485">
        <v>0</v>
      </c>
      <c r="N103" s="485">
        <v>0</v>
      </c>
      <c r="O103" s="485">
        <v>0</v>
      </c>
      <c r="P103" s="485">
        <v>0</v>
      </c>
      <c r="Q103" s="485">
        <v>0</v>
      </c>
      <c r="R103" s="485">
        <v>0</v>
      </c>
      <c r="S103" s="559">
        <v>0</v>
      </c>
      <c r="T103" s="559"/>
      <c r="U103" s="485">
        <v>0</v>
      </c>
      <c r="V103" s="559">
        <v>0</v>
      </c>
      <c r="W103" s="559"/>
    </row>
    <row r="104" spans="1:23" ht="18" customHeight="1">
      <c r="A104" s="484" t="s">
        <v>362</v>
      </c>
      <c r="B104" s="484" t="s">
        <v>362</v>
      </c>
      <c r="C104" s="484" t="s">
        <v>381</v>
      </c>
      <c r="D104" s="558" t="s">
        <v>35</v>
      </c>
      <c r="E104" s="558"/>
      <c r="F104" s="559">
        <v>14839</v>
      </c>
      <c r="G104" s="559"/>
      <c r="H104" s="485">
        <v>14839</v>
      </c>
      <c r="I104" s="485">
        <v>14839</v>
      </c>
      <c r="J104" s="485">
        <v>0</v>
      </c>
      <c r="K104" s="485">
        <v>14839</v>
      </c>
      <c r="L104" s="485">
        <v>0</v>
      </c>
      <c r="M104" s="485">
        <v>0</v>
      </c>
      <c r="N104" s="485">
        <v>0</v>
      </c>
      <c r="O104" s="485">
        <v>0</v>
      </c>
      <c r="P104" s="485">
        <v>0</v>
      </c>
      <c r="Q104" s="485">
        <v>0</v>
      </c>
      <c r="R104" s="485">
        <v>0</v>
      </c>
      <c r="S104" s="559">
        <v>0</v>
      </c>
      <c r="T104" s="559"/>
      <c r="U104" s="485">
        <v>0</v>
      </c>
      <c r="V104" s="559">
        <v>0</v>
      </c>
      <c r="W104" s="559"/>
    </row>
    <row r="105" spans="1:23" ht="18" customHeight="1">
      <c r="A105" s="484" t="s">
        <v>362</v>
      </c>
      <c r="B105" s="484" t="s">
        <v>362</v>
      </c>
      <c r="C105" s="484" t="s">
        <v>382</v>
      </c>
      <c r="D105" s="558" t="s">
        <v>36</v>
      </c>
      <c r="E105" s="558"/>
      <c r="F105" s="559">
        <v>5822</v>
      </c>
      <c r="G105" s="559"/>
      <c r="H105" s="485">
        <v>5822</v>
      </c>
      <c r="I105" s="485">
        <v>5822</v>
      </c>
      <c r="J105" s="485">
        <v>0</v>
      </c>
      <c r="K105" s="485">
        <v>5822</v>
      </c>
      <c r="L105" s="485">
        <v>0</v>
      </c>
      <c r="M105" s="485">
        <v>0</v>
      </c>
      <c r="N105" s="485">
        <v>0</v>
      </c>
      <c r="O105" s="485">
        <v>0</v>
      </c>
      <c r="P105" s="485">
        <v>0</v>
      </c>
      <c r="Q105" s="485">
        <v>0</v>
      </c>
      <c r="R105" s="485">
        <v>0</v>
      </c>
      <c r="S105" s="559">
        <v>0</v>
      </c>
      <c r="T105" s="559"/>
      <c r="U105" s="485">
        <v>0</v>
      </c>
      <c r="V105" s="559">
        <v>0</v>
      </c>
      <c r="W105" s="559"/>
    </row>
    <row r="106" spans="1:23" ht="18" customHeight="1">
      <c r="A106" s="484" t="s">
        <v>362</v>
      </c>
      <c r="B106" s="484" t="s">
        <v>362</v>
      </c>
      <c r="C106" s="484" t="s">
        <v>383</v>
      </c>
      <c r="D106" s="558" t="s">
        <v>49</v>
      </c>
      <c r="E106" s="558"/>
      <c r="F106" s="559">
        <v>924</v>
      </c>
      <c r="G106" s="559"/>
      <c r="H106" s="485">
        <v>924</v>
      </c>
      <c r="I106" s="485">
        <v>924</v>
      </c>
      <c r="J106" s="485">
        <v>0</v>
      </c>
      <c r="K106" s="485">
        <v>924</v>
      </c>
      <c r="L106" s="485">
        <v>0</v>
      </c>
      <c r="M106" s="485">
        <v>0</v>
      </c>
      <c r="N106" s="485">
        <v>0</v>
      </c>
      <c r="O106" s="485">
        <v>0</v>
      </c>
      <c r="P106" s="485">
        <v>0</v>
      </c>
      <c r="Q106" s="485">
        <v>0</v>
      </c>
      <c r="R106" s="485">
        <v>0</v>
      </c>
      <c r="S106" s="559">
        <v>0</v>
      </c>
      <c r="T106" s="559"/>
      <c r="U106" s="485">
        <v>0</v>
      </c>
      <c r="V106" s="559">
        <v>0</v>
      </c>
      <c r="W106" s="559"/>
    </row>
    <row r="107" spans="1:23" ht="18" customHeight="1">
      <c r="A107" s="484" t="s">
        <v>362</v>
      </c>
      <c r="B107" s="484" t="s">
        <v>362</v>
      </c>
      <c r="C107" s="484" t="s">
        <v>367</v>
      </c>
      <c r="D107" s="558" t="s">
        <v>25</v>
      </c>
      <c r="E107" s="558"/>
      <c r="F107" s="559">
        <v>73725</v>
      </c>
      <c r="G107" s="559"/>
      <c r="H107" s="485">
        <v>73725</v>
      </c>
      <c r="I107" s="485">
        <v>73725</v>
      </c>
      <c r="J107" s="485">
        <v>0</v>
      </c>
      <c r="K107" s="485">
        <v>73725</v>
      </c>
      <c r="L107" s="485">
        <v>0</v>
      </c>
      <c r="M107" s="485">
        <v>0</v>
      </c>
      <c r="N107" s="485">
        <v>0</v>
      </c>
      <c r="O107" s="485">
        <v>0</v>
      </c>
      <c r="P107" s="485">
        <v>0</v>
      </c>
      <c r="Q107" s="485">
        <v>0</v>
      </c>
      <c r="R107" s="485">
        <v>0</v>
      </c>
      <c r="S107" s="559">
        <v>0</v>
      </c>
      <c r="T107" s="559"/>
      <c r="U107" s="485">
        <v>0</v>
      </c>
      <c r="V107" s="559">
        <v>0</v>
      </c>
      <c r="W107" s="559"/>
    </row>
    <row r="108" spans="1:23" ht="21" customHeight="1">
      <c r="A108" s="484" t="s">
        <v>362</v>
      </c>
      <c r="B108" s="484" t="s">
        <v>362</v>
      </c>
      <c r="C108" s="484" t="s">
        <v>384</v>
      </c>
      <c r="D108" s="558" t="s">
        <v>267</v>
      </c>
      <c r="E108" s="558"/>
      <c r="F108" s="559">
        <v>3288</v>
      </c>
      <c r="G108" s="559"/>
      <c r="H108" s="485">
        <v>3288</v>
      </c>
      <c r="I108" s="485">
        <v>3288</v>
      </c>
      <c r="J108" s="485">
        <v>0</v>
      </c>
      <c r="K108" s="485">
        <v>3288</v>
      </c>
      <c r="L108" s="485">
        <v>0</v>
      </c>
      <c r="M108" s="485">
        <v>0</v>
      </c>
      <c r="N108" s="485">
        <v>0</v>
      </c>
      <c r="O108" s="485">
        <v>0</v>
      </c>
      <c r="P108" s="485">
        <v>0</v>
      </c>
      <c r="Q108" s="485">
        <v>0</v>
      </c>
      <c r="R108" s="485">
        <v>0</v>
      </c>
      <c r="S108" s="559">
        <v>0</v>
      </c>
      <c r="T108" s="559"/>
      <c r="U108" s="485">
        <v>0</v>
      </c>
      <c r="V108" s="559">
        <v>0</v>
      </c>
      <c r="W108" s="559"/>
    </row>
    <row r="109" spans="1:23" ht="15" customHeight="1">
      <c r="A109" s="484" t="s">
        <v>362</v>
      </c>
      <c r="B109" s="484" t="s">
        <v>362</v>
      </c>
      <c r="C109" s="484" t="s">
        <v>385</v>
      </c>
      <c r="D109" s="558" t="s">
        <v>37</v>
      </c>
      <c r="E109" s="558"/>
      <c r="F109" s="559">
        <v>3254</v>
      </c>
      <c r="G109" s="559"/>
      <c r="H109" s="485">
        <v>3254</v>
      </c>
      <c r="I109" s="485">
        <v>3254</v>
      </c>
      <c r="J109" s="485">
        <v>0</v>
      </c>
      <c r="K109" s="485">
        <v>3254</v>
      </c>
      <c r="L109" s="485">
        <v>0</v>
      </c>
      <c r="M109" s="485">
        <v>0</v>
      </c>
      <c r="N109" s="485">
        <v>0</v>
      </c>
      <c r="O109" s="485">
        <v>0</v>
      </c>
      <c r="P109" s="485">
        <v>0</v>
      </c>
      <c r="Q109" s="485">
        <v>0</v>
      </c>
      <c r="R109" s="485">
        <v>0</v>
      </c>
      <c r="S109" s="559">
        <v>0</v>
      </c>
      <c r="T109" s="559"/>
      <c r="U109" s="485">
        <v>0</v>
      </c>
      <c r="V109" s="559">
        <v>0</v>
      </c>
      <c r="W109" s="559"/>
    </row>
    <row r="110" spans="1:23" ht="15" customHeight="1">
      <c r="A110" s="484" t="s">
        <v>362</v>
      </c>
      <c r="B110" s="484" t="s">
        <v>362</v>
      </c>
      <c r="C110" s="484" t="s">
        <v>386</v>
      </c>
      <c r="D110" s="558" t="s">
        <v>38</v>
      </c>
      <c r="E110" s="558"/>
      <c r="F110" s="559">
        <v>4596</v>
      </c>
      <c r="G110" s="559"/>
      <c r="H110" s="485">
        <v>4596</v>
      </c>
      <c r="I110" s="485">
        <v>4596</v>
      </c>
      <c r="J110" s="485">
        <v>0</v>
      </c>
      <c r="K110" s="485">
        <v>4596</v>
      </c>
      <c r="L110" s="485">
        <v>0</v>
      </c>
      <c r="M110" s="485">
        <v>0</v>
      </c>
      <c r="N110" s="485">
        <v>0</v>
      </c>
      <c r="O110" s="485">
        <v>0</v>
      </c>
      <c r="P110" s="485">
        <v>0</v>
      </c>
      <c r="Q110" s="485">
        <v>0</v>
      </c>
      <c r="R110" s="485">
        <v>0</v>
      </c>
      <c r="S110" s="559">
        <v>0</v>
      </c>
      <c r="T110" s="559"/>
      <c r="U110" s="485">
        <v>0</v>
      </c>
      <c r="V110" s="559">
        <v>0</v>
      </c>
      <c r="W110" s="559"/>
    </row>
    <row r="111" spans="1:23" ht="30.75" customHeight="1">
      <c r="A111" s="484" t="s">
        <v>362</v>
      </c>
      <c r="B111" s="484" t="s">
        <v>362</v>
      </c>
      <c r="C111" s="484" t="s">
        <v>387</v>
      </c>
      <c r="D111" s="558" t="s">
        <v>39</v>
      </c>
      <c r="E111" s="558"/>
      <c r="F111" s="559">
        <v>13417</v>
      </c>
      <c r="G111" s="559"/>
      <c r="H111" s="485">
        <v>13417</v>
      </c>
      <c r="I111" s="485">
        <v>13417</v>
      </c>
      <c r="J111" s="485">
        <v>0</v>
      </c>
      <c r="K111" s="485">
        <v>13417</v>
      </c>
      <c r="L111" s="485">
        <v>0</v>
      </c>
      <c r="M111" s="485">
        <v>0</v>
      </c>
      <c r="N111" s="485">
        <v>0</v>
      </c>
      <c r="O111" s="485">
        <v>0</v>
      </c>
      <c r="P111" s="485">
        <v>0</v>
      </c>
      <c r="Q111" s="485">
        <v>0</v>
      </c>
      <c r="R111" s="485">
        <v>0</v>
      </c>
      <c r="S111" s="559">
        <v>0</v>
      </c>
      <c r="T111" s="559"/>
      <c r="U111" s="485">
        <v>0</v>
      </c>
      <c r="V111" s="559">
        <v>0</v>
      </c>
      <c r="W111" s="559"/>
    </row>
    <row r="112" spans="1:23" ht="18" customHeight="1">
      <c r="A112" s="484" t="s">
        <v>362</v>
      </c>
      <c r="B112" s="484" t="s">
        <v>362</v>
      </c>
      <c r="C112" s="484" t="s">
        <v>388</v>
      </c>
      <c r="D112" s="558" t="s">
        <v>40</v>
      </c>
      <c r="E112" s="558"/>
      <c r="F112" s="559">
        <v>1271</v>
      </c>
      <c r="G112" s="559"/>
      <c r="H112" s="485">
        <v>1271</v>
      </c>
      <c r="I112" s="485">
        <v>1271</v>
      </c>
      <c r="J112" s="485">
        <v>0</v>
      </c>
      <c r="K112" s="485">
        <v>1271</v>
      </c>
      <c r="L112" s="485">
        <v>0</v>
      </c>
      <c r="M112" s="485">
        <v>0</v>
      </c>
      <c r="N112" s="485">
        <v>0</v>
      </c>
      <c r="O112" s="485">
        <v>0</v>
      </c>
      <c r="P112" s="485">
        <v>0</v>
      </c>
      <c r="Q112" s="485">
        <v>0</v>
      </c>
      <c r="R112" s="485">
        <v>0</v>
      </c>
      <c r="S112" s="559">
        <v>0</v>
      </c>
      <c r="T112" s="559"/>
      <c r="U112" s="485">
        <v>0</v>
      </c>
      <c r="V112" s="559">
        <v>0</v>
      </c>
      <c r="W112" s="559"/>
    </row>
    <row r="113" spans="1:23" ht="25.5" customHeight="1">
      <c r="A113" s="484" t="s">
        <v>362</v>
      </c>
      <c r="B113" s="484" t="s">
        <v>362</v>
      </c>
      <c r="C113" s="484" t="s">
        <v>404</v>
      </c>
      <c r="D113" s="558" t="s">
        <v>52</v>
      </c>
      <c r="E113" s="558"/>
      <c r="F113" s="559">
        <v>1122</v>
      </c>
      <c r="G113" s="559"/>
      <c r="H113" s="485">
        <v>1122</v>
      </c>
      <c r="I113" s="485">
        <v>1122</v>
      </c>
      <c r="J113" s="485">
        <v>0</v>
      </c>
      <c r="K113" s="485">
        <v>1122</v>
      </c>
      <c r="L113" s="485">
        <v>0</v>
      </c>
      <c r="M113" s="485">
        <v>0</v>
      </c>
      <c r="N113" s="485">
        <v>0</v>
      </c>
      <c r="O113" s="485">
        <v>0</v>
      </c>
      <c r="P113" s="485">
        <v>0</v>
      </c>
      <c r="Q113" s="485">
        <v>0</v>
      </c>
      <c r="R113" s="485">
        <v>0</v>
      </c>
      <c r="S113" s="559">
        <v>0</v>
      </c>
      <c r="T113" s="559"/>
      <c r="U113" s="485">
        <v>0</v>
      </c>
      <c r="V113" s="559">
        <v>0</v>
      </c>
      <c r="W113" s="559"/>
    </row>
    <row r="114" spans="1:23" ht="26.25" customHeight="1">
      <c r="A114" s="484" t="s">
        <v>362</v>
      </c>
      <c r="B114" s="484" t="s">
        <v>362</v>
      </c>
      <c r="C114" s="484" t="s">
        <v>400</v>
      </c>
      <c r="D114" s="558" t="s">
        <v>47</v>
      </c>
      <c r="E114" s="558"/>
      <c r="F114" s="559">
        <v>5100</v>
      </c>
      <c r="G114" s="559"/>
      <c r="H114" s="485">
        <v>5100</v>
      </c>
      <c r="I114" s="485">
        <v>5100</v>
      </c>
      <c r="J114" s="485">
        <v>0</v>
      </c>
      <c r="K114" s="485">
        <v>5100</v>
      </c>
      <c r="L114" s="485">
        <v>0</v>
      </c>
      <c r="M114" s="485">
        <v>0</v>
      </c>
      <c r="N114" s="485">
        <v>0</v>
      </c>
      <c r="O114" s="485">
        <v>0</v>
      </c>
      <c r="P114" s="485">
        <v>0</v>
      </c>
      <c r="Q114" s="485">
        <v>0</v>
      </c>
      <c r="R114" s="485">
        <v>0</v>
      </c>
      <c r="S114" s="559">
        <v>0</v>
      </c>
      <c r="T114" s="559"/>
      <c r="U114" s="485">
        <v>0</v>
      </c>
      <c r="V114" s="559">
        <v>0</v>
      </c>
      <c r="W114" s="559"/>
    </row>
    <row r="115" spans="1:23" ht="27.75" customHeight="1">
      <c r="A115" s="484" t="s">
        <v>362</v>
      </c>
      <c r="B115" s="484" t="s">
        <v>362</v>
      </c>
      <c r="C115" s="484" t="s">
        <v>391</v>
      </c>
      <c r="D115" s="558" t="s">
        <v>95</v>
      </c>
      <c r="E115" s="558"/>
      <c r="F115" s="559">
        <v>1122</v>
      </c>
      <c r="G115" s="559"/>
      <c r="H115" s="485">
        <v>1122</v>
      </c>
      <c r="I115" s="485">
        <v>1122</v>
      </c>
      <c r="J115" s="485">
        <v>0</v>
      </c>
      <c r="K115" s="485">
        <v>1122</v>
      </c>
      <c r="L115" s="485">
        <v>0</v>
      </c>
      <c r="M115" s="485">
        <v>0</v>
      </c>
      <c r="N115" s="485">
        <v>0</v>
      </c>
      <c r="O115" s="485">
        <v>0</v>
      </c>
      <c r="P115" s="485">
        <v>0</v>
      </c>
      <c r="Q115" s="485">
        <v>0</v>
      </c>
      <c r="R115" s="485">
        <v>0</v>
      </c>
      <c r="S115" s="559">
        <v>0</v>
      </c>
      <c r="T115" s="559"/>
      <c r="U115" s="485">
        <v>0</v>
      </c>
      <c r="V115" s="559">
        <v>0</v>
      </c>
      <c r="W115" s="559"/>
    </row>
    <row r="116" spans="1:23" s="482" customFormat="1" ht="18.75" customHeight="1">
      <c r="A116" s="489" t="s">
        <v>362</v>
      </c>
      <c r="B116" s="489" t="s">
        <v>405</v>
      </c>
      <c r="C116" s="489" t="s">
        <v>362</v>
      </c>
      <c r="D116" s="551" t="s">
        <v>6</v>
      </c>
      <c r="E116" s="551"/>
      <c r="F116" s="552">
        <v>98000</v>
      </c>
      <c r="G116" s="552"/>
      <c r="H116" s="490">
        <v>98000</v>
      </c>
      <c r="I116" s="490">
        <v>98000</v>
      </c>
      <c r="J116" s="490">
        <v>0</v>
      </c>
      <c r="K116" s="490">
        <v>98000</v>
      </c>
      <c r="L116" s="490">
        <v>0</v>
      </c>
      <c r="M116" s="490">
        <v>0</v>
      </c>
      <c r="N116" s="490">
        <v>0</v>
      </c>
      <c r="O116" s="490">
        <v>0</v>
      </c>
      <c r="P116" s="490">
        <v>0</v>
      </c>
      <c r="Q116" s="490">
        <v>0</v>
      </c>
      <c r="R116" s="490">
        <v>0</v>
      </c>
      <c r="S116" s="552">
        <v>0</v>
      </c>
      <c r="T116" s="552"/>
      <c r="U116" s="490">
        <v>0</v>
      </c>
      <c r="V116" s="552">
        <v>0</v>
      </c>
      <c r="W116" s="552"/>
    </row>
    <row r="117" spans="1:23" ht="20.25" customHeight="1">
      <c r="A117" s="484" t="s">
        <v>362</v>
      </c>
      <c r="B117" s="484" t="s">
        <v>362</v>
      </c>
      <c r="C117" s="484" t="s">
        <v>369</v>
      </c>
      <c r="D117" s="558" t="s">
        <v>26</v>
      </c>
      <c r="E117" s="558"/>
      <c r="F117" s="559">
        <v>6000</v>
      </c>
      <c r="G117" s="559"/>
      <c r="H117" s="485">
        <v>6000</v>
      </c>
      <c r="I117" s="485">
        <v>6000</v>
      </c>
      <c r="J117" s="485">
        <v>0</v>
      </c>
      <c r="K117" s="485">
        <v>6000</v>
      </c>
      <c r="L117" s="485">
        <v>0</v>
      </c>
      <c r="M117" s="485">
        <v>0</v>
      </c>
      <c r="N117" s="485">
        <v>0</v>
      </c>
      <c r="O117" s="485">
        <v>0</v>
      </c>
      <c r="P117" s="485">
        <v>0</v>
      </c>
      <c r="Q117" s="485">
        <v>0</v>
      </c>
      <c r="R117" s="485">
        <v>0</v>
      </c>
      <c r="S117" s="559">
        <v>0</v>
      </c>
      <c r="T117" s="559"/>
      <c r="U117" s="485">
        <v>0</v>
      </c>
      <c r="V117" s="559">
        <v>0</v>
      </c>
      <c r="W117" s="559"/>
    </row>
    <row r="118" spans="1:23" ht="18" customHeight="1">
      <c r="A118" s="484" t="s">
        <v>362</v>
      </c>
      <c r="B118" s="484" t="s">
        <v>362</v>
      </c>
      <c r="C118" s="484" t="s">
        <v>382</v>
      </c>
      <c r="D118" s="558" t="s">
        <v>36</v>
      </c>
      <c r="E118" s="558"/>
      <c r="F118" s="559">
        <v>30000</v>
      </c>
      <c r="G118" s="559"/>
      <c r="H118" s="485">
        <v>30000</v>
      </c>
      <c r="I118" s="485">
        <v>30000</v>
      </c>
      <c r="J118" s="485">
        <v>0</v>
      </c>
      <c r="K118" s="485">
        <v>30000</v>
      </c>
      <c r="L118" s="485">
        <v>0</v>
      </c>
      <c r="M118" s="485">
        <v>0</v>
      </c>
      <c r="N118" s="485">
        <v>0</v>
      </c>
      <c r="O118" s="485">
        <v>0</v>
      </c>
      <c r="P118" s="485">
        <v>0</v>
      </c>
      <c r="Q118" s="485">
        <v>0</v>
      </c>
      <c r="R118" s="485">
        <v>0</v>
      </c>
      <c r="S118" s="559">
        <v>0</v>
      </c>
      <c r="T118" s="559"/>
      <c r="U118" s="485">
        <v>0</v>
      </c>
      <c r="V118" s="559">
        <v>0</v>
      </c>
      <c r="W118" s="559"/>
    </row>
    <row r="119" spans="1:23" ht="18" customHeight="1">
      <c r="A119" s="484" t="s">
        <v>362</v>
      </c>
      <c r="B119" s="484" t="s">
        <v>362</v>
      </c>
      <c r="C119" s="484" t="s">
        <v>367</v>
      </c>
      <c r="D119" s="558" t="s">
        <v>25</v>
      </c>
      <c r="E119" s="558"/>
      <c r="F119" s="559">
        <v>2000</v>
      </c>
      <c r="G119" s="559"/>
      <c r="H119" s="485">
        <v>2000</v>
      </c>
      <c r="I119" s="485">
        <v>2000</v>
      </c>
      <c r="J119" s="485">
        <v>0</v>
      </c>
      <c r="K119" s="485">
        <v>2000</v>
      </c>
      <c r="L119" s="485">
        <v>0</v>
      </c>
      <c r="M119" s="485">
        <v>0</v>
      </c>
      <c r="N119" s="485">
        <v>0</v>
      </c>
      <c r="O119" s="485">
        <v>0</v>
      </c>
      <c r="P119" s="485">
        <v>0</v>
      </c>
      <c r="Q119" s="485">
        <v>0</v>
      </c>
      <c r="R119" s="485">
        <v>0</v>
      </c>
      <c r="S119" s="559">
        <v>0</v>
      </c>
      <c r="T119" s="559"/>
      <c r="U119" s="485">
        <v>0</v>
      </c>
      <c r="V119" s="559">
        <v>0</v>
      </c>
      <c r="W119" s="559"/>
    </row>
    <row r="120" spans="1:23" ht="21.75" customHeight="1">
      <c r="A120" s="484" t="s">
        <v>362</v>
      </c>
      <c r="B120" s="484" t="s">
        <v>362</v>
      </c>
      <c r="C120" s="484" t="s">
        <v>384</v>
      </c>
      <c r="D120" s="558" t="s">
        <v>267</v>
      </c>
      <c r="E120" s="558"/>
      <c r="F120" s="559">
        <v>60000</v>
      </c>
      <c r="G120" s="559"/>
      <c r="H120" s="485">
        <v>60000</v>
      </c>
      <c r="I120" s="485">
        <v>60000</v>
      </c>
      <c r="J120" s="485">
        <v>0</v>
      </c>
      <c r="K120" s="485">
        <v>60000</v>
      </c>
      <c r="L120" s="485">
        <v>0</v>
      </c>
      <c r="M120" s="485">
        <v>0</v>
      </c>
      <c r="N120" s="485">
        <v>0</v>
      </c>
      <c r="O120" s="485">
        <v>0</v>
      </c>
      <c r="P120" s="485">
        <v>0</v>
      </c>
      <c r="Q120" s="485">
        <v>0</v>
      </c>
      <c r="R120" s="485">
        <v>0</v>
      </c>
      <c r="S120" s="559">
        <v>0</v>
      </c>
      <c r="T120" s="559"/>
      <c r="U120" s="485">
        <v>0</v>
      </c>
      <c r="V120" s="559">
        <v>0</v>
      </c>
      <c r="W120" s="559"/>
    </row>
    <row r="121" spans="1:23" s="482" customFormat="1" ht="18" customHeight="1">
      <c r="A121" s="475" t="s">
        <v>352</v>
      </c>
      <c r="B121" s="475" t="s">
        <v>362</v>
      </c>
      <c r="C121" s="475" t="s">
        <v>362</v>
      </c>
      <c r="D121" s="560" t="s">
        <v>53</v>
      </c>
      <c r="E121" s="560"/>
      <c r="F121" s="550">
        <v>16114495</v>
      </c>
      <c r="G121" s="550"/>
      <c r="H121" s="491">
        <v>15564495</v>
      </c>
      <c r="I121" s="491">
        <v>14924598</v>
      </c>
      <c r="J121" s="491">
        <v>10694173</v>
      </c>
      <c r="K121" s="491">
        <v>4230425</v>
      </c>
      <c r="L121" s="491">
        <v>0</v>
      </c>
      <c r="M121" s="491">
        <v>639897</v>
      </c>
      <c r="N121" s="491">
        <v>0</v>
      </c>
      <c r="O121" s="491">
        <v>0</v>
      </c>
      <c r="P121" s="491">
        <v>0</v>
      </c>
      <c r="Q121" s="491">
        <v>550000</v>
      </c>
      <c r="R121" s="491">
        <v>550000</v>
      </c>
      <c r="S121" s="550">
        <v>0</v>
      </c>
      <c r="T121" s="550"/>
      <c r="U121" s="491">
        <v>0</v>
      </c>
      <c r="V121" s="550">
        <v>0</v>
      </c>
      <c r="W121" s="550"/>
    </row>
    <row r="122" spans="1:23" s="482" customFormat="1" ht="18" customHeight="1">
      <c r="A122" s="489" t="s">
        <v>362</v>
      </c>
      <c r="B122" s="489" t="s">
        <v>406</v>
      </c>
      <c r="C122" s="489" t="s">
        <v>362</v>
      </c>
      <c r="D122" s="551" t="s">
        <v>54</v>
      </c>
      <c r="E122" s="551"/>
      <c r="F122" s="552">
        <v>731572</v>
      </c>
      <c r="G122" s="552"/>
      <c r="H122" s="490">
        <v>731572</v>
      </c>
      <c r="I122" s="490">
        <v>729972</v>
      </c>
      <c r="J122" s="490">
        <v>629772</v>
      </c>
      <c r="K122" s="490">
        <v>100200</v>
      </c>
      <c r="L122" s="490">
        <v>0</v>
      </c>
      <c r="M122" s="490">
        <v>1600</v>
      </c>
      <c r="N122" s="490">
        <v>0</v>
      </c>
      <c r="O122" s="490">
        <v>0</v>
      </c>
      <c r="P122" s="490">
        <v>0</v>
      </c>
      <c r="Q122" s="490">
        <v>0</v>
      </c>
      <c r="R122" s="490">
        <v>0</v>
      </c>
      <c r="S122" s="552">
        <v>0</v>
      </c>
      <c r="T122" s="552"/>
      <c r="U122" s="490">
        <v>0</v>
      </c>
      <c r="V122" s="552">
        <v>0</v>
      </c>
      <c r="W122" s="552"/>
    </row>
    <row r="123" spans="1:23" ht="27.75" customHeight="1">
      <c r="A123" s="484" t="s">
        <v>362</v>
      </c>
      <c r="B123" s="484" t="s">
        <v>362</v>
      </c>
      <c r="C123" s="484" t="s">
        <v>374</v>
      </c>
      <c r="D123" s="558" t="s">
        <v>30</v>
      </c>
      <c r="E123" s="558"/>
      <c r="F123" s="559">
        <v>1600</v>
      </c>
      <c r="G123" s="559"/>
      <c r="H123" s="485">
        <v>1600</v>
      </c>
      <c r="I123" s="485">
        <v>0</v>
      </c>
      <c r="J123" s="485">
        <v>0</v>
      </c>
      <c r="K123" s="485">
        <v>0</v>
      </c>
      <c r="L123" s="485">
        <v>0</v>
      </c>
      <c r="M123" s="485">
        <v>1600</v>
      </c>
      <c r="N123" s="485">
        <v>0</v>
      </c>
      <c r="O123" s="485">
        <v>0</v>
      </c>
      <c r="P123" s="485">
        <v>0</v>
      </c>
      <c r="Q123" s="485">
        <v>0</v>
      </c>
      <c r="R123" s="485">
        <v>0</v>
      </c>
      <c r="S123" s="559">
        <v>0</v>
      </c>
      <c r="T123" s="559"/>
      <c r="U123" s="485">
        <v>0</v>
      </c>
      <c r="V123" s="559">
        <v>0</v>
      </c>
      <c r="W123" s="559"/>
    </row>
    <row r="124" spans="1:23" ht="20.25" customHeight="1">
      <c r="A124" s="484" t="s">
        <v>362</v>
      </c>
      <c r="B124" s="484" t="s">
        <v>362</v>
      </c>
      <c r="C124" s="484" t="s">
        <v>375</v>
      </c>
      <c r="D124" s="558" t="s">
        <v>31</v>
      </c>
      <c r="E124" s="558"/>
      <c r="F124" s="559">
        <v>492291</v>
      </c>
      <c r="G124" s="559"/>
      <c r="H124" s="485">
        <v>492291</v>
      </c>
      <c r="I124" s="485">
        <v>492291</v>
      </c>
      <c r="J124" s="485">
        <v>492291</v>
      </c>
      <c r="K124" s="485">
        <v>0</v>
      </c>
      <c r="L124" s="485">
        <v>0</v>
      </c>
      <c r="M124" s="485">
        <v>0</v>
      </c>
      <c r="N124" s="485">
        <v>0</v>
      </c>
      <c r="O124" s="485">
        <v>0</v>
      </c>
      <c r="P124" s="485">
        <v>0</v>
      </c>
      <c r="Q124" s="485">
        <v>0</v>
      </c>
      <c r="R124" s="485">
        <v>0</v>
      </c>
      <c r="S124" s="559">
        <v>0</v>
      </c>
      <c r="T124" s="559"/>
      <c r="U124" s="485">
        <v>0</v>
      </c>
      <c r="V124" s="559">
        <v>0</v>
      </c>
      <c r="W124" s="559"/>
    </row>
    <row r="125" spans="1:23" ht="20.25" customHeight="1">
      <c r="A125" s="484" t="s">
        <v>362</v>
      </c>
      <c r="B125" s="484" t="s">
        <v>362</v>
      </c>
      <c r="C125" s="484" t="s">
        <v>376</v>
      </c>
      <c r="D125" s="558" t="s">
        <v>32</v>
      </c>
      <c r="E125" s="558"/>
      <c r="F125" s="559">
        <v>40000</v>
      </c>
      <c r="G125" s="559"/>
      <c r="H125" s="485">
        <v>40000</v>
      </c>
      <c r="I125" s="485">
        <v>40000</v>
      </c>
      <c r="J125" s="485">
        <v>40000</v>
      </c>
      <c r="K125" s="485">
        <v>0</v>
      </c>
      <c r="L125" s="485">
        <v>0</v>
      </c>
      <c r="M125" s="485">
        <v>0</v>
      </c>
      <c r="N125" s="485">
        <v>0</v>
      </c>
      <c r="O125" s="485">
        <v>0</v>
      </c>
      <c r="P125" s="485">
        <v>0</v>
      </c>
      <c r="Q125" s="485">
        <v>0</v>
      </c>
      <c r="R125" s="485">
        <v>0</v>
      </c>
      <c r="S125" s="559">
        <v>0</v>
      </c>
      <c r="T125" s="559"/>
      <c r="U125" s="485">
        <v>0</v>
      </c>
      <c r="V125" s="559">
        <v>0</v>
      </c>
      <c r="W125" s="559"/>
    </row>
    <row r="126" spans="1:23" ht="19.5" customHeight="1">
      <c r="A126" s="484" t="s">
        <v>362</v>
      </c>
      <c r="B126" s="484" t="s">
        <v>362</v>
      </c>
      <c r="C126" s="484" t="s">
        <v>377</v>
      </c>
      <c r="D126" s="558" t="s">
        <v>33</v>
      </c>
      <c r="E126" s="558"/>
      <c r="F126" s="559">
        <v>86324</v>
      </c>
      <c r="G126" s="559"/>
      <c r="H126" s="485">
        <v>86324</v>
      </c>
      <c r="I126" s="485">
        <v>86324</v>
      </c>
      <c r="J126" s="485">
        <v>86324</v>
      </c>
      <c r="K126" s="485">
        <v>0</v>
      </c>
      <c r="L126" s="485">
        <v>0</v>
      </c>
      <c r="M126" s="485">
        <v>0</v>
      </c>
      <c r="N126" s="485">
        <v>0</v>
      </c>
      <c r="O126" s="485">
        <v>0</v>
      </c>
      <c r="P126" s="485">
        <v>0</v>
      </c>
      <c r="Q126" s="485">
        <v>0</v>
      </c>
      <c r="R126" s="485">
        <v>0</v>
      </c>
      <c r="S126" s="559">
        <v>0</v>
      </c>
      <c r="T126" s="559"/>
      <c r="U126" s="485">
        <v>0</v>
      </c>
      <c r="V126" s="559">
        <v>0</v>
      </c>
      <c r="W126" s="559"/>
    </row>
    <row r="127" spans="1:23" ht="38.25" customHeight="1">
      <c r="A127" s="484" t="s">
        <v>362</v>
      </c>
      <c r="B127" s="484" t="s">
        <v>362</v>
      </c>
      <c r="C127" s="484" t="s">
        <v>378</v>
      </c>
      <c r="D127" s="558" t="s">
        <v>646</v>
      </c>
      <c r="E127" s="558"/>
      <c r="F127" s="559">
        <v>11157</v>
      </c>
      <c r="G127" s="559"/>
      <c r="H127" s="485">
        <v>11157</v>
      </c>
      <c r="I127" s="485">
        <v>11157</v>
      </c>
      <c r="J127" s="485">
        <v>11157</v>
      </c>
      <c r="K127" s="485">
        <v>0</v>
      </c>
      <c r="L127" s="485">
        <v>0</v>
      </c>
      <c r="M127" s="485">
        <v>0</v>
      </c>
      <c r="N127" s="485">
        <v>0</v>
      </c>
      <c r="O127" s="485">
        <v>0</v>
      </c>
      <c r="P127" s="485">
        <v>0</v>
      </c>
      <c r="Q127" s="485">
        <v>0</v>
      </c>
      <c r="R127" s="485">
        <v>0</v>
      </c>
      <c r="S127" s="559">
        <v>0</v>
      </c>
      <c r="T127" s="559"/>
      <c r="U127" s="485">
        <v>0</v>
      </c>
      <c r="V127" s="559">
        <v>0</v>
      </c>
      <c r="W127" s="559"/>
    </row>
    <row r="128" spans="1:23" ht="23.25" customHeight="1">
      <c r="A128" s="484" t="s">
        <v>362</v>
      </c>
      <c r="B128" s="484" t="s">
        <v>362</v>
      </c>
      <c r="C128" s="484" t="s">
        <v>369</v>
      </c>
      <c r="D128" s="558" t="s">
        <v>26</v>
      </c>
      <c r="E128" s="558"/>
      <c r="F128" s="559">
        <v>15100</v>
      </c>
      <c r="G128" s="559"/>
      <c r="H128" s="485">
        <v>15100</v>
      </c>
      <c r="I128" s="485">
        <v>15100</v>
      </c>
      <c r="J128" s="485">
        <v>0</v>
      </c>
      <c r="K128" s="485">
        <v>15100</v>
      </c>
      <c r="L128" s="485">
        <v>0</v>
      </c>
      <c r="M128" s="485">
        <v>0</v>
      </c>
      <c r="N128" s="485">
        <v>0</v>
      </c>
      <c r="O128" s="485">
        <v>0</v>
      </c>
      <c r="P128" s="485">
        <v>0</v>
      </c>
      <c r="Q128" s="485">
        <v>0</v>
      </c>
      <c r="R128" s="485">
        <v>0</v>
      </c>
      <c r="S128" s="559">
        <v>0</v>
      </c>
      <c r="T128" s="559"/>
      <c r="U128" s="485">
        <v>0</v>
      </c>
      <c r="V128" s="559">
        <v>0</v>
      </c>
      <c r="W128" s="559"/>
    </row>
    <row r="129" spans="1:23" ht="18" customHeight="1">
      <c r="A129" s="484" t="s">
        <v>362</v>
      </c>
      <c r="B129" s="484" t="s">
        <v>362</v>
      </c>
      <c r="C129" s="484" t="s">
        <v>381</v>
      </c>
      <c r="D129" s="558" t="s">
        <v>35</v>
      </c>
      <c r="E129" s="558"/>
      <c r="F129" s="559">
        <v>8600</v>
      </c>
      <c r="G129" s="559"/>
      <c r="H129" s="485">
        <v>8600</v>
      </c>
      <c r="I129" s="485">
        <v>8600</v>
      </c>
      <c r="J129" s="485">
        <v>0</v>
      </c>
      <c r="K129" s="485">
        <v>8600</v>
      </c>
      <c r="L129" s="485">
        <v>0</v>
      </c>
      <c r="M129" s="485">
        <v>0</v>
      </c>
      <c r="N129" s="485">
        <v>0</v>
      </c>
      <c r="O129" s="485">
        <v>0</v>
      </c>
      <c r="P129" s="485">
        <v>0</v>
      </c>
      <c r="Q129" s="485">
        <v>0</v>
      </c>
      <c r="R129" s="485">
        <v>0</v>
      </c>
      <c r="S129" s="559">
        <v>0</v>
      </c>
      <c r="T129" s="559"/>
      <c r="U129" s="485">
        <v>0</v>
      </c>
      <c r="V129" s="559">
        <v>0</v>
      </c>
      <c r="W129" s="559"/>
    </row>
    <row r="130" spans="1:23" ht="18" customHeight="1">
      <c r="A130" s="484" t="s">
        <v>362</v>
      </c>
      <c r="B130" s="484" t="s">
        <v>362</v>
      </c>
      <c r="C130" s="484" t="s">
        <v>382</v>
      </c>
      <c r="D130" s="558" t="s">
        <v>36</v>
      </c>
      <c r="E130" s="558"/>
      <c r="F130" s="559">
        <v>2000</v>
      </c>
      <c r="G130" s="559"/>
      <c r="H130" s="485">
        <v>2000</v>
      </c>
      <c r="I130" s="485">
        <v>2000</v>
      </c>
      <c r="J130" s="485">
        <v>0</v>
      </c>
      <c r="K130" s="485">
        <v>2000</v>
      </c>
      <c r="L130" s="485">
        <v>0</v>
      </c>
      <c r="M130" s="485">
        <v>0</v>
      </c>
      <c r="N130" s="485">
        <v>0</v>
      </c>
      <c r="O130" s="485">
        <v>0</v>
      </c>
      <c r="P130" s="485">
        <v>0</v>
      </c>
      <c r="Q130" s="485">
        <v>0</v>
      </c>
      <c r="R130" s="485">
        <v>0</v>
      </c>
      <c r="S130" s="559">
        <v>0</v>
      </c>
      <c r="T130" s="559"/>
      <c r="U130" s="485">
        <v>0</v>
      </c>
      <c r="V130" s="559">
        <v>0</v>
      </c>
      <c r="W130" s="559"/>
    </row>
    <row r="131" spans="1:23" ht="18" customHeight="1">
      <c r="A131" s="484" t="s">
        <v>362</v>
      </c>
      <c r="B131" s="484" t="s">
        <v>362</v>
      </c>
      <c r="C131" s="484" t="s">
        <v>383</v>
      </c>
      <c r="D131" s="558" t="s">
        <v>49</v>
      </c>
      <c r="E131" s="558"/>
      <c r="F131" s="559">
        <v>1000</v>
      </c>
      <c r="G131" s="559"/>
      <c r="H131" s="485">
        <v>1000</v>
      </c>
      <c r="I131" s="485">
        <v>1000</v>
      </c>
      <c r="J131" s="485">
        <v>0</v>
      </c>
      <c r="K131" s="485">
        <v>1000</v>
      </c>
      <c r="L131" s="485">
        <v>0</v>
      </c>
      <c r="M131" s="485">
        <v>0</v>
      </c>
      <c r="N131" s="485">
        <v>0</v>
      </c>
      <c r="O131" s="485">
        <v>0</v>
      </c>
      <c r="P131" s="485">
        <v>0</v>
      </c>
      <c r="Q131" s="485">
        <v>0</v>
      </c>
      <c r="R131" s="485">
        <v>0</v>
      </c>
      <c r="S131" s="559">
        <v>0</v>
      </c>
      <c r="T131" s="559"/>
      <c r="U131" s="485">
        <v>0</v>
      </c>
      <c r="V131" s="559">
        <v>0</v>
      </c>
      <c r="W131" s="559"/>
    </row>
    <row r="132" spans="1:23" ht="18" customHeight="1">
      <c r="A132" s="484" t="s">
        <v>362</v>
      </c>
      <c r="B132" s="484" t="s">
        <v>362</v>
      </c>
      <c r="C132" s="484" t="s">
        <v>367</v>
      </c>
      <c r="D132" s="558" t="s">
        <v>25</v>
      </c>
      <c r="E132" s="558"/>
      <c r="F132" s="559">
        <v>50000</v>
      </c>
      <c r="G132" s="559"/>
      <c r="H132" s="485">
        <v>50000</v>
      </c>
      <c r="I132" s="485">
        <v>50000</v>
      </c>
      <c r="J132" s="485">
        <v>0</v>
      </c>
      <c r="K132" s="485">
        <v>50000</v>
      </c>
      <c r="L132" s="485">
        <v>0</v>
      </c>
      <c r="M132" s="485">
        <v>0</v>
      </c>
      <c r="N132" s="485">
        <v>0</v>
      </c>
      <c r="O132" s="485">
        <v>0</v>
      </c>
      <c r="P132" s="485">
        <v>0</v>
      </c>
      <c r="Q132" s="485">
        <v>0</v>
      </c>
      <c r="R132" s="485">
        <v>0</v>
      </c>
      <c r="S132" s="559">
        <v>0</v>
      </c>
      <c r="T132" s="559"/>
      <c r="U132" s="485">
        <v>0</v>
      </c>
      <c r="V132" s="559">
        <v>0</v>
      </c>
      <c r="W132" s="559"/>
    </row>
    <row r="133" spans="1:23" ht="21.75" customHeight="1">
      <c r="A133" s="484" t="s">
        <v>362</v>
      </c>
      <c r="B133" s="484" t="s">
        <v>362</v>
      </c>
      <c r="C133" s="484" t="s">
        <v>384</v>
      </c>
      <c r="D133" s="558" t="s">
        <v>267</v>
      </c>
      <c r="E133" s="558"/>
      <c r="F133" s="559">
        <v>6000</v>
      </c>
      <c r="G133" s="559"/>
      <c r="H133" s="485">
        <v>6000</v>
      </c>
      <c r="I133" s="485">
        <v>6000</v>
      </c>
      <c r="J133" s="485">
        <v>0</v>
      </c>
      <c r="K133" s="485">
        <v>6000</v>
      </c>
      <c r="L133" s="485">
        <v>0</v>
      </c>
      <c r="M133" s="485">
        <v>0</v>
      </c>
      <c r="N133" s="485">
        <v>0</v>
      </c>
      <c r="O133" s="485">
        <v>0</v>
      </c>
      <c r="P133" s="485">
        <v>0</v>
      </c>
      <c r="Q133" s="485">
        <v>0</v>
      </c>
      <c r="R133" s="485">
        <v>0</v>
      </c>
      <c r="S133" s="559">
        <v>0</v>
      </c>
      <c r="T133" s="559"/>
      <c r="U133" s="485">
        <v>0</v>
      </c>
      <c r="V133" s="559">
        <v>0</v>
      </c>
      <c r="W133" s="559"/>
    </row>
    <row r="134" spans="1:23" ht="16.5" customHeight="1">
      <c r="A134" s="484" t="s">
        <v>362</v>
      </c>
      <c r="B134" s="484" t="s">
        <v>362</v>
      </c>
      <c r="C134" s="484" t="s">
        <v>385</v>
      </c>
      <c r="D134" s="558" t="s">
        <v>37</v>
      </c>
      <c r="E134" s="558"/>
      <c r="F134" s="559">
        <v>1000</v>
      </c>
      <c r="G134" s="559"/>
      <c r="H134" s="485">
        <v>1000</v>
      </c>
      <c r="I134" s="485">
        <v>1000</v>
      </c>
      <c r="J134" s="485">
        <v>0</v>
      </c>
      <c r="K134" s="485">
        <v>1000</v>
      </c>
      <c r="L134" s="485">
        <v>0</v>
      </c>
      <c r="M134" s="485">
        <v>0</v>
      </c>
      <c r="N134" s="485">
        <v>0</v>
      </c>
      <c r="O134" s="485">
        <v>0</v>
      </c>
      <c r="P134" s="485">
        <v>0</v>
      </c>
      <c r="Q134" s="485">
        <v>0</v>
      </c>
      <c r="R134" s="485">
        <v>0</v>
      </c>
      <c r="S134" s="559">
        <v>0</v>
      </c>
      <c r="T134" s="559"/>
      <c r="U134" s="485">
        <v>0</v>
      </c>
      <c r="V134" s="559">
        <v>0</v>
      </c>
      <c r="W134" s="559"/>
    </row>
    <row r="135" spans="1:23" ht="27.75" customHeight="1">
      <c r="A135" s="484" t="s">
        <v>362</v>
      </c>
      <c r="B135" s="484" t="s">
        <v>362</v>
      </c>
      <c r="C135" s="484" t="s">
        <v>387</v>
      </c>
      <c r="D135" s="558" t="s">
        <v>39</v>
      </c>
      <c r="E135" s="558"/>
      <c r="F135" s="559">
        <v>11500</v>
      </c>
      <c r="G135" s="559"/>
      <c r="H135" s="485">
        <v>11500</v>
      </c>
      <c r="I135" s="485">
        <v>11500</v>
      </c>
      <c r="J135" s="485">
        <v>0</v>
      </c>
      <c r="K135" s="485">
        <v>11500</v>
      </c>
      <c r="L135" s="485">
        <v>0</v>
      </c>
      <c r="M135" s="485">
        <v>0</v>
      </c>
      <c r="N135" s="485">
        <v>0</v>
      </c>
      <c r="O135" s="485">
        <v>0</v>
      </c>
      <c r="P135" s="485">
        <v>0</v>
      </c>
      <c r="Q135" s="485">
        <v>0</v>
      </c>
      <c r="R135" s="485">
        <v>0</v>
      </c>
      <c r="S135" s="559">
        <v>0</v>
      </c>
      <c r="T135" s="559"/>
      <c r="U135" s="485">
        <v>0</v>
      </c>
      <c r="V135" s="559">
        <v>0</v>
      </c>
      <c r="W135" s="559"/>
    </row>
    <row r="136" spans="1:23" ht="27.75" customHeight="1">
      <c r="A136" s="484" t="s">
        <v>362</v>
      </c>
      <c r="B136" s="484" t="s">
        <v>362</v>
      </c>
      <c r="C136" s="484" t="s">
        <v>391</v>
      </c>
      <c r="D136" s="558" t="s">
        <v>95</v>
      </c>
      <c r="E136" s="558"/>
      <c r="F136" s="559">
        <v>5000</v>
      </c>
      <c r="G136" s="559"/>
      <c r="H136" s="485">
        <v>5000</v>
      </c>
      <c r="I136" s="485">
        <v>5000</v>
      </c>
      <c r="J136" s="485">
        <v>0</v>
      </c>
      <c r="K136" s="485">
        <v>5000</v>
      </c>
      <c r="L136" s="485">
        <v>0</v>
      </c>
      <c r="M136" s="485">
        <v>0</v>
      </c>
      <c r="N136" s="485">
        <v>0</v>
      </c>
      <c r="O136" s="485">
        <v>0</v>
      </c>
      <c r="P136" s="485">
        <v>0</v>
      </c>
      <c r="Q136" s="485">
        <v>0</v>
      </c>
      <c r="R136" s="485">
        <v>0</v>
      </c>
      <c r="S136" s="559">
        <v>0</v>
      </c>
      <c r="T136" s="559"/>
      <c r="U136" s="485">
        <v>0</v>
      </c>
      <c r="V136" s="559">
        <v>0</v>
      </c>
      <c r="W136" s="559"/>
    </row>
    <row r="137" spans="1:23" s="482" customFormat="1" ht="19.5" customHeight="1">
      <c r="A137" s="489" t="s">
        <v>362</v>
      </c>
      <c r="B137" s="489" t="s">
        <v>407</v>
      </c>
      <c r="C137" s="489" t="s">
        <v>362</v>
      </c>
      <c r="D137" s="551" t="s">
        <v>275</v>
      </c>
      <c r="E137" s="551"/>
      <c r="F137" s="552">
        <v>876785</v>
      </c>
      <c r="G137" s="552"/>
      <c r="H137" s="490">
        <v>876785</v>
      </c>
      <c r="I137" s="490">
        <v>266488</v>
      </c>
      <c r="J137" s="490">
        <v>153668</v>
      </c>
      <c r="K137" s="490">
        <v>112820</v>
      </c>
      <c r="L137" s="490">
        <v>0</v>
      </c>
      <c r="M137" s="490">
        <v>610297</v>
      </c>
      <c r="N137" s="490">
        <v>0</v>
      </c>
      <c r="O137" s="490">
        <v>0</v>
      </c>
      <c r="P137" s="490">
        <v>0</v>
      </c>
      <c r="Q137" s="490">
        <v>0</v>
      </c>
      <c r="R137" s="490">
        <v>0</v>
      </c>
      <c r="S137" s="552">
        <v>0</v>
      </c>
      <c r="T137" s="552"/>
      <c r="U137" s="490">
        <v>0</v>
      </c>
      <c r="V137" s="552">
        <v>0</v>
      </c>
      <c r="W137" s="552"/>
    </row>
    <row r="138" spans="1:23" ht="29.25" customHeight="1">
      <c r="A138" s="484" t="s">
        <v>362</v>
      </c>
      <c r="B138" s="484" t="s">
        <v>362</v>
      </c>
      <c r="C138" s="484" t="s">
        <v>374</v>
      </c>
      <c r="D138" s="558" t="s">
        <v>30</v>
      </c>
      <c r="E138" s="558"/>
      <c r="F138" s="559">
        <v>600</v>
      </c>
      <c r="G138" s="559"/>
      <c r="H138" s="485">
        <v>600</v>
      </c>
      <c r="I138" s="485">
        <v>0</v>
      </c>
      <c r="J138" s="485">
        <v>0</v>
      </c>
      <c r="K138" s="485">
        <v>0</v>
      </c>
      <c r="L138" s="485">
        <v>0</v>
      </c>
      <c r="M138" s="485">
        <v>600</v>
      </c>
      <c r="N138" s="485">
        <v>0</v>
      </c>
      <c r="O138" s="485">
        <v>0</v>
      </c>
      <c r="P138" s="485">
        <v>0</v>
      </c>
      <c r="Q138" s="485">
        <v>0</v>
      </c>
      <c r="R138" s="485">
        <v>0</v>
      </c>
      <c r="S138" s="559">
        <v>0</v>
      </c>
      <c r="T138" s="559"/>
      <c r="U138" s="485">
        <v>0</v>
      </c>
      <c r="V138" s="559">
        <v>0</v>
      </c>
      <c r="W138" s="559"/>
    </row>
    <row r="139" spans="1:23" ht="21" customHeight="1">
      <c r="A139" s="484" t="s">
        <v>362</v>
      </c>
      <c r="B139" s="484" t="s">
        <v>362</v>
      </c>
      <c r="C139" s="484" t="s">
        <v>368</v>
      </c>
      <c r="D139" s="558" t="s">
        <v>563</v>
      </c>
      <c r="E139" s="558"/>
      <c r="F139" s="559">
        <v>609697</v>
      </c>
      <c r="G139" s="559"/>
      <c r="H139" s="485">
        <v>609697</v>
      </c>
      <c r="I139" s="485">
        <v>0</v>
      </c>
      <c r="J139" s="485">
        <v>0</v>
      </c>
      <c r="K139" s="485">
        <v>0</v>
      </c>
      <c r="L139" s="485">
        <v>0</v>
      </c>
      <c r="M139" s="485">
        <v>609697</v>
      </c>
      <c r="N139" s="485">
        <v>0</v>
      </c>
      <c r="O139" s="485">
        <v>0</v>
      </c>
      <c r="P139" s="485">
        <v>0</v>
      </c>
      <c r="Q139" s="485">
        <v>0</v>
      </c>
      <c r="R139" s="485">
        <v>0</v>
      </c>
      <c r="S139" s="559">
        <v>0</v>
      </c>
      <c r="T139" s="559"/>
      <c r="U139" s="485">
        <v>0</v>
      </c>
      <c r="V139" s="559">
        <v>0</v>
      </c>
      <c r="W139" s="559"/>
    </row>
    <row r="140" spans="1:23" ht="19.5" customHeight="1">
      <c r="A140" s="484" t="s">
        <v>362</v>
      </c>
      <c r="B140" s="484" t="s">
        <v>362</v>
      </c>
      <c r="C140" s="484" t="s">
        <v>375</v>
      </c>
      <c r="D140" s="558" t="s">
        <v>31</v>
      </c>
      <c r="E140" s="558"/>
      <c r="F140" s="559">
        <v>119109</v>
      </c>
      <c r="G140" s="559"/>
      <c r="H140" s="485">
        <v>119109</v>
      </c>
      <c r="I140" s="485">
        <v>119109</v>
      </c>
      <c r="J140" s="485">
        <v>119109</v>
      </c>
      <c r="K140" s="485">
        <v>0</v>
      </c>
      <c r="L140" s="485">
        <v>0</v>
      </c>
      <c r="M140" s="485">
        <v>0</v>
      </c>
      <c r="N140" s="485">
        <v>0</v>
      </c>
      <c r="O140" s="485">
        <v>0</v>
      </c>
      <c r="P140" s="485">
        <v>0</v>
      </c>
      <c r="Q140" s="485">
        <v>0</v>
      </c>
      <c r="R140" s="485">
        <v>0</v>
      </c>
      <c r="S140" s="559">
        <v>0</v>
      </c>
      <c r="T140" s="559"/>
      <c r="U140" s="485">
        <v>0</v>
      </c>
      <c r="V140" s="559">
        <v>0</v>
      </c>
      <c r="W140" s="559"/>
    </row>
    <row r="141" spans="1:23" ht="18.75" customHeight="1">
      <c r="A141" s="484" t="s">
        <v>362</v>
      </c>
      <c r="B141" s="484" t="s">
        <v>362</v>
      </c>
      <c r="C141" s="484" t="s">
        <v>376</v>
      </c>
      <c r="D141" s="558" t="s">
        <v>32</v>
      </c>
      <c r="E141" s="558"/>
      <c r="F141" s="559">
        <v>10500</v>
      </c>
      <c r="G141" s="559"/>
      <c r="H141" s="485">
        <v>10500</v>
      </c>
      <c r="I141" s="485">
        <v>10500</v>
      </c>
      <c r="J141" s="485">
        <v>10500</v>
      </c>
      <c r="K141" s="485">
        <v>0</v>
      </c>
      <c r="L141" s="485">
        <v>0</v>
      </c>
      <c r="M141" s="485">
        <v>0</v>
      </c>
      <c r="N141" s="485">
        <v>0</v>
      </c>
      <c r="O141" s="485">
        <v>0</v>
      </c>
      <c r="P141" s="485">
        <v>0</v>
      </c>
      <c r="Q141" s="485">
        <v>0</v>
      </c>
      <c r="R141" s="485">
        <v>0</v>
      </c>
      <c r="S141" s="559">
        <v>0</v>
      </c>
      <c r="T141" s="559"/>
      <c r="U141" s="485">
        <v>0</v>
      </c>
      <c r="V141" s="559">
        <v>0</v>
      </c>
      <c r="W141" s="559"/>
    </row>
    <row r="142" spans="1:23" ht="23.25" customHeight="1">
      <c r="A142" s="484" t="s">
        <v>362</v>
      </c>
      <c r="B142" s="484" t="s">
        <v>362</v>
      </c>
      <c r="C142" s="484" t="s">
        <v>377</v>
      </c>
      <c r="D142" s="558" t="s">
        <v>33</v>
      </c>
      <c r="E142" s="558"/>
      <c r="F142" s="559">
        <v>21057</v>
      </c>
      <c r="G142" s="559"/>
      <c r="H142" s="485">
        <v>21057</v>
      </c>
      <c r="I142" s="485">
        <v>21057</v>
      </c>
      <c r="J142" s="485">
        <v>21057</v>
      </c>
      <c r="K142" s="485">
        <v>0</v>
      </c>
      <c r="L142" s="485">
        <v>0</v>
      </c>
      <c r="M142" s="485">
        <v>0</v>
      </c>
      <c r="N142" s="485">
        <v>0</v>
      </c>
      <c r="O142" s="485">
        <v>0</v>
      </c>
      <c r="P142" s="485">
        <v>0</v>
      </c>
      <c r="Q142" s="485">
        <v>0</v>
      </c>
      <c r="R142" s="485">
        <v>0</v>
      </c>
      <c r="S142" s="559">
        <v>0</v>
      </c>
      <c r="T142" s="559"/>
      <c r="U142" s="485">
        <v>0</v>
      </c>
      <c r="V142" s="559">
        <v>0</v>
      </c>
      <c r="W142" s="559"/>
    </row>
    <row r="143" spans="1:23" ht="39" customHeight="1">
      <c r="A143" s="484" t="s">
        <v>362</v>
      </c>
      <c r="B143" s="484" t="s">
        <v>362</v>
      </c>
      <c r="C143" s="484" t="s">
        <v>378</v>
      </c>
      <c r="D143" s="558" t="s">
        <v>646</v>
      </c>
      <c r="E143" s="558"/>
      <c r="F143" s="559">
        <v>3002</v>
      </c>
      <c r="G143" s="559"/>
      <c r="H143" s="485">
        <v>3002</v>
      </c>
      <c r="I143" s="485">
        <v>3002</v>
      </c>
      <c r="J143" s="485">
        <v>3002</v>
      </c>
      <c r="K143" s="485">
        <v>0</v>
      </c>
      <c r="L143" s="485">
        <v>0</v>
      </c>
      <c r="M143" s="485">
        <v>0</v>
      </c>
      <c r="N143" s="485">
        <v>0</v>
      </c>
      <c r="O143" s="485">
        <v>0</v>
      </c>
      <c r="P143" s="485">
        <v>0</v>
      </c>
      <c r="Q143" s="485">
        <v>0</v>
      </c>
      <c r="R143" s="485">
        <v>0</v>
      </c>
      <c r="S143" s="559">
        <v>0</v>
      </c>
      <c r="T143" s="559"/>
      <c r="U143" s="485">
        <v>0</v>
      </c>
      <c r="V143" s="559">
        <v>0</v>
      </c>
      <c r="W143" s="559"/>
    </row>
    <row r="144" spans="1:23" ht="21" customHeight="1">
      <c r="A144" s="484" t="s">
        <v>362</v>
      </c>
      <c r="B144" s="484" t="s">
        <v>362</v>
      </c>
      <c r="C144" s="484" t="s">
        <v>369</v>
      </c>
      <c r="D144" s="558" t="s">
        <v>26</v>
      </c>
      <c r="E144" s="558"/>
      <c r="F144" s="559">
        <v>15000</v>
      </c>
      <c r="G144" s="559"/>
      <c r="H144" s="485">
        <v>15000</v>
      </c>
      <c r="I144" s="485">
        <v>15000</v>
      </c>
      <c r="J144" s="485">
        <v>0</v>
      </c>
      <c r="K144" s="485">
        <v>15000</v>
      </c>
      <c r="L144" s="485">
        <v>0</v>
      </c>
      <c r="M144" s="485">
        <v>0</v>
      </c>
      <c r="N144" s="485">
        <v>0</v>
      </c>
      <c r="O144" s="485">
        <v>0</v>
      </c>
      <c r="P144" s="485">
        <v>0</v>
      </c>
      <c r="Q144" s="485">
        <v>0</v>
      </c>
      <c r="R144" s="485">
        <v>0</v>
      </c>
      <c r="S144" s="559">
        <v>0</v>
      </c>
      <c r="T144" s="559"/>
      <c r="U144" s="485">
        <v>0</v>
      </c>
      <c r="V144" s="559">
        <v>0</v>
      </c>
      <c r="W144" s="559"/>
    </row>
    <row r="145" spans="1:23" ht="18" customHeight="1">
      <c r="A145" s="484" t="s">
        <v>362</v>
      </c>
      <c r="B145" s="484" t="s">
        <v>362</v>
      </c>
      <c r="C145" s="484" t="s">
        <v>408</v>
      </c>
      <c r="D145" s="558" t="s">
        <v>59</v>
      </c>
      <c r="E145" s="558"/>
      <c r="F145" s="559">
        <v>4500</v>
      </c>
      <c r="G145" s="559"/>
      <c r="H145" s="485">
        <v>4500</v>
      </c>
      <c r="I145" s="485">
        <v>4500</v>
      </c>
      <c r="J145" s="485">
        <v>0</v>
      </c>
      <c r="K145" s="485">
        <v>4500</v>
      </c>
      <c r="L145" s="485">
        <v>0</v>
      </c>
      <c r="M145" s="485">
        <v>0</v>
      </c>
      <c r="N145" s="485">
        <v>0</v>
      </c>
      <c r="O145" s="485">
        <v>0</v>
      </c>
      <c r="P145" s="485">
        <v>0</v>
      </c>
      <c r="Q145" s="485">
        <v>0</v>
      </c>
      <c r="R145" s="485">
        <v>0</v>
      </c>
      <c r="S145" s="559">
        <v>0</v>
      </c>
      <c r="T145" s="559"/>
      <c r="U145" s="485">
        <v>0</v>
      </c>
      <c r="V145" s="559">
        <v>0</v>
      </c>
      <c r="W145" s="559"/>
    </row>
    <row r="146" spans="1:23" ht="18" customHeight="1">
      <c r="A146" s="484" t="s">
        <v>362</v>
      </c>
      <c r="B146" s="484" t="s">
        <v>362</v>
      </c>
      <c r="C146" s="484" t="s">
        <v>382</v>
      </c>
      <c r="D146" s="558" t="s">
        <v>36</v>
      </c>
      <c r="E146" s="558"/>
      <c r="F146" s="559">
        <v>33000</v>
      </c>
      <c r="G146" s="559"/>
      <c r="H146" s="485">
        <v>33000</v>
      </c>
      <c r="I146" s="485">
        <v>33000</v>
      </c>
      <c r="J146" s="485">
        <v>0</v>
      </c>
      <c r="K146" s="485">
        <v>33000</v>
      </c>
      <c r="L146" s="485">
        <v>0</v>
      </c>
      <c r="M146" s="485">
        <v>0</v>
      </c>
      <c r="N146" s="485">
        <v>0</v>
      </c>
      <c r="O146" s="485">
        <v>0</v>
      </c>
      <c r="P146" s="485">
        <v>0</v>
      </c>
      <c r="Q146" s="485">
        <v>0</v>
      </c>
      <c r="R146" s="485">
        <v>0</v>
      </c>
      <c r="S146" s="559">
        <v>0</v>
      </c>
      <c r="T146" s="559"/>
      <c r="U146" s="485">
        <v>0</v>
      </c>
      <c r="V146" s="559">
        <v>0</v>
      </c>
      <c r="W146" s="559"/>
    </row>
    <row r="147" spans="1:23" ht="18" customHeight="1">
      <c r="A147" s="484" t="s">
        <v>362</v>
      </c>
      <c r="B147" s="484" t="s">
        <v>362</v>
      </c>
      <c r="C147" s="484" t="s">
        <v>383</v>
      </c>
      <c r="D147" s="558" t="s">
        <v>49</v>
      </c>
      <c r="E147" s="558"/>
      <c r="F147" s="559">
        <v>300</v>
      </c>
      <c r="G147" s="559"/>
      <c r="H147" s="485">
        <v>300</v>
      </c>
      <c r="I147" s="485">
        <v>300</v>
      </c>
      <c r="J147" s="485">
        <v>0</v>
      </c>
      <c r="K147" s="485">
        <v>300</v>
      </c>
      <c r="L147" s="485">
        <v>0</v>
      </c>
      <c r="M147" s="485">
        <v>0</v>
      </c>
      <c r="N147" s="485">
        <v>0</v>
      </c>
      <c r="O147" s="485">
        <v>0</v>
      </c>
      <c r="P147" s="485">
        <v>0</v>
      </c>
      <c r="Q147" s="485">
        <v>0</v>
      </c>
      <c r="R147" s="485">
        <v>0</v>
      </c>
      <c r="S147" s="559">
        <v>0</v>
      </c>
      <c r="T147" s="559"/>
      <c r="U147" s="485">
        <v>0</v>
      </c>
      <c r="V147" s="559">
        <v>0</v>
      </c>
      <c r="W147" s="559"/>
    </row>
    <row r="148" spans="1:23" ht="18" customHeight="1">
      <c r="A148" s="484" t="s">
        <v>362</v>
      </c>
      <c r="B148" s="484" t="s">
        <v>362</v>
      </c>
      <c r="C148" s="484" t="s">
        <v>367</v>
      </c>
      <c r="D148" s="558" t="s">
        <v>25</v>
      </c>
      <c r="E148" s="558"/>
      <c r="F148" s="559">
        <v>31120</v>
      </c>
      <c r="G148" s="559"/>
      <c r="H148" s="485">
        <v>31120</v>
      </c>
      <c r="I148" s="485">
        <v>31120</v>
      </c>
      <c r="J148" s="485">
        <v>0</v>
      </c>
      <c r="K148" s="485">
        <v>31120</v>
      </c>
      <c r="L148" s="485">
        <v>0</v>
      </c>
      <c r="M148" s="485">
        <v>0</v>
      </c>
      <c r="N148" s="485">
        <v>0</v>
      </c>
      <c r="O148" s="485">
        <v>0</v>
      </c>
      <c r="P148" s="485">
        <v>0</v>
      </c>
      <c r="Q148" s="485">
        <v>0</v>
      </c>
      <c r="R148" s="485">
        <v>0</v>
      </c>
      <c r="S148" s="559">
        <v>0</v>
      </c>
      <c r="T148" s="559"/>
      <c r="U148" s="485">
        <v>0</v>
      </c>
      <c r="V148" s="559">
        <v>0</v>
      </c>
      <c r="W148" s="559"/>
    </row>
    <row r="149" spans="1:23" ht="21.75" customHeight="1">
      <c r="A149" s="484" t="s">
        <v>362</v>
      </c>
      <c r="B149" s="484" t="s">
        <v>362</v>
      </c>
      <c r="C149" s="484" t="s">
        <v>384</v>
      </c>
      <c r="D149" s="558" t="s">
        <v>267</v>
      </c>
      <c r="E149" s="558"/>
      <c r="F149" s="559">
        <v>1000</v>
      </c>
      <c r="G149" s="559"/>
      <c r="H149" s="485">
        <v>1000</v>
      </c>
      <c r="I149" s="485">
        <v>1000</v>
      </c>
      <c r="J149" s="485">
        <v>0</v>
      </c>
      <c r="K149" s="485">
        <v>1000</v>
      </c>
      <c r="L149" s="485">
        <v>0</v>
      </c>
      <c r="M149" s="485">
        <v>0</v>
      </c>
      <c r="N149" s="485">
        <v>0</v>
      </c>
      <c r="O149" s="485">
        <v>0</v>
      </c>
      <c r="P149" s="485">
        <v>0</v>
      </c>
      <c r="Q149" s="485">
        <v>0</v>
      </c>
      <c r="R149" s="485">
        <v>0</v>
      </c>
      <c r="S149" s="559">
        <v>0</v>
      </c>
      <c r="T149" s="559"/>
      <c r="U149" s="485">
        <v>0</v>
      </c>
      <c r="V149" s="559">
        <v>0</v>
      </c>
      <c r="W149" s="559"/>
    </row>
    <row r="150" spans="1:23" ht="17.25" customHeight="1">
      <c r="A150" s="484" t="s">
        <v>362</v>
      </c>
      <c r="B150" s="484" t="s">
        <v>362</v>
      </c>
      <c r="C150" s="484" t="s">
        <v>385</v>
      </c>
      <c r="D150" s="558" t="s">
        <v>37</v>
      </c>
      <c r="E150" s="558"/>
      <c r="F150" s="559">
        <v>1000</v>
      </c>
      <c r="G150" s="559"/>
      <c r="H150" s="485">
        <v>1000</v>
      </c>
      <c r="I150" s="485">
        <v>1000</v>
      </c>
      <c r="J150" s="485">
        <v>0</v>
      </c>
      <c r="K150" s="485">
        <v>1000</v>
      </c>
      <c r="L150" s="485">
        <v>0</v>
      </c>
      <c r="M150" s="485">
        <v>0</v>
      </c>
      <c r="N150" s="485">
        <v>0</v>
      </c>
      <c r="O150" s="485">
        <v>0</v>
      </c>
      <c r="P150" s="485">
        <v>0</v>
      </c>
      <c r="Q150" s="485">
        <v>0</v>
      </c>
      <c r="R150" s="485">
        <v>0</v>
      </c>
      <c r="S150" s="559">
        <v>0</v>
      </c>
      <c r="T150" s="559"/>
      <c r="U150" s="485">
        <v>0</v>
      </c>
      <c r="V150" s="559">
        <v>0</v>
      </c>
      <c r="W150" s="559"/>
    </row>
    <row r="151" spans="1:23" ht="21" customHeight="1">
      <c r="A151" s="484" t="s">
        <v>362</v>
      </c>
      <c r="B151" s="484" t="s">
        <v>362</v>
      </c>
      <c r="C151" s="484" t="s">
        <v>409</v>
      </c>
      <c r="D151" s="558" t="s">
        <v>276</v>
      </c>
      <c r="E151" s="558"/>
      <c r="F151" s="559">
        <v>2000</v>
      </c>
      <c r="G151" s="559"/>
      <c r="H151" s="485">
        <v>2000</v>
      </c>
      <c r="I151" s="485">
        <v>2000</v>
      </c>
      <c r="J151" s="485">
        <v>0</v>
      </c>
      <c r="K151" s="485">
        <v>2000</v>
      </c>
      <c r="L151" s="485">
        <v>0</v>
      </c>
      <c r="M151" s="485">
        <v>0</v>
      </c>
      <c r="N151" s="485">
        <v>0</v>
      </c>
      <c r="O151" s="485">
        <v>0</v>
      </c>
      <c r="P151" s="485">
        <v>0</v>
      </c>
      <c r="Q151" s="485">
        <v>0</v>
      </c>
      <c r="R151" s="485">
        <v>0</v>
      </c>
      <c r="S151" s="559">
        <v>0</v>
      </c>
      <c r="T151" s="559"/>
      <c r="U151" s="485">
        <v>0</v>
      </c>
      <c r="V151" s="559">
        <v>0</v>
      </c>
      <c r="W151" s="559"/>
    </row>
    <row r="152" spans="1:23" ht="16.5" customHeight="1">
      <c r="A152" s="484" t="s">
        <v>362</v>
      </c>
      <c r="B152" s="484" t="s">
        <v>362</v>
      </c>
      <c r="C152" s="484" t="s">
        <v>386</v>
      </c>
      <c r="D152" s="558" t="s">
        <v>38</v>
      </c>
      <c r="E152" s="558"/>
      <c r="F152" s="559">
        <v>21100</v>
      </c>
      <c r="G152" s="559"/>
      <c r="H152" s="485">
        <v>21100</v>
      </c>
      <c r="I152" s="485">
        <v>21100</v>
      </c>
      <c r="J152" s="485">
        <v>0</v>
      </c>
      <c r="K152" s="485">
        <v>21100</v>
      </c>
      <c r="L152" s="485">
        <v>0</v>
      </c>
      <c r="M152" s="485">
        <v>0</v>
      </c>
      <c r="N152" s="485">
        <v>0</v>
      </c>
      <c r="O152" s="485">
        <v>0</v>
      </c>
      <c r="P152" s="485">
        <v>0</v>
      </c>
      <c r="Q152" s="485">
        <v>0</v>
      </c>
      <c r="R152" s="485">
        <v>0</v>
      </c>
      <c r="S152" s="559">
        <v>0</v>
      </c>
      <c r="T152" s="559"/>
      <c r="U152" s="485">
        <v>0</v>
      </c>
      <c r="V152" s="559">
        <v>0</v>
      </c>
      <c r="W152" s="559"/>
    </row>
    <row r="153" spans="1:23" ht="29.25" customHeight="1">
      <c r="A153" s="484" t="s">
        <v>362</v>
      </c>
      <c r="B153" s="484" t="s">
        <v>362</v>
      </c>
      <c r="C153" s="484" t="s">
        <v>387</v>
      </c>
      <c r="D153" s="558" t="s">
        <v>39</v>
      </c>
      <c r="E153" s="558"/>
      <c r="F153" s="559">
        <v>2600</v>
      </c>
      <c r="G153" s="559"/>
      <c r="H153" s="485">
        <v>2600</v>
      </c>
      <c r="I153" s="485">
        <v>2600</v>
      </c>
      <c r="J153" s="485">
        <v>0</v>
      </c>
      <c r="K153" s="485">
        <v>2600</v>
      </c>
      <c r="L153" s="485">
        <v>0</v>
      </c>
      <c r="M153" s="485">
        <v>0</v>
      </c>
      <c r="N153" s="485">
        <v>0</v>
      </c>
      <c r="O153" s="485">
        <v>0</v>
      </c>
      <c r="P153" s="485">
        <v>0</v>
      </c>
      <c r="Q153" s="485">
        <v>0</v>
      </c>
      <c r="R153" s="485">
        <v>0</v>
      </c>
      <c r="S153" s="559">
        <v>0</v>
      </c>
      <c r="T153" s="559"/>
      <c r="U153" s="485">
        <v>0</v>
      </c>
      <c r="V153" s="559">
        <v>0</v>
      </c>
      <c r="W153" s="559"/>
    </row>
    <row r="154" spans="1:23" ht="30" customHeight="1">
      <c r="A154" s="484" t="s">
        <v>362</v>
      </c>
      <c r="B154" s="484" t="s">
        <v>362</v>
      </c>
      <c r="C154" s="484" t="s">
        <v>391</v>
      </c>
      <c r="D154" s="558" t="s">
        <v>95</v>
      </c>
      <c r="E154" s="558"/>
      <c r="F154" s="559">
        <v>1200</v>
      </c>
      <c r="G154" s="559"/>
      <c r="H154" s="485">
        <v>1200</v>
      </c>
      <c r="I154" s="485">
        <v>1200</v>
      </c>
      <c r="J154" s="485">
        <v>0</v>
      </c>
      <c r="K154" s="485">
        <v>1200</v>
      </c>
      <c r="L154" s="485">
        <v>0</v>
      </c>
      <c r="M154" s="485">
        <v>0</v>
      </c>
      <c r="N154" s="485">
        <v>0</v>
      </c>
      <c r="O154" s="485">
        <v>0</v>
      </c>
      <c r="P154" s="485">
        <v>0</v>
      </c>
      <c r="Q154" s="485">
        <v>0</v>
      </c>
      <c r="R154" s="485">
        <v>0</v>
      </c>
      <c r="S154" s="559">
        <v>0</v>
      </c>
      <c r="T154" s="559"/>
      <c r="U154" s="485">
        <v>0</v>
      </c>
      <c r="V154" s="559">
        <v>0</v>
      </c>
      <c r="W154" s="559"/>
    </row>
    <row r="155" spans="1:23" s="482" customFormat="1" ht="16.5" customHeight="1">
      <c r="A155" s="489" t="s">
        <v>362</v>
      </c>
      <c r="B155" s="489" t="s">
        <v>353</v>
      </c>
      <c r="C155" s="489" t="s">
        <v>362</v>
      </c>
      <c r="D155" s="551" t="s">
        <v>55</v>
      </c>
      <c r="E155" s="551"/>
      <c r="F155" s="552">
        <v>12553233</v>
      </c>
      <c r="G155" s="552"/>
      <c r="H155" s="490">
        <v>12003233</v>
      </c>
      <c r="I155" s="490">
        <v>11988233</v>
      </c>
      <c r="J155" s="490">
        <v>8240733</v>
      </c>
      <c r="K155" s="490">
        <v>3747500</v>
      </c>
      <c r="L155" s="490">
        <v>0</v>
      </c>
      <c r="M155" s="490">
        <v>15000</v>
      </c>
      <c r="N155" s="490">
        <v>0</v>
      </c>
      <c r="O155" s="490">
        <v>0</v>
      </c>
      <c r="P155" s="490">
        <v>0</v>
      </c>
      <c r="Q155" s="490">
        <v>550000</v>
      </c>
      <c r="R155" s="490">
        <v>550000</v>
      </c>
      <c r="S155" s="552">
        <v>0</v>
      </c>
      <c r="T155" s="552"/>
      <c r="U155" s="490">
        <v>0</v>
      </c>
      <c r="V155" s="552">
        <v>0</v>
      </c>
      <c r="W155" s="552"/>
    </row>
    <row r="156" spans="1:23" ht="29.25" customHeight="1">
      <c r="A156" s="484" t="s">
        <v>362</v>
      </c>
      <c r="B156" s="484" t="s">
        <v>362</v>
      </c>
      <c r="C156" s="484" t="s">
        <v>374</v>
      </c>
      <c r="D156" s="558" t="s">
        <v>30</v>
      </c>
      <c r="E156" s="558"/>
      <c r="F156" s="559">
        <v>15000</v>
      </c>
      <c r="G156" s="559"/>
      <c r="H156" s="485">
        <v>15000</v>
      </c>
      <c r="I156" s="485">
        <v>0</v>
      </c>
      <c r="J156" s="485">
        <v>0</v>
      </c>
      <c r="K156" s="485">
        <v>0</v>
      </c>
      <c r="L156" s="485">
        <v>0</v>
      </c>
      <c r="M156" s="485">
        <v>15000</v>
      </c>
      <c r="N156" s="485">
        <v>0</v>
      </c>
      <c r="O156" s="485">
        <v>0</v>
      </c>
      <c r="P156" s="485">
        <v>0</v>
      </c>
      <c r="Q156" s="485">
        <v>0</v>
      </c>
      <c r="R156" s="485">
        <v>0</v>
      </c>
      <c r="S156" s="559">
        <v>0</v>
      </c>
      <c r="T156" s="559"/>
      <c r="U156" s="485">
        <v>0</v>
      </c>
      <c r="V156" s="559">
        <v>0</v>
      </c>
      <c r="W156" s="559"/>
    </row>
    <row r="157" spans="1:23" ht="24" customHeight="1">
      <c r="A157" s="484" t="s">
        <v>362</v>
      </c>
      <c r="B157" s="484" t="s">
        <v>362</v>
      </c>
      <c r="C157" s="484" t="s">
        <v>375</v>
      </c>
      <c r="D157" s="558" t="s">
        <v>31</v>
      </c>
      <c r="E157" s="558"/>
      <c r="F157" s="559">
        <v>6261779</v>
      </c>
      <c r="G157" s="559"/>
      <c r="H157" s="485">
        <v>6261779</v>
      </c>
      <c r="I157" s="485">
        <v>6261779</v>
      </c>
      <c r="J157" s="485">
        <v>6261779</v>
      </c>
      <c r="K157" s="485">
        <v>0</v>
      </c>
      <c r="L157" s="485">
        <v>0</v>
      </c>
      <c r="M157" s="485">
        <v>0</v>
      </c>
      <c r="N157" s="485">
        <v>0</v>
      </c>
      <c r="O157" s="485">
        <v>0</v>
      </c>
      <c r="P157" s="485">
        <v>0</v>
      </c>
      <c r="Q157" s="485">
        <v>0</v>
      </c>
      <c r="R157" s="485">
        <v>0</v>
      </c>
      <c r="S157" s="559">
        <v>0</v>
      </c>
      <c r="T157" s="559"/>
      <c r="U157" s="485">
        <v>0</v>
      </c>
      <c r="V157" s="559">
        <v>0</v>
      </c>
      <c r="W157" s="559"/>
    </row>
    <row r="158" spans="1:23" ht="21.75" customHeight="1">
      <c r="A158" s="484" t="s">
        <v>362</v>
      </c>
      <c r="B158" s="484" t="s">
        <v>362</v>
      </c>
      <c r="C158" s="484" t="s">
        <v>376</v>
      </c>
      <c r="D158" s="558" t="s">
        <v>32</v>
      </c>
      <c r="E158" s="558"/>
      <c r="F158" s="559">
        <v>526000</v>
      </c>
      <c r="G158" s="559"/>
      <c r="H158" s="485">
        <v>526000</v>
      </c>
      <c r="I158" s="485">
        <v>526000</v>
      </c>
      <c r="J158" s="485">
        <v>526000</v>
      </c>
      <c r="K158" s="485">
        <v>0</v>
      </c>
      <c r="L158" s="485">
        <v>0</v>
      </c>
      <c r="M158" s="485">
        <v>0</v>
      </c>
      <c r="N158" s="485">
        <v>0</v>
      </c>
      <c r="O158" s="485">
        <v>0</v>
      </c>
      <c r="P158" s="485">
        <v>0</v>
      </c>
      <c r="Q158" s="485">
        <v>0</v>
      </c>
      <c r="R158" s="485">
        <v>0</v>
      </c>
      <c r="S158" s="559">
        <v>0</v>
      </c>
      <c r="T158" s="559"/>
      <c r="U158" s="485">
        <v>0</v>
      </c>
      <c r="V158" s="559">
        <v>0</v>
      </c>
      <c r="W158" s="559"/>
    </row>
    <row r="159" spans="1:23" ht="21" customHeight="1">
      <c r="A159" s="484" t="s">
        <v>362</v>
      </c>
      <c r="B159" s="484" t="s">
        <v>362</v>
      </c>
      <c r="C159" s="484" t="s">
        <v>377</v>
      </c>
      <c r="D159" s="558" t="s">
        <v>33</v>
      </c>
      <c r="E159" s="558"/>
      <c r="F159" s="559">
        <v>1127307</v>
      </c>
      <c r="G159" s="559"/>
      <c r="H159" s="485">
        <v>1127307</v>
      </c>
      <c r="I159" s="485">
        <v>1127307</v>
      </c>
      <c r="J159" s="485">
        <v>1127307</v>
      </c>
      <c r="K159" s="485">
        <v>0</v>
      </c>
      <c r="L159" s="485">
        <v>0</v>
      </c>
      <c r="M159" s="485">
        <v>0</v>
      </c>
      <c r="N159" s="485">
        <v>0</v>
      </c>
      <c r="O159" s="485">
        <v>0</v>
      </c>
      <c r="P159" s="485">
        <v>0</v>
      </c>
      <c r="Q159" s="485">
        <v>0</v>
      </c>
      <c r="R159" s="485">
        <v>0</v>
      </c>
      <c r="S159" s="559">
        <v>0</v>
      </c>
      <c r="T159" s="559"/>
      <c r="U159" s="485">
        <v>0</v>
      </c>
      <c r="V159" s="559">
        <v>0</v>
      </c>
      <c r="W159" s="559"/>
    </row>
    <row r="160" spans="1:23" ht="41.25" customHeight="1">
      <c r="A160" s="484" t="s">
        <v>362</v>
      </c>
      <c r="B160" s="484" t="s">
        <v>362</v>
      </c>
      <c r="C160" s="484" t="s">
        <v>378</v>
      </c>
      <c r="D160" s="558" t="s">
        <v>646</v>
      </c>
      <c r="E160" s="558"/>
      <c r="F160" s="559">
        <v>160647</v>
      </c>
      <c r="G160" s="559"/>
      <c r="H160" s="485">
        <v>160647</v>
      </c>
      <c r="I160" s="485">
        <v>160647</v>
      </c>
      <c r="J160" s="485">
        <v>160647</v>
      </c>
      <c r="K160" s="485">
        <v>0</v>
      </c>
      <c r="L160" s="485">
        <v>0</v>
      </c>
      <c r="M160" s="485">
        <v>0</v>
      </c>
      <c r="N160" s="485">
        <v>0</v>
      </c>
      <c r="O160" s="485">
        <v>0</v>
      </c>
      <c r="P160" s="485">
        <v>0</v>
      </c>
      <c r="Q160" s="485">
        <v>0</v>
      </c>
      <c r="R160" s="485">
        <v>0</v>
      </c>
      <c r="S160" s="559">
        <v>0</v>
      </c>
      <c r="T160" s="559"/>
      <c r="U160" s="485">
        <v>0</v>
      </c>
      <c r="V160" s="559">
        <v>0</v>
      </c>
      <c r="W160" s="559"/>
    </row>
    <row r="161" spans="1:23" ht="30" customHeight="1">
      <c r="A161" s="484" t="s">
        <v>362</v>
      </c>
      <c r="B161" s="484" t="s">
        <v>362</v>
      </c>
      <c r="C161" s="484" t="s">
        <v>379</v>
      </c>
      <c r="D161" s="558" t="s">
        <v>266</v>
      </c>
      <c r="E161" s="558"/>
      <c r="F161" s="559">
        <v>80000</v>
      </c>
      <c r="G161" s="559"/>
      <c r="H161" s="485">
        <v>80000</v>
      </c>
      <c r="I161" s="485">
        <v>80000</v>
      </c>
      <c r="J161" s="485">
        <v>0</v>
      </c>
      <c r="K161" s="485">
        <v>80000</v>
      </c>
      <c r="L161" s="485">
        <v>0</v>
      </c>
      <c r="M161" s="485">
        <v>0</v>
      </c>
      <c r="N161" s="485">
        <v>0</v>
      </c>
      <c r="O161" s="485">
        <v>0</v>
      </c>
      <c r="P161" s="485">
        <v>0</v>
      </c>
      <c r="Q161" s="485">
        <v>0</v>
      </c>
      <c r="R161" s="485">
        <v>0</v>
      </c>
      <c r="S161" s="559">
        <v>0</v>
      </c>
      <c r="T161" s="559"/>
      <c r="U161" s="485">
        <v>0</v>
      </c>
      <c r="V161" s="559">
        <v>0</v>
      </c>
      <c r="W161" s="559"/>
    </row>
    <row r="162" spans="1:23" ht="21" customHeight="1">
      <c r="A162" s="484" t="s">
        <v>362</v>
      </c>
      <c r="B162" s="484" t="s">
        <v>362</v>
      </c>
      <c r="C162" s="484" t="s">
        <v>380</v>
      </c>
      <c r="D162" s="558" t="s">
        <v>34</v>
      </c>
      <c r="E162" s="558"/>
      <c r="F162" s="559">
        <v>165000</v>
      </c>
      <c r="G162" s="559"/>
      <c r="H162" s="485">
        <v>165000</v>
      </c>
      <c r="I162" s="485">
        <v>165000</v>
      </c>
      <c r="J162" s="485">
        <v>165000</v>
      </c>
      <c r="K162" s="485">
        <v>0</v>
      </c>
      <c r="L162" s="485">
        <v>0</v>
      </c>
      <c r="M162" s="485">
        <v>0</v>
      </c>
      <c r="N162" s="485">
        <v>0</v>
      </c>
      <c r="O162" s="485">
        <v>0</v>
      </c>
      <c r="P162" s="485">
        <v>0</v>
      </c>
      <c r="Q162" s="485">
        <v>0</v>
      </c>
      <c r="R162" s="485">
        <v>0</v>
      </c>
      <c r="S162" s="559">
        <v>0</v>
      </c>
      <c r="T162" s="559"/>
      <c r="U162" s="485">
        <v>0</v>
      </c>
      <c r="V162" s="559">
        <v>0</v>
      </c>
      <c r="W162" s="559"/>
    </row>
    <row r="163" spans="1:23" ht="21.75" customHeight="1">
      <c r="A163" s="484" t="s">
        <v>362</v>
      </c>
      <c r="B163" s="484" t="s">
        <v>362</v>
      </c>
      <c r="C163" s="484" t="s">
        <v>369</v>
      </c>
      <c r="D163" s="558" t="s">
        <v>26</v>
      </c>
      <c r="E163" s="558"/>
      <c r="F163" s="559">
        <v>400000</v>
      </c>
      <c r="G163" s="559"/>
      <c r="H163" s="485">
        <v>400000</v>
      </c>
      <c r="I163" s="485">
        <v>400000</v>
      </c>
      <c r="J163" s="485">
        <v>0</v>
      </c>
      <c r="K163" s="485">
        <v>400000</v>
      </c>
      <c r="L163" s="485">
        <v>0</v>
      </c>
      <c r="M163" s="485">
        <v>0</v>
      </c>
      <c r="N163" s="485">
        <v>0</v>
      </c>
      <c r="O163" s="485">
        <v>0</v>
      </c>
      <c r="P163" s="485">
        <v>0</v>
      </c>
      <c r="Q163" s="485">
        <v>0</v>
      </c>
      <c r="R163" s="485">
        <v>0</v>
      </c>
      <c r="S163" s="559">
        <v>0</v>
      </c>
      <c r="T163" s="559"/>
      <c r="U163" s="485">
        <v>0</v>
      </c>
      <c r="V163" s="559">
        <v>0</v>
      </c>
      <c r="W163" s="559"/>
    </row>
    <row r="164" spans="1:23" ht="18" customHeight="1">
      <c r="A164" s="484" t="s">
        <v>362</v>
      </c>
      <c r="B164" s="484" t="s">
        <v>362</v>
      </c>
      <c r="C164" s="484" t="s">
        <v>408</v>
      </c>
      <c r="D164" s="558" t="s">
        <v>59</v>
      </c>
      <c r="E164" s="558"/>
      <c r="F164" s="559">
        <v>16000</v>
      </c>
      <c r="G164" s="559"/>
      <c r="H164" s="485">
        <v>16000</v>
      </c>
      <c r="I164" s="485">
        <v>16000</v>
      </c>
      <c r="J164" s="485">
        <v>0</v>
      </c>
      <c r="K164" s="485">
        <v>16000</v>
      </c>
      <c r="L164" s="485">
        <v>0</v>
      </c>
      <c r="M164" s="485">
        <v>0</v>
      </c>
      <c r="N164" s="485">
        <v>0</v>
      </c>
      <c r="O164" s="485">
        <v>0</v>
      </c>
      <c r="P164" s="485">
        <v>0</v>
      </c>
      <c r="Q164" s="485">
        <v>0</v>
      </c>
      <c r="R164" s="485">
        <v>0</v>
      </c>
      <c r="S164" s="559">
        <v>0</v>
      </c>
      <c r="T164" s="559"/>
      <c r="U164" s="485">
        <v>0</v>
      </c>
      <c r="V164" s="559">
        <v>0</v>
      </c>
      <c r="W164" s="559"/>
    </row>
    <row r="165" spans="1:23" ht="18" customHeight="1">
      <c r="A165" s="484" t="s">
        <v>362</v>
      </c>
      <c r="B165" s="484" t="s">
        <v>362</v>
      </c>
      <c r="C165" s="484" t="s">
        <v>381</v>
      </c>
      <c r="D165" s="558" t="s">
        <v>35</v>
      </c>
      <c r="E165" s="558"/>
      <c r="F165" s="559">
        <v>275000</v>
      </c>
      <c r="G165" s="559"/>
      <c r="H165" s="485">
        <v>275000</v>
      </c>
      <c r="I165" s="485">
        <v>275000</v>
      </c>
      <c r="J165" s="485">
        <v>0</v>
      </c>
      <c r="K165" s="485">
        <v>275000</v>
      </c>
      <c r="L165" s="485">
        <v>0</v>
      </c>
      <c r="M165" s="485">
        <v>0</v>
      </c>
      <c r="N165" s="485">
        <v>0</v>
      </c>
      <c r="O165" s="485">
        <v>0</v>
      </c>
      <c r="P165" s="485">
        <v>0</v>
      </c>
      <c r="Q165" s="485">
        <v>0</v>
      </c>
      <c r="R165" s="485">
        <v>0</v>
      </c>
      <c r="S165" s="559">
        <v>0</v>
      </c>
      <c r="T165" s="559"/>
      <c r="U165" s="485">
        <v>0</v>
      </c>
      <c r="V165" s="559">
        <v>0</v>
      </c>
      <c r="W165" s="559"/>
    </row>
    <row r="166" spans="1:23" ht="18" customHeight="1">
      <c r="A166" s="484" t="s">
        <v>362</v>
      </c>
      <c r="B166" s="484" t="s">
        <v>362</v>
      </c>
      <c r="C166" s="484" t="s">
        <v>382</v>
      </c>
      <c r="D166" s="558" t="s">
        <v>36</v>
      </c>
      <c r="E166" s="558"/>
      <c r="F166" s="559">
        <v>400000</v>
      </c>
      <c r="G166" s="559"/>
      <c r="H166" s="485">
        <v>400000</v>
      </c>
      <c r="I166" s="485">
        <v>400000</v>
      </c>
      <c r="J166" s="485">
        <v>0</v>
      </c>
      <c r="K166" s="485">
        <v>400000</v>
      </c>
      <c r="L166" s="485">
        <v>0</v>
      </c>
      <c r="M166" s="485">
        <v>0</v>
      </c>
      <c r="N166" s="485">
        <v>0</v>
      </c>
      <c r="O166" s="485">
        <v>0</v>
      </c>
      <c r="P166" s="485">
        <v>0</v>
      </c>
      <c r="Q166" s="485">
        <v>0</v>
      </c>
      <c r="R166" s="485">
        <v>0</v>
      </c>
      <c r="S166" s="559">
        <v>0</v>
      </c>
      <c r="T166" s="559"/>
      <c r="U166" s="485">
        <v>0</v>
      </c>
      <c r="V166" s="559">
        <v>0</v>
      </c>
      <c r="W166" s="559"/>
    </row>
    <row r="167" spans="1:23" ht="18" customHeight="1">
      <c r="A167" s="484" t="s">
        <v>362</v>
      </c>
      <c r="B167" s="484" t="s">
        <v>362</v>
      </c>
      <c r="C167" s="484" t="s">
        <v>383</v>
      </c>
      <c r="D167" s="558" t="s">
        <v>49</v>
      </c>
      <c r="E167" s="558"/>
      <c r="F167" s="559">
        <v>6000</v>
      </c>
      <c r="G167" s="559"/>
      <c r="H167" s="485">
        <v>6000</v>
      </c>
      <c r="I167" s="485">
        <v>6000</v>
      </c>
      <c r="J167" s="485">
        <v>0</v>
      </c>
      <c r="K167" s="485">
        <v>6000</v>
      </c>
      <c r="L167" s="485">
        <v>0</v>
      </c>
      <c r="M167" s="485">
        <v>0</v>
      </c>
      <c r="N167" s="485">
        <v>0</v>
      </c>
      <c r="O167" s="485">
        <v>0</v>
      </c>
      <c r="P167" s="485">
        <v>0</v>
      </c>
      <c r="Q167" s="485">
        <v>0</v>
      </c>
      <c r="R167" s="485">
        <v>0</v>
      </c>
      <c r="S167" s="559">
        <v>0</v>
      </c>
      <c r="T167" s="559"/>
      <c r="U167" s="485">
        <v>0</v>
      </c>
      <c r="V167" s="559">
        <v>0</v>
      </c>
      <c r="W167" s="559"/>
    </row>
    <row r="168" spans="1:23" ht="18" customHeight="1">
      <c r="A168" s="484" t="s">
        <v>362</v>
      </c>
      <c r="B168" s="484" t="s">
        <v>362</v>
      </c>
      <c r="C168" s="484" t="s">
        <v>367</v>
      </c>
      <c r="D168" s="558" t="s">
        <v>25</v>
      </c>
      <c r="E168" s="558"/>
      <c r="F168" s="559">
        <v>2200000</v>
      </c>
      <c r="G168" s="559"/>
      <c r="H168" s="485">
        <v>2200000</v>
      </c>
      <c r="I168" s="485">
        <v>2200000</v>
      </c>
      <c r="J168" s="485">
        <v>0</v>
      </c>
      <c r="K168" s="485">
        <v>2200000</v>
      </c>
      <c r="L168" s="485">
        <v>0</v>
      </c>
      <c r="M168" s="485">
        <v>0</v>
      </c>
      <c r="N168" s="485">
        <v>0</v>
      </c>
      <c r="O168" s="485">
        <v>0</v>
      </c>
      <c r="P168" s="485">
        <v>0</v>
      </c>
      <c r="Q168" s="485">
        <v>0</v>
      </c>
      <c r="R168" s="485">
        <v>0</v>
      </c>
      <c r="S168" s="559">
        <v>0</v>
      </c>
      <c r="T168" s="559"/>
      <c r="U168" s="485">
        <v>0</v>
      </c>
      <c r="V168" s="559">
        <v>0</v>
      </c>
      <c r="W168" s="559"/>
    </row>
    <row r="169" spans="1:23" ht="25.5" customHeight="1">
      <c r="A169" s="484" t="s">
        <v>362</v>
      </c>
      <c r="B169" s="484" t="s">
        <v>362</v>
      </c>
      <c r="C169" s="484" t="s">
        <v>384</v>
      </c>
      <c r="D169" s="558" t="s">
        <v>267</v>
      </c>
      <c r="E169" s="558"/>
      <c r="F169" s="559">
        <v>60000</v>
      </c>
      <c r="G169" s="559"/>
      <c r="H169" s="485">
        <v>60000</v>
      </c>
      <c r="I169" s="485">
        <v>60000</v>
      </c>
      <c r="J169" s="485">
        <v>0</v>
      </c>
      <c r="K169" s="485">
        <v>60000</v>
      </c>
      <c r="L169" s="485">
        <v>0</v>
      </c>
      <c r="M169" s="485">
        <v>0</v>
      </c>
      <c r="N169" s="485">
        <v>0</v>
      </c>
      <c r="O169" s="485">
        <v>0</v>
      </c>
      <c r="P169" s="485">
        <v>0</v>
      </c>
      <c r="Q169" s="485">
        <v>0</v>
      </c>
      <c r="R169" s="485">
        <v>0</v>
      </c>
      <c r="S169" s="559">
        <v>0</v>
      </c>
      <c r="T169" s="559"/>
      <c r="U169" s="485">
        <v>0</v>
      </c>
      <c r="V169" s="559">
        <v>0</v>
      </c>
      <c r="W169" s="559"/>
    </row>
    <row r="170" spans="1:23" ht="21" customHeight="1">
      <c r="A170" s="484" t="s">
        <v>362</v>
      </c>
      <c r="B170" s="484" t="s">
        <v>362</v>
      </c>
      <c r="C170" s="484" t="s">
        <v>410</v>
      </c>
      <c r="D170" s="558" t="s">
        <v>411</v>
      </c>
      <c r="E170" s="558"/>
      <c r="F170" s="559">
        <v>1000</v>
      </c>
      <c r="G170" s="559"/>
      <c r="H170" s="485">
        <v>1000</v>
      </c>
      <c r="I170" s="485">
        <v>1000</v>
      </c>
      <c r="J170" s="485">
        <v>0</v>
      </c>
      <c r="K170" s="485">
        <v>1000</v>
      </c>
      <c r="L170" s="485">
        <v>0</v>
      </c>
      <c r="M170" s="485">
        <v>0</v>
      </c>
      <c r="N170" s="485">
        <v>0</v>
      </c>
      <c r="O170" s="485">
        <v>0</v>
      </c>
      <c r="P170" s="485">
        <v>0</v>
      </c>
      <c r="Q170" s="485">
        <v>0</v>
      </c>
      <c r="R170" s="485">
        <v>0</v>
      </c>
      <c r="S170" s="559">
        <v>0</v>
      </c>
      <c r="T170" s="559"/>
      <c r="U170" s="485">
        <v>0</v>
      </c>
      <c r="V170" s="559">
        <v>0</v>
      </c>
      <c r="W170" s="559"/>
    </row>
    <row r="171" spans="1:23" ht="29.25" customHeight="1">
      <c r="A171" s="484" t="s">
        <v>362</v>
      </c>
      <c r="B171" s="484" t="s">
        <v>362</v>
      </c>
      <c r="C171" s="484" t="s">
        <v>395</v>
      </c>
      <c r="D171" s="558" t="s">
        <v>44</v>
      </c>
      <c r="E171" s="558"/>
      <c r="F171" s="559">
        <v>2000</v>
      </c>
      <c r="G171" s="559"/>
      <c r="H171" s="485">
        <v>2000</v>
      </c>
      <c r="I171" s="485">
        <v>2000</v>
      </c>
      <c r="J171" s="485">
        <v>0</v>
      </c>
      <c r="K171" s="485">
        <v>2000</v>
      </c>
      <c r="L171" s="485">
        <v>0</v>
      </c>
      <c r="M171" s="485">
        <v>0</v>
      </c>
      <c r="N171" s="485">
        <v>0</v>
      </c>
      <c r="O171" s="485">
        <v>0</v>
      </c>
      <c r="P171" s="485">
        <v>0</v>
      </c>
      <c r="Q171" s="485">
        <v>0</v>
      </c>
      <c r="R171" s="485">
        <v>0</v>
      </c>
      <c r="S171" s="559">
        <v>0</v>
      </c>
      <c r="T171" s="559"/>
      <c r="U171" s="485">
        <v>0</v>
      </c>
      <c r="V171" s="559">
        <v>0</v>
      </c>
      <c r="W171" s="559"/>
    </row>
    <row r="172" spans="1:23" ht="18" customHeight="1">
      <c r="A172" s="484" t="s">
        <v>362</v>
      </c>
      <c r="B172" s="484" t="s">
        <v>362</v>
      </c>
      <c r="C172" s="484" t="s">
        <v>385</v>
      </c>
      <c r="D172" s="558" t="s">
        <v>37</v>
      </c>
      <c r="E172" s="558"/>
      <c r="F172" s="559">
        <v>55000</v>
      </c>
      <c r="G172" s="559"/>
      <c r="H172" s="485">
        <v>55000</v>
      </c>
      <c r="I172" s="485">
        <v>55000</v>
      </c>
      <c r="J172" s="485">
        <v>0</v>
      </c>
      <c r="K172" s="485">
        <v>55000</v>
      </c>
      <c r="L172" s="485">
        <v>0</v>
      </c>
      <c r="M172" s="485">
        <v>0</v>
      </c>
      <c r="N172" s="485">
        <v>0</v>
      </c>
      <c r="O172" s="485">
        <v>0</v>
      </c>
      <c r="P172" s="485">
        <v>0</v>
      </c>
      <c r="Q172" s="485">
        <v>0</v>
      </c>
      <c r="R172" s="485">
        <v>0</v>
      </c>
      <c r="S172" s="559">
        <v>0</v>
      </c>
      <c r="T172" s="559"/>
      <c r="U172" s="485">
        <v>0</v>
      </c>
      <c r="V172" s="559">
        <v>0</v>
      </c>
      <c r="W172" s="559"/>
    </row>
    <row r="173" spans="1:23" ht="17.25" customHeight="1">
      <c r="A173" s="484" t="s">
        <v>362</v>
      </c>
      <c r="B173" s="484" t="s">
        <v>362</v>
      </c>
      <c r="C173" s="484" t="s">
        <v>409</v>
      </c>
      <c r="D173" s="558" t="s">
        <v>276</v>
      </c>
      <c r="E173" s="558"/>
      <c r="F173" s="559">
        <v>2000</v>
      </c>
      <c r="G173" s="559"/>
      <c r="H173" s="485">
        <v>2000</v>
      </c>
      <c r="I173" s="485">
        <v>2000</v>
      </c>
      <c r="J173" s="485">
        <v>0</v>
      </c>
      <c r="K173" s="485">
        <v>2000</v>
      </c>
      <c r="L173" s="485">
        <v>0</v>
      </c>
      <c r="M173" s="485">
        <v>0</v>
      </c>
      <c r="N173" s="485">
        <v>0</v>
      </c>
      <c r="O173" s="485">
        <v>0</v>
      </c>
      <c r="P173" s="485">
        <v>0</v>
      </c>
      <c r="Q173" s="485">
        <v>0</v>
      </c>
      <c r="R173" s="485">
        <v>0</v>
      </c>
      <c r="S173" s="559">
        <v>0</v>
      </c>
      <c r="T173" s="559"/>
      <c r="U173" s="485">
        <v>0</v>
      </c>
      <c r="V173" s="559">
        <v>0</v>
      </c>
      <c r="W173" s="559"/>
    </row>
    <row r="174" spans="1:23" ht="17.25" customHeight="1">
      <c r="A174" s="484" t="s">
        <v>362</v>
      </c>
      <c r="B174" s="484" t="s">
        <v>362</v>
      </c>
      <c r="C174" s="484" t="s">
        <v>386</v>
      </c>
      <c r="D174" s="558" t="s">
        <v>38</v>
      </c>
      <c r="E174" s="558"/>
      <c r="F174" s="559">
        <v>33000</v>
      </c>
      <c r="G174" s="559"/>
      <c r="H174" s="485">
        <v>33000</v>
      </c>
      <c r="I174" s="485">
        <v>33000</v>
      </c>
      <c r="J174" s="485">
        <v>0</v>
      </c>
      <c r="K174" s="485">
        <v>33000</v>
      </c>
      <c r="L174" s="485">
        <v>0</v>
      </c>
      <c r="M174" s="485">
        <v>0</v>
      </c>
      <c r="N174" s="485">
        <v>0</v>
      </c>
      <c r="O174" s="485">
        <v>0</v>
      </c>
      <c r="P174" s="485">
        <v>0</v>
      </c>
      <c r="Q174" s="485">
        <v>0</v>
      </c>
      <c r="R174" s="485">
        <v>0</v>
      </c>
      <c r="S174" s="559">
        <v>0</v>
      </c>
      <c r="T174" s="559"/>
      <c r="U174" s="485">
        <v>0</v>
      </c>
      <c r="V174" s="559">
        <v>0</v>
      </c>
      <c r="W174" s="559"/>
    </row>
    <row r="175" spans="1:23" ht="27.75" customHeight="1">
      <c r="A175" s="484" t="s">
        <v>362</v>
      </c>
      <c r="B175" s="484" t="s">
        <v>362</v>
      </c>
      <c r="C175" s="484" t="s">
        <v>387</v>
      </c>
      <c r="D175" s="558" t="s">
        <v>39</v>
      </c>
      <c r="E175" s="558"/>
      <c r="F175" s="559">
        <v>165000</v>
      </c>
      <c r="G175" s="559"/>
      <c r="H175" s="485">
        <v>165000</v>
      </c>
      <c r="I175" s="485">
        <v>165000</v>
      </c>
      <c r="J175" s="485">
        <v>0</v>
      </c>
      <c r="K175" s="485">
        <v>165000</v>
      </c>
      <c r="L175" s="485">
        <v>0</v>
      </c>
      <c r="M175" s="485">
        <v>0</v>
      </c>
      <c r="N175" s="485">
        <v>0</v>
      </c>
      <c r="O175" s="485">
        <v>0</v>
      </c>
      <c r="P175" s="485">
        <v>0</v>
      </c>
      <c r="Q175" s="485">
        <v>0</v>
      </c>
      <c r="R175" s="485">
        <v>0</v>
      </c>
      <c r="S175" s="559">
        <v>0</v>
      </c>
      <c r="T175" s="559"/>
      <c r="U175" s="485">
        <v>0</v>
      </c>
      <c r="V175" s="559">
        <v>0</v>
      </c>
      <c r="W175" s="559"/>
    </row>
    <row r="176" spans="1:23" ht="27" customHeight="1">
      <c r="A176" s="484" t="s">
        <v>362</v>
      </c>
      <c r="B176" s="484" t="s">
        <v>362</v>
      </c>
      <c r="C176" s="484" t="s">
        <v>400</v>
      </c>
      <c r="D176" s="558" t="s">
        <v>47</v>
      </c>
      <c r="E176" s="558"/>
      <c r="F176" s="559">
        <v>12500</v>
      </c>
      <c r="G176" s="559"/>
      <c r="H176" s="485">
        <v>12500</v>
      </c>
      <c r="I176" s="485">
        <v>12500</v>
      </c>
      <c r="J176" s="485">
        <v>0</v>
      </c>
      <c r="K176" s="485">
        <v>12500</v>
      </c>
      <c r="L176" s="485">
        <v>0</v>
      </c>
      <c r="M176" s="485">
        <v>0</v>
      </c>
      <c r="N176" s="485">
        <v>0</v>
      </c>
      <c r="O176" s="485">
        <v>0</v>
      </c>
      <c r="P176" s="485">
        <v>0</v>
      </c>
      <c r="Q176" s="485">
        <v>0</v>
      </c>
      <c r="R176" s="485">
        <v>0</v>
      </c>
      <c r="S176" s="559">
        <v>0</v>
      </c>
      <c r="T176" s="559"/>
      <c r="U176" s="485">
        <v>0</v>
      </c>
      <c r="V176" s="559">
        <v>0</v>
      </c>
      <c r="W176" s="559"/>
    </row>
    <row r="177" spans="1:23" ht="27" customHeight="1">
      <c r="A177" s="484" t="s">
        <v>362</v>
      </c>
      <c r="B177" s="484" t="s">
        <v>362</v>
      </c>
      <c r="C177" s="484" t="s">
        <v>391</v>
      </c>
      <c r="D177" s="558" t="s">
        <v>95</v>
      </c>
      <c r="E177" s="558"/>
      <c r="F177" s="559">
        <v>40000</v>
      </c>
      <c r="G177" s="559"/>
      <c r="H177" s="485">
        <v>40000</v>
      </c>
      <c r="I177" s="485">
        <v>40000</v>
      </c>
      <c r="J177" s="485">
        <v>0</v>
      </c>
      <c r="K177" s="485">
        <v>40000</v>
      </c>
      <c r="L177" s="485">
        <v>0</v>
      </c>
      <c r="M177" s="485">
        <v>0</v>
      </c>
      <c r="N177" s="485">
        <v>0</v>
      </c>
      <c r="O177" s="485">
        <v>0</v>
      </c>
      <c r="P177" s="485">
        <v>0</v>
      </c>
      <c r="Q177" s="485">
        <v>0</v>
      </c>
      <c r="R177" s="485">
        <v>0</v>
      </c>
      <c r="S177" s="559">
        <v>0</v>
      </c>
      <c r="T177" s="559"/>
      <c r="U177" s="485">
        <v>0</v>
      </c>
      <c r="V177" s="559">
        <v>0</v>
      </c>
      <c r="W177" s="559"/>
    </row>
    <row r="178" spans="1:23" ht="21.75" customHeight="1">
      <c r="A178" s="484" t="s">
        <v>362</v>
      </c>
      <c r="B178" s="484" t="s">
        <v>362</v>
      </c>
      <c r="C178" s="484" t="s">
        <v>311</v>
      </c>
      <c r="D178" s="558" t="s">
        <v>269</v>
      </c>
      <c r="E178" s="558"/>
      <c r="F178" s="559">
        <v>550000</v>
      </c>
      <c r="G178" s="559"/>
      <c r="H178" s="485">
        <v>0</v>
      </c>
      <c r="I178" s="485">
        <v>0</v>
      </c>
      <c r="J178" s="485">
        <v>0</v>
      </c>
      <c r="K178" s="485">
        <v>0</v>
      </c>
      <c r="L178" s="485">
        <v>0</v>
      </c>
      <c r="M178" s="485">
        <v>0</v>
      </c>
      <c r="N178" s="485">
        <v>0</v>
      </c>
      <c r="O178" s="485">
        <v>0</v>
      </c>
      <c r="P178" s="485">
        <v>0</v>
      </c>
      <c r="Q178" s="485">
        <v>550000</v>
      </c>
      <c r="R178" s="485">
        <v>550000</v>
      </c>
      <c r="S178" s="559">
        <v>0</v>
      </c>
      <c r="T178" s="559"/>
      <c r="U178" s="485">
        <v>0</v>
      </c>
      <c r="V178" s="559">
        <v>0</v>
      </c>
      <c r="W178" s="559"/>
    </row>
    <row r="179" spans="1:23" ht="18.75" customHeight="1">
      <c r="A179" s="489" t="s">
        <v>362</v>
      </c>
      <c r="B179" s="489" t="s">
        <v>412</v>
      </c>
      <c r="C179" s="489" t="s">
        <v>362</v>
      </c>
      <c r="D179" s="551" t="s">
        <v>10</v>
      </c>
      <c r="E179" s="551"/>
      <c r="F179" s="552">
        <v>39000</v>
      </c>
      <c r="G179" s="552"/>
      <c r="H179" s="490">
        <v>39000</v>
      </c>
      <c r="I179" s="490">
        <v>39000</v>
      </c>
      <c r="J179" s="490">
        <v>37300</v>
      </c>
      <c r="K179" s="490">
        <v>1700</v>
      </c>
      <c r="L179" s="490">
        <v>0</v>
      </c>
      <c r="M179" s="490">
        <v>0</v>
      </c>
      <c r="N179" s="490">
        <v>0</v>
      </c>
      <c r="O179" s="490">
        <v>0</v>
      </c>
      <c r="P179" s="490">
        <v>0</v>
      </c>
      <c r="Q179" s="490">
        <v>0</v>
      </c>
      <c r="R179" s="490">
        <v>0</v>
      </c>
      <c r="S179" s="552">
        <v>0</v>
      </c>
      <c r="T179" s="552"/>
      <c r="U179" s="490">
        <v>0</v>
      </c>
      <c r="V179" s="552">
        <v>0</v>
      </c>
      <c r="W179" s="552"/>
    </row>
    <row r="180" spans="1:23" ht="20.25" customHeight="1">
      <c r="A180" s="484" t="s">
        <v>362</v>
      </c>
      <c r="B180" s="484" t="s">
        <v>362</v>
      </c>
      <c r="C180" s="484" t="s">
        <v>377</v>
      </c>
      <c r="D180" s="558" t="s">
        <v>33</v>
      </c>
      <c r="E180" s="558"/>
      <c r="F180" s="559">
        <v>2540</v>
      </c>
      <c r="G180" s="559"/>
      <c r="H180" s="485">
        <v>2540</v>
      </c>
      <c r="I180" s="485">
        <v>2540</v>
      </c>
      <c r="J180" s="485">
        <v>2540</v>
      </c>
      <c r="K180" s="485">
        <v>0</v>
      </c>
      <c r="L180" s="485">
        <v>0</v>
      </c>
      <c r="M180" s="485">
        <v>0</v>
      </c>
      <c r="N180" s="485">
        <v>0</v>
      </c>
      <c r="O180" s="485">
        <v>0</v>
      </c>
      <c r="P180" s="485">
        <v>0</v>
      </c>
      <c r="Q180" s="485">
        <v>0</v>
      </c>
      <c r="R180" s="485">
        <v>0</v>
      </c>
      <c r="S180" s="559">
        <v>0</v>
      </c>
      <c r="T180" s="559"/>
      <c r="U180" s="485">
        <v>0</v>
      </c>
      <c r="V180" s="559">
        <v>0</v>
      </c>
      <c r="W180" s="559"/>
    </row>
    <row r="181" spans="1:23" ht="37.5" customHeight="1">
      <c r="A181" s="484" t="s">
        <v>362</v>
      </c>
      <c r="B181" s="484" t="s">
        <v>362</v>
      </c>
      <c r="C181" s="484" t="s">
        <v>378</v>
      </c>
      <c r="D181" s="558" t="s">
        <v>646</v>
      </c>
      <c r="E181" s="558"/>
      <c r="F181" s="559">
        <v>560</v>
      </c>
      <c r="G181" s="559"/>
      <c r="H181" s="485">
        <v>560</v>
      </c>
      <c r="I181" s="485">
        <v>560</v>
      </c>
      <c r="J181" s="485">
        <v>560</v>
      </c>
      <c r="K181" s="485">
        <v>0</v>
      </c>
      <c r="L181" s="485">
        <v>0</v>
      </c>
      <c r="M181" s="485">
        <v>0</v>
      </c>
      <c r="N181" s="485">
        <v>0</v>
      </c>
      <c r="O181" s="485">
        <v>0</v>
      </c>
      <c r="P181" s="485">
        <v>0</v>
      </c>
      <c r="Q181" s="485">
        <v>0</v>
      </c>
      <c r="R181" s="485">
        <v>0</v>
      </c>
      <c r="S181" s="559">
        <v>0</v>
      </c>
      <c r="T181" s="559"/>
      <c r="U181" s="485">
        <v>0</v>
      </c>
      <c r="V181" s="559">
        <v>0</v>
      </c>
      <c r="W181" s="559"/>
    </row>
    <row r="182" spans="1:23" ht="20.25" customHeight="1">
      <c r="A182" s="484" t="s">
        <v>362</v>
      </c>
      <c r="B182" s="484" t="s">
        <v>362</v>
      </c>
      <c r="C182" s="484" t="s">
        <v>380</v>
      </c>
      <c r="D182" s="558" t="s">
        <v>34</v>
      </c>
      <c r="E182" s="558"/>
      <c r="F182" s="559">
        <v>34200</v>
      </c>
      <c r="G182" s="559"/>
      <c r="H182" s="485">
        <v>34200</v>
      </c>
      <c r="I182" s="485">
        <v>34200</v>
      </c>
      <c r="J182" s="485">
        <v>34200</v>
      </c>
      <c r="K182" s="485">
        <v>0</v>
      </c>
      <c r="L182" s="485">
        <v>0</v>
      </c>
      <c r="M182" s="485">
        <v>0</v>
      </c>
      <c r="N182" s="485">
        <v>0</v>
      </c>
      <c r="O182" s="485">
        <v>0</v>
      </c>
      <c r="P182" s="485">
        <v>0</v>
      </c>
      <c r="Q182" s="485">
        <v>0</v>
      </c>
      <c r="R182" s="485">
        <v>0</v>
      </c>
      <c r="S182" s="559">
        <v>0</v>
      </c>
      <c r="T182" s="559"/>
      <c r="U182" s="485">
        <v>0</v>
      </c>
      <c r="V182" s="559">
        <v>0</v>
      </c>
      <c r="W182" s="559"/>
    </row>
    <row r="183" spans="1:23" ht="18.75" customHeight="1">
      <c r="A183" s="484" t="s">
        <v>362</v>
      </c>
      <c r="B183" s="484" t="s">
        <v>362</v>
      </c>
      <c r="C183" s="484" t="s">
        <v>369</v>
      </c>
      <c r="D183" s="558" t="s">
        <v>26</v>
      </c>
      <c r="E183" s="558"/>
      <c r="F183" s="559">
        <v>1000</v>
      </c>
      <c r="G183" s="559"/>
      <c r="H183" s="485">
        <v>1000</v>
      </c>
      <c r="I183" s="485">
        <v>1000</v>
      </c>
      <c r="J183" s="485">
        <v>0</v>
      </c>
      <c r="K183" s="485">
        <v>1000</v>
      </c>
      <c r="L183" s="485">
        <v>0</v>
      </c>
      <c r="M183" s="485">
        <v>0</v>
      </c>
      <c r="N183" s="485">
        <v>0</v>
      </c>
      <c r="O183" s="485">
        <v>0</v>
      </c>
      <c r="P183" s="485">
        <v>0</v>
      </c>
      <c r="Q183" s="485">
        <v>0</v>
      </c>
      <c r="R183" s="485">
        <v>0</v>
      </c>
      <c r="S183" s="559">
        <v>0</v>
      </c>
      <c r="T183" s="559"/>
      <c r="U183" s="485">
        <v>0</v>
      </c>
      <c r="V183" s="559">
        <v>0</v>
      </c>
      <c r="W183" s="559"/>
    </row>
    <row r="184" spans="1:23" ht="15.75" customHeight="1">
      <c r="A184" s="484" t="s">
        <v>362</v>
      </c>
      <c r="B184" s="484" t="s">
        <v>362</v>
      </c>
      <c r="C184" s="484" t="s">
        <v>367</v>
      </c>
      <c r="D184" s="558" t="s">
        <v>25</v>
      </c>
      <c r="E184" s="558"/>
      <c r="F184" s="559">
        <v>700</v>
      </c>
      <c r="G184" s="559"/>
      <c r="H184" s="485">
        <v>700</v>
      </c>
      <c r="I184" s="485">
        <v>700</v>
      </c>
      <c r="J184" s="485">
        <v>0</v>
      </c>
      <c r="K184" s="485">
        <v>700</v>
      </c>
      <c r="L184" s="485">
        <v>0</v>
      </c>
      <c r="M184" s="485">
        <v>0</v>
      </c>
      <c r="N184" s="485">
        <v>0</v>
      </c>
      <c r="O184" s="485">
        <v>0</v>
      </c>
      <c r="P184" s="485">
        <v>0</v>
      </c>
      <c r="Q184" s="485">
        <v>0</v>
      </c>
      <c r="R184" s="485">
        <v>0</v>
      </c>
      <c r="S184" s="559">
        <v>0</v>
      </c>
      <c r="T184" s="559"/>
      <c r="U184" s="485">
        <v>0</v>
      </c>
      <c r="V184" s="559">
        <v>0</v>
      </c>
      <c r="W184" s="559"/>
    </row>
    <row r="185" spans="1:23" ht="23.25" customHeight="1">
      <c r="A185" s="489" t="s">
        <v>362</v>
      </c>
      <c r="B185" s="489" t="s">
        <v>413</v>
      </c>
      <c r="C185" s="489" t="s">
        <v>362</v>
      </c>
      <c r="D185" s="551" t="s">
        <v>277</v>
      </c>
      <c r="E185" s="551"/>
      <c r="F185" s="552">
        <v>157800</v>
      </c>
      <c r="G185" s="552"/>
      <c r="H185" s="490">
        <v>157800</v>
      </c>
      <c r="I185" s="490">
        <v>147800</v>
      </c>
      <c r="J185" s="490">
        <v>20800</v>
      </c>
      <c r="K185" s="490">
        <v>127000</v>
      </c>
      <c r="L185" s="490">
        <v>0</v>
      </c>
      <c r="M185" s="490">
        <v>10000</v>
      </c>
      <c r="N185" s="490">
        <v>0</v>
      </c>
      <c r="O185" s="490">
        <v>0</v>
      </c>
      <c r="P185" s="490">
        <v>0</v>
      </c>
      <c r="Q185" s="490">
        <v>0</v>
      </c>
      <c r="R185" s="490">
        <v>0</v>
      </c>
      <c r="S185" s="552">
        <v>0</v>
      </c>
      <c r="T185" s="552"/>
      <c r="U185" s="490">
        <v>0</v>
      </c>
      <c r="V185" s="552">
        <v>0</v>
      </c>
      <c r="W185" s="552"/>
    </row>
    <row r="186" spans="1:23" ht="30" customHeight="1">
      <c r="A186" s="484" t="s">
        <v>362</v>
      </c>
      <c r="B186" s="484" t="s">
        <v>362</v>
      </c>
      <c r="C186" s="484" t="s">
        <v>414</v>
      </c>
      <c r="D186" s="558" t="s">
        <v>278</v>
      </c>
      <c r="E186" s="558"/>
      <c r="F186" s="559">
        <v>10000</v>
      </c>
      <c r="G186" s="559"/>
      <c r="H186" s="485">
        <v>10000</v>
      </c>
      <c r="I186" s="485">
        <v>0</v>
      </c>
      <c r="J186" s="485">
        <v>0</v>
      </c>
      <c r="K186" s="485">
        <v>0</v>
      </c>
      <c r="L186" s="485">
        <v>0</v>
      </c>
      <c r="M186" s="485">
        <v>10000</v>
      </c>
      <c r="N186" s="485">
        <v>0</v>
      </c>
      <c r="O186" s="485">
        <v>0</v>
      </c>
      <c r="P186" s="485">
        <v>0</v>
      </c>
      <c r="Q186" s="485">
        <v>0</v>
      </c>
      <c r="R186" s="485">
        <v>0</v>
      </c>
      <c r="S186" s="559">
        <v>0</v>
      </c>
      <c r="T186" s="559"/>
      <c r="U186" s="485">
        <v>0</v>
      </c>
      <c r="V186" s="559">
        <v>0</v>
      </c>
      <c r="W186" s="559"/>
    </row>
    <row r="187" spans="1:23" ht="16.5" customHeight="1">
      <c r="A187" s="484" t="s">
        <v>362</v>
      </c>
      <c r="B187" s="484" t="s">
        <v>362</v>
      </c>
      <c r="C187" s="484" t="s">
        <v>415</v>
      </c>
      <c r="D187" s="558" t="s">
        <v>279</v>
      </c>
      <c r="E187" s="558"/>
      <c r="F187" s="559">
        <v>7000</v>
      </c>
      <c r="G187" s="559"/>
      <c r="H187" s="485">
        <v>7000</v>
      </c>
      <c r="I187" s="485">
        <v>7000</v>
      </c>
      <c r="J187" s="485">
        <v>7000</v>
      </c>
      <c r="K187" s="485">
        <v>0</v>
      </c>
      <c r="L187" s="485">
        <v>0</v>
      </c>
      <c r="M187" s="485">
        <v>0</v>
      </c>
      <c r="N187" s="485">
        <v>0</v>
      </c>
      <c r="O187" s="485">
        <v>0</v>
      </c>
      <c r="P187" s="485">
        <v>0</v>
      </c>
      <c r="Q187" s="485">
        <v>0</v>
      </c>
      <c r="R187" s="485">
        <v>0</v>
      </c>
      <c r="S187" s="559">
        <v>0</v>
      </c>
      <c r="T187" s="559"/>
      <c r="U187" s="485">
        <v>0</v>
      </c>
      <c r="V187" s="559">
        <v>0</v>
      </c>
      <c r="W187" s="559"/>
    </row>
    <row r="188" spans="1:23" ht="21" customHeight="1">
      <c r="A188" s="484" t="s">
        <v>362</v>
      </c>
      <c r="B188" s="484" t="s">
        <v>362</v>
      </c>
      <c r="C188" s="484" t="s">
        <v>377</v>
      </c>
      <c r="D188" s="558" t="s">
        <v>33</v>
      </c>
      <c r="E188" s="558"/>
      <c r="F188" s="559">
        <v>3000</v>
      </c>
      <c r="G188" s="559"/>
      <c r="H188" s="485">
        <v>3000</v>
      </c>
      <c r="I188" s="485">
        <v>3000</v>
      </c>
      <c r="J188" s="485">
        <v>3000</v>
      </c>
      <c r="K188" s="485">
        <v>0</v>
      </c>
      <c r="L188" s="485">
        <v>0</v>
      </c>
      <c r="M188" s="485">
        <v>0</v>
      </c>
      <c r="N188" s="485">
        <v>0</v>
      </c>
      <c r="O188" s="485">
        <v>0</v>
      </c>
      <c r="P188" s="485">
        <v>0</v>
      </c>
      <c r="Q188" s="485">
        <v>0</v>
      </c>
      <c r="R188" s="485">
        <v>0</v>
      </c>
      <c r="S188" s="559">
        <v>0</v>
      </c>
      <c r="T188" s="559"/>
      <c r="U188" s="485">
        <v>0</v>
      </c>
      <c r="V188" s="559">
        <v>0</v>
      </c>
      <c r="W188" s="559"/>
    </row>
    <row r="189" spans="1:23" ht="36.75" customHeight="1">
      <c r="A189" s="484" t="s">
        <v>362</v>
      </c>
      <c r="B189" s="484" t="s">
        <v>362</v>
      </c>
      <c r="C189" s="484" t="s">
        <v>378</v>
      </c>
      <c r="D189" s="558" t="s">
        <v>646</v>
      </c>
      <c r="E189" s="558"/>
      <c r="F189" s="559">
        <v>800</v>
      </c>
      <c r="G189" s="559"/>
      <c r="H189" s="485">
        <v>800</v>
      </c>
      <c r="I189" s="485">
        <v>800</v>
      </c>
      <c r="J189" s="485">
        <v>800</v>
      </c>
      <c r="K189" s="485">
        <v>0</v>
      </c>
      <c r="L189" s="485">
        <v>0</v>
      </c>
      <c r="M189" s="485">
        <v>0</v>
      </c>
      <c r="N189" s="485">
        <v>0</v>
      </c>
      <c r="O189" s="485">
        <v>0</v>
      </c>
      <c r="P189" s="485">
        <v>0</v>
      </c>
      <c r="Q189" s="485">
        <v>0</v>
      </c>
      <c r="R189" s="485">
        <v>0</v>
      </c>
      <c r="S189" s="559">
        <v>0</v>
      </c>
      <c r="T189" s="559"/>
      <c r="U189" s="485">
        <v>0</v>
      </c>
      <c r="V189" s="559">
        <v>0</v>
      </c>
      <c r="W189" s="559"/>
    </row>
    <row r="190" spans="1:23" ht="23.25" customHeight="1">
      <c r="A190" s="484" t="s">
        <v>362</v>
      </c>
      <c r="B190" s="484" t="s">
        <v>362</v>
      </c>
      <c r="C190" s="484" t="s">
        <v>380</v>
      </c>
      <c r="D190" s="558" t="s">
        <v>34</v>
      </c>
      <c r="E190" s="558"/>
      <c r="F190" s="559">
        <v>10000</v>
      </c>
      <c r="G190" s="559"/>
      <c r="H190" s="485">
        <v>10000</v>
      </c>
      <c r="I190" s="485">
        <v>10000</v>
      </c>
      <c r="J190" s="485">
        <v>10000</v>
      </c>
      <c r="K190" s="485">
        <v>0</v>
      </c>
      <c r="L190" s="485">
        <v>0</v>
      </c>
      <c r="M190" s="485">
        <v>0</v>
      </c>
      <c r="N190" s="485">
        <v>0</v>
      </c>
      <c r="O190" s="485">
        <v>0</v>
      </c>
      <c r="P190" s="485">
        <v>0</v>
      </c>
      <c r="Q190" s="485">
        <v>0</v>
      </c>
      <c r="R190" s="485">
        <v>0</v>
      </c>
      <c r="S190" s="559">
        <v>0</v>
      </c>
      <c r="T190" s="559"/>
      <c r="U190" s="485">
        <v>0</v>
      </c>
      <c r="V190" s="559">
        <v>0</v>
      </c>
      <c r="W190" s="559"/>
    </row>
    <row r="191" spans="1:23" ht="18" customHeight="1">
      <c r="A191" s="484" t="s">
        <v>362</v>
      </c>
      <c r="B191" s="484" t="s">
        <v>362</v>
      </c>
      <c r="C191" s="484" t="s">
        <v>416</v>
      </c>
      <c r="D191" s="558" t="s">
        <v>291</v>
      </c>
      <c r="E191" s="558"/>
      <c r="F191" s="559">
        <v>2000</v>
      </c>
      <c r="G191" s="559"/>
      <c r="H191" s="485">
        <v>2000</v>
      </c>
      <c r="I191" s="485">
        <v>2000</v>
      </c>
      <c r="J191" s="485">
        <v>0</v>
      </c>
      <c r="K191" s="485">
        <v>2000</v>
      </c>
      <c r="L191" s="485">
        <v>0</v>
      </c>
      <c r="M191" s="485">
        <v>0</v>
      </c>
      <c r="N191" s="485">
        <v>0</v>
      </c>
      <c r="O191" s="485">
        <v>0</v>
      </c>
      <c r="P191" s="485">
        <v>0</v>
      </c>
      <c r="Q191" s="485">
        <v>0</v>
      </c>
      <c r="R191" s="485">
        <v>0</v>
      </c>
      <c r="S191" s="559">
        <v>0</v>
      </c>
      <c r="T191" s="559"/>
      <c r="U191" s="485">
        <v>0</v>
      </c>
      <c r="V191" s="559">
        <v>0</v>
      </c>
      <c r="W191" s="559"/>
    </row>
    <row r="192" spans="1:23" ht="18" customHeight="1">
      <c r="A192" s="484" t="s">
        <v>362</v>
      </c>
      <c r="B192" s="484" t="s">
        <v>362</v>
      </c>
      <c r="C192" s="484" t="s">
        <v>369</v>
      </c>
      <c r="D192" s="558" t="s">
        <v>26</v>
      </c>
      <c r="E192" s="558"/>
      <c r="F192" s="559">
        <v>20000</v>
      </c>
      <c r="G192" s="559"/>
      <c r="H192" s="485">
        <v>20000</v>
      </c>
      <c r="I192" s="485">
        <v>20000</v>
      </c>
      <c r="J192" s="485">
        <v>0</v>
      </c>
      <c r="K192" s="485">
        <v>20000</v>
      </c>
      <c r="L192" s="485">
        <v>0</v>
      </c>
      <c r="M192" s="485">
        <v>0</v>
      </c>
      <c r="N192" s="485">
        <v>0</v>
      </c>
      <c r="O192" s="485">
        <v>0</v>
      </c>
      <c r="P192" s="485">
        <v>0</v>
      </c>
      <c r="Q192" s="485">
        <v>0</v>
      </c>
      <c r="R192" s="485">
        <v>0</v>
      </c>
      <c r="S192" s="559">
        <v>0</v>
      </c>
      <c r="T192" s="559"/>
      <c r="U192" s="485">
        <v>0</v>
      </c>
      <c r="V192" s="559">
        <v>0</v>
      </c>
      <c r="W192" s="559"/>
    </row>
    <row r="193" spans="1:23" ht="18" customHeight="1">
      <c r="A193" s="484" t="s">
        <v>362</v>
      </c>
      <c r="B193" s="484" t="s">
        <v>362</v>
      </c>
      <c r="C193" s="484" t="s">
        <v>408</v>
      </c>
      <c r="D193" s="558" t="s">
        <v>59</v>
      </c>
      <c r="E193" s="558"/>
      <c r="F193" s="559">
        <v>4000</v>
      </c>
      <c r="G193" s="559"/>
      <c r="H193" s="485">
        <v>4000</v>
      </c>
      <c r="I193" s="485">
        <v>4000</v>
      </c>
      <c r="J193" s="485">
        <v>0</v>
      </c>
      <c r="K193" s="485">
        <v>4000</v>
      </c>
      <c r="L193" s="485">
        <v>0</v>
      </c>
      <c r="M193" s="485">
        <v>0</v>
      </c>
      <c r="N193" s="485">
        <v>0</v>
      </c>
      <c r="O193" s="485">
        <v>0</v>
      </c>
      <c r="P193" s="485">
        <v>0</v>
      </c>
      <c r="Q193" s="485">
        <v>0</v>
      </c>
      <c r="R193" s="485">
        <v>0</v>
      </c>
      <c r="S193" s="559">
        <v>0</v>
      </c>
      <c r="T193" s="559"/>
      <c r="U193" s="485">
        <v>0</v>
      </c>
      <c r="V193" s="559">
        <v>0</v>
      </c>
      <c r="W193" s="559"/>
    </row>
    <row r="194" spans="1:23" ht="18" customHeight="1">
      <c r="A194" s="484" t="s">
        <v>362</v>
      </c>
      <c r="B194" s="484" t="s">
        <v>362</v>
      </c>
      <c r="C194" s="484" t="s">
        <v>381</v>
      </c>
      <c r="D194" s="558" t="s">
        <v>35</v>
      </c>
      <c r="E194" s="558"/>
      <c r="F194" s="559">
        <v>1000</v>
      </c>
      <c r="G194" s="559"/>
      <c r="H194" s="485">
        <v>1000</v>
      </c>
      <c r="I194" s="485">
        <v>1000</v>
      </c>
      <c r="J194" s="485">
        <v>0</v>
      </c>
      <c r="K194" s="485">
        <v>1000</v>
      </c>
      <c r="L194" s="485">
        <v>0</v>
      </c>
      <c r="M194" s="485">
        <v>0</v>
      </c>
      <c r="N194" s="485">
        <v>0</v>
      </c>
      <c r="O194" s="485">
        <v>0</v>
      </c>
      <c r="P194" s="485">
        <v>0</v>
      </c>
      <c r="Q194" s="485">
        <v>0</v>
      </c>
      <c r="R194" s="485">
        <v>0</v>
      </c>
      <c r="S194" s="559">
        <v>0</v>
      </c>
      <c r="T194" s="559"/>
      <c r="U194" s="485">
        <v>0</v>
      </c>
      <c r="V194" s="559">
        <v>0</v>
      </c>
      <c r="W194" s="559"/>
    </row>
    <row r="195" spans="1:23" ht="18" customHeight="1">
      <c r="A195" s="484" t="s">
        <v>362</v>
      </c>
      <c r="B195" s="484" t="s">
        <v>362</v>
      </c>
      <c r="C195" s="484" t="s">
        <v>367</v>
      </c>
      <c r="D195" s="558" t="s">
        <v>25</v>
      </c>
      <c r="E195" s="558"/>
      <c r="F195" s="559">
        <v>100000</v>
      </c>
      <c r="G195" s="559"/>
      <c r="H195" s="485">
        <v>100000</v>
      </c>
      <c r="I195" s="485">
        <v>100000</v>
      </c>
      <c r="J195" s="485">
        <v>0</v>
      </c>
      <c r="K195" s="485">
        <v>100000</v>
      </c>
      <c r="L195" s="485">
        <v>0</v>
      </c>
      <c r="M195" s="485">
        <v>0</v>
      </c>
      <c r="N195" s="485">
        <v>0</v>
      </c>
      <c r="O195" s="485">
        <v>0</v>
      </c>
      <c r="P195" s="485">
        <v>0</v>
      </c>
      <c r="Q195" s="485">
        <v>0</v>
      </c>
      <c r="R195" s="485">
        <v>0</v>
      </c>
      <c r="S195" s="559">
        <v>0</v>
      </c>
      <c r="T195" s="559"/>
      <c r="U195" s="485">
        <v>0</v>
      </c>
      <c r="V195" s="559">
        <v>0</v>
      </c>
      <c r="W195" s="559"/>
    </row>
    <row r="196" spans="1:23" ht="30" customHeight="1">
      <c r="A196" s="489" t="s">
        <v>362</v>
      </c>
      <c r="B196" s="489" t="s">
        <v>417</v>
      </c>
      <c r="C196" s="489" t="s">
        <v>362</v>
      </c>
      <c r="D196" s="551" t="s">
        <v>280</v>
      </c>
      <c r="E196" s="551"/>
      <c r="F196" s="552">
        <v>1756105</v>
      </c>
      <c r="G196" s="552"/>
      <c r="H196" s="490">
        <v>1756105</v>
      </c>
      <c r="I196" s="490">
        <v>1753105</v>
      </c>
      <c r="J196" s="490">
        <v>1611900</v>
      </c>
      <c r="K196" s="490">
        <v>141205</v>
      </c>
      <c r="L196" s="490">
        <v>0</v>
      </c>
      <c r="M196" s="490">
        <v>3000</v>
      </c>
      <c r="N196" s="490">
        <v>0</v>
      </c>
      <c r="O196" s="490">
        <v>0</v>
      </c>
      <c r="P196" s="490">
        <v>0</v>
      </c>
      <c r="Q196" s="490">
        <v>0</v>
      </c>
      <c r="R196" s="490">
        <v>0</v>
      </c>
      <c r="S196" s="552">
        <v>0</v>
      </c>
      <c r="T196" s="552"/>
      <c r="U196" s="490">
        <v>0</v>
      </c>
      <c r="V196" s="552">
        <v>0</v>
      </c>
      <c r="W196" s="552"/>
    </row>
    <row r="197" spans="1:23" ht="28.5" customHeight="1">
      <c r="A197" s="484" t="s">
        <v>362</v>
      </c>
      <c r="B197" s="484" t="s">
        <v>362</v>
      </c>
      <c r="C197" s="484" t="s">
        <v>374</v>
      </c>
      <c r="D197" s="558" t="s">
        <v>30</v>
      </c>
      <c r="E197" s="558"/>
      <c r="F197" s="559">
        <v>3000</v>
      </c>
      <c r="G197" s="559"/>
      <c r="H197" s="485">
        <v>3000</v>
      </c>
      <c r="I197" s="485">
        <v>0</v>
      </c>
      <c r="J197" s="485">
        <v>0</v>
      </c>
      <c r="K197" s="485">
        <v>0</v>
      </c>
      <c r="L197" s="485">
        <v>0</v>
      </c>
      <c r="M197" s="485">
        <v>3000</v>
      </c>
      <c r="N197" s="485">
        <v>0</v>
      </c>
      <c r="O197" s="485">
        <v>0</v>
      </c>
      <c r="P197" s="485">
        <v>0</v>
      </c>
      <c r="Q197" s="485">
        <v>0</v>
      </c>
      <c r="R197" s="485">
        <v>0</v>
      </c>
      <c r="S197" s="559">
        <v>0</v>
      </c>
      <c r="T197" s="559"/>
      <c r="U197" s="485">
        <v>0</v>
      </c>
      <c r="V197" s="559">
        <v>0</v>
      </c>
      <c r="W197" s="559"/>
    </row>
    <row r="198" spans="1:23" ht="22.5" customHeight="1">
      <c r="A198" s="484" t="s">
        <v>362</v>
      </c>
      <c r="B198" s="484" t="s">
        <v>362</v>
      </c>
      <c r="C198" s="484" t="s">
        <v>375</v>
      </c>
      <c r="D198" s="558" t="s">
        <v>31</v>
      </c>
      <c r="E198" s="558"/>
      <c r="F198" s="559">
        <v>1254900</v>
      </c>
      <c r="G198" s="559"/>
      <c r="H198" s="485">
        <v>1254900</v>
      </c>
      <c r="I198" s="485">
        <v>1254900</v>
      </c>
      <c r="J198" s="485">
        <v>1254900</v>
      </c>
      <c r="K198" s="485">
        <v>0</v>
      </c>
      <c r="L198" s="485">
        <v>0</v>
      </c>
      <c r="M198" s="485">
        <v>0</v>
      </c>
      <c r="N198" s="485">
        <v>0</v>
      </c>
      <c r="O198" s="485">
        <v>0</v>
      </c>
      <c r="P198" s="485">
        <v>0</v>
      </c>
      <c r="Q198" s="485">
        <v>0</v>
      </c>
      <c r="R198" s="485">
        <v>0</v>
      </c>
      <c r="S198" s="559">
        <v>0</v>
      </c>
      <c r="T198" s="559"/>
      <c r="U198" s="485">
        <v>0</v>
      </c>
      <c r="V198" s="559">
        <v>0</v>
      </c>
      <c r="W198" s="559"/>
    </row>
    <row r="199" spans="1:23" ht="19.5" customHeight="1">
      <c r="A199" s="484" t="s">
        <v>362</v>
      </c>
      <c r="B199" s="484" t="s">
        <v>362</v>
      </c>
      <c r="C199" s="484" t="s">
        <v>376</v>
      </c>
      <c r="D199" s="558" t="s">
        <v>32</v>
      </c>
      <c r="E199" s="558"/>
      <c r="F199" s="559">
        <v>99000</v>
      </c>
      <c r="G199" s="559"/>
      <c r="H199" s="485">
        <v>99000</v>
      </c>
      <c r="I199" s="485">
        <v>99000</v>
      </c>
      <c r="J199" s="485">
        <v>99000</v>
      </c>
      <c r="K199" s="485">
        <v>0</v>
      </c>
      <c r="L199" s="485">
        <v>0</v>
      </c>
      <c r="M199" s="485">
        <v>0</v>
      </c>
      <c r="N199" s="485">
        <v>0</v>
      </c>
      <c r="O199" s="485">
        <v>0</v>
      </c>
      <c r="P199" s="485">
        <v>0</v>
      </c>
      <c r="Q199" s="485">
        <v>0</v>
      </c>
      <c r="R199" s="485">
        <v>0</v>
      </c>
      <c r="S199" s="559">
        <v>0</v>
      </c>
      <c r="T199" s="559"/>
      <c r="U199" s="485">
        <v>0</v>
      </c>
      <c r="V199" s="559">
        <v>0</v>
      </c>
      <c r="W199" s="559"/>
    </row>
    <row r="200" spans="1:23" ht="20.25" customHeight="1">
      <c r="A200" s="484" t="s">
        <v>362</v>
      </c>
      <c r="B200" s="484" t="s">
        <v>362</v>
      </c>
      <c r="C200" s="484" t="s">
        <v>377</v>
      </c>
      <c r="D200" s="558" t="s">
        <v>33</v>
      </c>
      <c r="E200" s="558"/>
      <c r="F200" s="559">
        <v>229000</v>
      </c>
      <c r="G200" s="559"/>
      <c r="H200" s="485">
        <v>229000</v>
      </c>
      <c r="I200" s="485">
        <v>229000</v>
      </c>
      <c r="J200" s="485">
        <v>229000</v>
      </c>
      <c r="K200" s="485">
        <v>0</v>
      </c>
      <c r="L200" s="485">
        <v>0</v>
      </c>
      <c r="M200" s="485">
        <v>0</v>
      </c>
      <c r="N200" s="485">
        <v>0</v>
      </c>
      <c r="O200" s="485">
        <v>0</v>
      </c>
      <c r="P200" s="485">
        <v>0</v>
      </c>
      <c r="Q200" s="485">
        <v>0</v>
      </c>
      <c r="R200" s="485">
        <v>0</v>
      </c>
      <c r="S200" s="559">
        <v>0</v>
      </c>
      <c r="T200" s="559"/>
      <c r="U200" s="485">
        <v>0</v>
      </c>
      <c r="V200" s="559">
        <v>0</v>
      </c>
      <c r="W200" s="559"/>
    </row>
    <row r="201" spans="1:23" ht="38.25" customHeight="1">
      <c r="A201" s="484" t="s">
        <v>362</v>
      </c>
      <c r="B201" s="484" t="s">
        <v>362</v>
      </c>
      <c r="C201" s="484" t="s">
        <v>378</v>
      </c>
      <c r="D201" s="558" t="s">
        <v>646</v>
      </c>
      <c r="E201" s="558"/>
      <c r="F201" s="559">
        <v>27000</v>
      </c>
      <c r="G201" s="559"/>
      <c r="H201" s="485">
        <v>27000</v>
      </c>
      <c r="I201" s="485">
        <v>27000</v>
      </c>
      <c r="J201" s="485">
        <v>27000</v>
      </c>
      <c r="K201" s="485">
        <v>0</v>
      </c>
      <c r="L201" s="485">
        <v>0</v>
      </c>
      <c r="M201" s="485">
        <v>0</v>
      </c>
      <c r="N201" s="485">
        <v>0</v>
      </c>
      <c r="O201" s="485">
        <v>0</v>
      </c>
      <c r="P201" s="485">
        <v>0</v>
      </c>
      <c r="Q201" s="485">
        <v>0</v>
      </c>
      <c r="R201" s="485">
        <v>0</v>
      </c>
      <c r="S201" s="559">
        <v>0</v>
      </c>
      <c r="T201" s="559"/>
      <c r="U201" s="485">
        <v>0</v>
      </c>
      <c r="V201" s="559">
        <v>0</v>
      </c>
      <c r="W201" s="559"/>
    </row>
    <row r="202" spans="1:23" ht="21.75" customHeight="1">
      <c r="A202" s="484" t="s">
        <v>362</v>
      </c>
      <c r="B202" s="484" t="s">
        <v>362</v>
      </c>
      <c r="C202" s="484" t="s">
        <v>380</v>
      </c>
      <c r="D202" s="558" t="s">
        <v>34</v>
      </c>
      <c r="E202" s="558"/>
      <c r="F202" s="559">
        <v>2000</v>
      </c>
      <c r="G202" s="559"/>
      <c r="H202" s="485">
        <v>2000</v>
      </c>
      <c r="I202" s="485">
        <v>2000</v>
      </c>
      <c r="J202" s="485">
        <v>2000</v>
      </c>
      <c r="K202" s="485">
        <v>0</v>
      </c>
      <c r="L202" s="485">
        <v>0</v>
      </c>
      <c r="M202" s="485">
        <v>0</v>
      </c>
      <c r="N202" s="485">
        <v>0</v>
      </c>
      <c r="O202" s="485">
        <v>0</v>
      </c>
      <c r="P202" s="485">
        <v>0</v>
      </c>
      <c r="Q202" s="485">
        <v>0</v>
      </c>
      <c r="R202" s="485">
        <v>0</v>
      </c>
      <c r="S202" s="559">
        <v>0</v>
      </c>
      <c r="T202" s="559"/>
      <c r="U202" s="485">
        <v>0</v>
      </c>
      <c r="V202" s="559">
        <v>0</v>
      </c>
      <c r="W202" s="559"/>
    </row>
    <row r="203" spans="1:23" ht="23.25" customHeight="1">
      <c r="A203" s="484" t="s">
        <v>362</v>
      </c>
      <c r="B203" s="484" t="s">
        <v>362</v>
      </c>
      <c r="C203" s="484" t="s">
        <v>369</v>
      </c>
      <c r="D203" s="558" t="s">
        <v>26</v>
      </c>
      <c r="E203" s="558"/>
      <c r="F203" s="559">
        <v>42000</v>
      </c>
      <c r="G203" s="559"/>
      <c r="H203" s="485">
        <v>42000</v>
      </c>
      <c r="I203" s="485">
        <v>42000</v>
      </c>
      <c r="J203" s="485">
        <v>0</v>
      </c>
      <c r="K203" s="485">
        <v>42000</v>
      </c>
      <c r="L203" s="485">
        <v>0</v>
      </c>
      <c r="M203" s="485">
        <v>0</v>
      </c>
      <c r="N203" s="485">
        <v>0</v>
      </c>
      <c r="O203" s="485">
        <v>0</v>
      </c>
      <c r="P203" s="485">
        <v>0</v>
      </c>
      <c r="Q203" s="485">
        <v>0</v>
      </c>
      <c r="R203" s="485">
        <v>0</v>
      </c>
      <c r="S203" s="559">
        <v>0</v>
      </c>
      <c r="T203" s="559"/>
      <c r="U203" s="485">
        <v>0</v>
      </c>
      <c r="V203" s="559">
        <v>0</v>
      </c>
      <c r="W203" s="559"/>
    </row>
    <row r="204" spans="1:23" ht="18" customHeight="1">
      <c r="A204" s="484" t="s">
        <v>362</v>
      </c>
      <c r="B204" s="484" t="s">
        <v>362</v>
      </c>
      <c r="C204" s="484" t="s">
        <v>381</v>
      </c>
      <c r="D204" s="558" t="s">
        <v>35</v>
      </c>
      <c r="E204" s="558"/>
      <c r="F204" s="559">
        <v>18000</v>
      </c>
      <c r="G204" s="559"/>
      <c r="H204" s="485">
        <v>18000</v>
      </c>
      <c r="I204" s="485">
        <v>18000</v>
      </c>
      <c r="J204" s="485">
        <v>0</v>
      </c>
      <c r="K204" s="485">
        <v>18000</v>
      </c>
      <c r="L204" s="485">
        <v>0</v>
      </c>
      <c r="M204" s="485">
        <v>0</v>
      </c>
      <c r="N204" s="485">
        <v>0</v>
      </c>
      <c r="O204" s="485">
        <v>0</v>
      </c>
      <c r="P204" s="485">
        <v>0</v>
      </c>
      <c r="Q204" s="485">
        <v>0</v>
      </c>
      <c r="R204" s="485">
        <v>0</v>
      </c>
      <c r="S204" s="559">
        <v>0</v>
      </c>
      <c r="T204" s="559"/>
      <c r="U204" s="485">
        <v>0</v>
      </c>
      <c r="V204" s="559">
        <v>0</v>
      </c>
      <c r="W204" s="559"/>
    </row>
    <row r="205" spans="1:23" ht="18" customHeight="1">
      <c r="A205" s="484" t="s">
        <v>362</v>
      </c>
      <c r="B205" s="484" t="s">
        <v>362</v>
      </c>
      <c r="C205" s="484" t="s">
        <v>382</v>
      </c>
      <c r="D205" s="558" t="s">
        <v>36</v>
      </c>
      <c r="E205" s="558"/>
      <c r="F205" s="559">
        <v>2000</v>
      </c>
      <c r="G205" s="559"/>
      <c r="H205" s="485">
        <v>2000</v>
      </c>
      <c r="I205" s="485">
        <v>2000</v>
      </c>
      <c r="J205" s="485">
        <v>0</v>
      </c>
      <c r="K205" s="485">
        <v>2000</v>
      </c>
      <c r="L205" s="485">
        <v>0</v>
      </c>
      <c r="M205" s="485">
        <v>0</v>
      </c>
      <c r="N205" s="485">
        <v>0</v>
      </c>
      <c r="O205" s="485">
        <v>0</v>
      </c>
      <c r="P205" s="485">
        <v>0</v>
      </c>
      <c r="Q205" s="485">
        <v>0</v>
      </c>
      <c r="R205" s="485">
        <v>0</v>
      </c>
      <c r="S205" s="559">
        <v>0</v>
      </c>
      <c r="T205" s="559"/>
      <c r="U205" s="485">
        <v>0</v>
      </c>
      <c r="V205" s="559">
        <v>0</v>
      </c>
      <c r="W205" s="559"/>
    </row>
    <row r="206" spans="1:23" ht="18" customHeight="1">
      <c r="A206" s="484" t="s">
        <v>362</v>
      </c>
      <c r="B206" s="484" t="s">
        <v>362</v>
      </c>
      <c r="C206" s="484" t="s">
        <v>383</v>
      </c>
      <c r="D206" s="558" t="s">
        <v>49</v>
      </c>
      <c r="E206" s="558"/>
      <c r="F206" s="559">
        <v>4000</v>
      </c>
      <c r="G206" s="559"/>
      <c r="H206" s="485">
        <v>4000</v>
      </c>
      <c r="I206" s="485">
        <v>4000</v>
      </c>
      <c r="J206" s="485">
        <v>0</v>
      </c>
      <c r="K206" s="485">
        <v>4000</v>
      </c>
      <c r="L206" s="485">
        <v>0</v>
      </c>
      <c r="M206" s="485">
        <v>0</v>
      </c>
      <c r="N206" s="485">
        <v>0</v>
      </c>
      <c r="O206" s="485">
        <v>0</v>
      </c>
      <c r="P206" s="485">
        <v>0</v>
      </c>
      <c r="Q206" s="485">
        <v>0</v>
      </c>
      <c r="R206" s="485">
        <v>0</v>
      </c>
      <c r="S206" s="559">
        <v>0</v>
      </c>
      <c r="T206" s="559"/>
      <c r="U206" s="485">
        <v>0</v>
      </c>
      <c r="V206" s="559">
        <v>0</v>
      </c>
      <c r="W206" s="559"/>
    </row>
    <row r="207" spans="1:23" ht="18" customHeight="1">
      <c r="A207" s="484" t="s">
        <v>362</v>
      </c>
      <c r="B207" s="484" t="s">
        <v>362</v>
      </c>
      <c r="C207" s="484" t="s">
        <v>367</v>
      </c>
      <c r="D207" s="558" t="s">
        <v>25</v>
      </c>
      <c r="E207" s="558"/>
      <c r="F207" s="559">
        <v>27000</v>
      </c>
      <c r="G207" s="559"/>
      <c r="H207" s="485">
        <v>27000</v>
      </c>
      <c r="I207" s="485">
        <v>27000</v>
      </c>
      <c r="J207" s="485">
        <v>0</v>
      </c>
      <c r="K207" s="485">
        <v>27000</v>
      </c>
      <c r="L207" s="485">
        <v>0</v>
      </c>
      <c r="M207" s="485">
        <v>0</v>
      </c>
      <c r="N207" s="485">
        <v>0</v>
      </c>
      <c r="O207" s="485">
        <v>0</v>
      </c>
      <c r="P207" s="485">
        <v>0</v>
      </c>
      <c r="Q207" s="485">
        <v>0</v>
      </c>
      <c r="R207" s="485">
        <v>0</v>
      </c>
      <c r="S207" s="559">
        <v>0</v>
      </c>
      <c r="T207" s="559"/>
      <c r="U207" s="485">
        <v>0</v>
      </c>
      <c r="V207" s="559">
        <v>0</v>
      </c>
      <c r="W207" s="559"/>
    </row>
    <row r="208" spans="1:23" ht="20.25" customHeight="1">
      <c r="A208" s="484" t="s">
        <v>362</v>
      </c>
      <c r="B208" s="484" t="s">
        <v>362</v>
      </c>
      <c r="C208" s="484" t="s">
        <v>384</v>
      </c>
      <c r="D208" s="558" t="s">
        <v>267</v>
      </c>
      <c r="E208" s="558"/>
      <c r="F208" s="559">
        <v>7500</v>
      </c>
      <c r="G208" s="559"/>
      <c r="H208" s="485">
        <v>7500</v>
      </c>
      <c r="I208" s="485">
        <v>7500</v>
      </c>
      <c r="J208" s="485">
        <v>0</v>
      </c>
      <c r="K208" s="485">
        <v>7500</v>
      </c>
      <c r="L208" s="485">
        <v>0</v>
      </c>
      <c r="M208" s="485">
        <v>0</v>
      </c>
      <c r="N208" s="485">
        <v>0</v>
      </c>
      <c r="O208" s="485">
        <v>0</v>
      </c>
      <c r="P208" s="485">
        <v>0</v>
      </c>
      <c r="Q208" s="485">
        <v>0</v>
      </c>
      <c r="R208" s="485">
        <v>0</v>
      </c>
      <c r="S208" s="559">
        <v>0</v>
      </c>
      <c r="T208" s="559"/>
      <c r="U208" s="485">
        <v>0</v>
      </c>
      <c r="V208" s="559">
        <v>0</v>
      </c>
      <c r="W208" s="559"/>
    </row>
    <row r="209" spans="1:23" ht="18.75" customHeight="1">
      <c r="A209" s="484" t="s">
        <v>362</v>
      </c>
      <c r="B209" s="484" t="s">
        <v>362</v>
      </c>
      <c r="C209" s="484" t="s">
        <v>385</v>
      </c>
      <c r="D209" s="558" t="s">
        <v>37</v>
      </c>
      <c r="E209" s="558"/>
      <c r="F209" s="559">
        <v>3000</v>
      </c>
      <c r="G209" s="559"/>
      <c r="H209" s="485">
        <v>3000</v>
      </c>
      <c r="I209" s="485">
        <v>3000</v>
      </c>
      <c r="J209" s="485">
        <v>0</v>
      </c>
      <c r="K209" s="485">
        <v>3000</v>
      </c>
      <c r="L209" s="485">
        <v>0</v>
      </c>
      <c r="M209" s="485">
        <v>0</v>
      </c>
      <c r="N209" s="485">
        <v>0</v>
      </c>
      <c r="O209" s="485">
        <v>0</v>
      </c>
      <c r="P209" s="485">
        <v>0</v>
      </c>
      <c r="Q209" s="485">
        <v>0</v>
      </c>
      <c r="R209" s="485">
        <v>0</v>
      </c>
      <c r="S209" s="559">
        <v>0</v>
      </c>
      <c r="T209" s="559"/>
      <c r="U209" s="485">
        <v>0</v>
      </c>
      <c r="V209" s="559">
        <v>0</v>
      </c>
      <c r="W209" s="559"/>
    </row>
    <row r="210" spans="1:23" ht="15.75" customHeight="1">
      <c r="A210" s="484" t="s">
        <v>362</v>
      </c>
      <c r="B210" s="484" t="s">
        <v>362</v>
      </c>
      <c r="C210" s="484" t="s">
        <v>386</v>
      </c>
      <c r="D210" s="558" t="s">
        <v>38</v>
      </c>
      <c r="E210" s="558"/>
      <c r="F210" s="559">
        <v>1000</v>
      </c>
      <c r="G210" s="559"/>
      <c r="H210" s="485">
        <v>1000</v>
      </c>
      <c r="I210" s="485">
        <v>1000</v>
      </c>
      <c r="J210" s="485">
        <v>0</v>
      </c>
      <c r="K210" s="485">
        <v>1000</v>
      </c>
      <c r="L210" s="485">
        <v>0</v>
      </c>
      <c r="M210" s="485">
        <v>0</v>
      </c>
      <c r="N210" s="485">
        <v>0</v>
      </c>
      <c r="O210" s="485">
        <v>0</v>
      </c>
      <c r="P210" s="485">
        <v>0</v>
      </c>
      <c r="Q210" s="485">
        <v>0</v>
      </c>
      <c r="R210" s="485">
        <v>0</v>
      </c>
      <c r="S210" s="559">
        <v>0</v>
      </c>
      <c r="T210" s="559"/>
      <c r="U210" s="485">
        <v>0</v>
      </c>
      <c r="V210" s="559">
        <v>0</v>
      </c>
      <c r="W210" s="559"/>
    </row>
    <row r="211" spans="1:23" ht="27.75" customHeight="1">
      <c r="A211" s="484" t="s">
        <v>362</v>
      </c>
      <c r="B211" s="484" t="s">
        <v>362</v>
      </c>
      <c r="C211" s="484" t="s">
        <v>387</v>
      </c>
      <c r="D211" s="558" t="s">
        <v>39</v>
      </c>
      <c r="E211" s="558"/>
      <c r="F211" s="559">
        <v>27705</v>
      </c>
      <c r="G211" s="559"/>
      <c r="H211" s="485">
        <v>27705</v>
      </c>
      <c r="I211" s="485">
        <v>27705</v>
      </c>
      <c r="J211" s="485">
        <v>0</v>
      </c>
      <c r="K211" s="485">
        <v>27705</v>
      </c>
      <c r="L211" s="485">
        <v>0</v>
      </c>
      <c r="M211" s="485">
        <v>0</v>
      </c>
      <c r="N211" s="485">
        <v>0</v>
      </c>
      <c r="O211" s="485">
        <v>0</v>
      </c>
      <c r="P211" s="485">
        <v>0</v>
      </c>
      <c r="Q211" s="485">
        <v>0</v>
      </c>
      <c r="R211" s="485">
        <v>0</v>
      </c>
      <c r="S211" s="559">
        <v>0</v>
      </c>
      <c r="T211" s="559"/>
      <c r="U211" s="485">
        <v>0</v>
      </c>
      <c r="V211" s="559">
        <v>0</v>
      </c>
      <c r="W211" s="559"/>
    </row>
    <row r="212" spans="1:23" ht="29.25" customHeight="1">
      <c r="A212" s="484" t="s">
        <v>362</v>
      </c>
      <c r="B212" s="484" t="s">
        <v>362</v>
      </c>
      <c r="C212" s="484" t="s">
        <v>391</v>
      </c>
      <c r="D212" s="558" t="s">
        <v>95</v>
      </c>
      <c r="E212" s="558"/>
      <c r="F212" s="559">
        <v>9000</v>
      </c>
      <c r="G212" s="559"/>
      <c r="H212" s="485">
        <v>9000</v>
      </c>
      <c r="I212" s="485">
        <v>9000</v>
      </c>
      <c r="J212" s="485">
        <v>0</v>
      </c>
      <c r="K212" s="485">
        <v>9000</v>
      </c>
      <c r="L212" s="485">
        <v>0</v>
      </c>
      <c r="M212" s="485">
        <v>0</v>
      </c>
      <c r="N212" s="485">
        <v>0</v>
      </c>
      <c r="O212" s="485">
        <v>0</v>
      </c>
      <c r="P212" s="485">
        <v>0</v>
      </c>
      <c r="Q212" s="485">
        <v>0</v>
      </c>
      <c r="R212" s="485">
        <v>0</v>
      </c>
      <c r="S212" s="559">
        <v>0</v>
      </c>
      <c r="T212" s="559"/>
      <c r="U212" s="485">
        <v>0</v>
      </c>
      <c r="V212" s="559">
        <v>0</v>
      </c>
      <c r="W212" s="559"/>
    </row>
    <row r="213" spans="1:23" ht="30" customHeight="1">
      <c r="A213" s="475" t="s">
        <v>418</v>
      </c>
      <c r="B213" s="475" t="s">
        <v>362</v>
      </c>
      <c r="C213" s="475" t="s">
        <v>362</v>
      </c>
      <c r="D213" s="560" t="s">
        <v>11</v>
      </c>
      <c r="E213" s="560"/>
      <c r="F213" s="550">
        <v>8260317</v>
      </c>
      <c r="G213" s="550"/>
      <c r="H213" s="491">
        <v>7857317</v>
      </c>
      <c r="I213" s="491">
        <v>7550788</v>
      </c>
      <c r="J213" s="491">
        <v>7068414</v>
      </c>
      <c r="K213" s="491">
        <v>482374</v>
      </c>
      <c r="L213" s="491">
        <v>10000</v>
      </c>
      <c r="M213" s="491">
        <v>296529</v>
      </c>
      <c r="N213" s="491">
        <v>0</v>
      </c>
      <c r="O213" s="491">
        <v>0</v>
      </c>
      <c r="P213" s="491">
        <v>0</v>
      </c>
      <c r="Q213" s="491">
        <v>403000</v>
      </c>
      <c r="R213" s="491">
        <v>403000</v>
      </c>
      <c r="S213" s="550">
        <v>0</v>
      </c>
      <c r="T213" s="550"/>
      <c r="U213" s="491">
        <v>0</v>
      </c>
      <c r="V213" s="550">
        <v>0</v>
      </c>
      <c r="W213" s="550"/>
    </row>
    <row r="214" spans="1:23" ht="21" customHeight="1">
      <c r="A214" s="489" t="s">
        <v>362</v>
      </c>
      <c r="B214" s="489" t="s">
        <v>419</v>
      </c>
      <c r="C214" s="489" t="s">
        <v>362</v>
      </c>
      <c r="D214" s="551" t="s">
        <v>281</v>
      </c>
      <c r="E214" s="551"/>
      <c r="F214" s="552">
        <v>413000</v>
      </c>
      <c r="G214" s="552"/>
      <c r="H214" s="490">
        <v>10000</v>
      </c>
      <c r="I214" s="490">
        <v>10000</v>
      </c>
      <c r="J214" s="490">
        <v>0</v>
      </c>
      <c r="K214" s="490">
        <v>10000</v>
      </c>
      <c r="L214" s="490">
        <v>0</v>
      </c>
      <c r="M214" s="490">
        <v>0</v>
      </c>
      <c r="N214" s="490">
        <v>0</v>
      </c>
      <c r="O214" s="490">
        <v>0</v>
      </c>
      <c r="P214" s="490">
        <v>0</v>
      </c>
      <c r="Q214" s="490">
        <v>403000</v>
      </c>
      <c r="R214" s="490">
        <v>403000</v>
      </c>
      <c r="S214" s="552">
        <v>0</v>
      </c>
      <c r="T214" s="552"/>
      <c r="U214" s="490">
        <v>0</v>
      </c>
      <c r="V214" s="552">
        <v>0</v>
      </c>
      <c r="W214" s="552"/>
    </row>
    <row r="215" spans="1:23" ht="21.75" customHeight="1">
      <c r="A215" s="484" t="s">
        <v>362</v>
      </c>
      <c r="B215" s="484" t="s">
        <v>362</v>
      </c>
      <c r="C215" s="484" t="s">
        <v>420</v>
      </c>
      <c r="D215" s="558" t="s">
        <v>282</v>
      </c>
      <c r="E215" s="558"/>
      <c r="F215" s="559">
        <v>10000</v>
      </c>
      <c r="G215" s="559"/>
      <c r="H215" s="485">
        <v>10000</v>
      </c>
      <c r="I215" s="485">
        <v>10000</v>
      </c>
      <c r="J215" s="485">
        <v>0</v>
      </c>
      <c r="K215" s="485">
        <v>10000</v>
      </c>
      <c r="L215" s="485">
        <v>0</v>
      </c>
      <c r="M215" s="485">
        <v>0</v>
      </c>
      <c r="N215" s="485">
        <v>0</v>
      </c>
      <c r="O215" s="485">
        <v>0</v>
      </c>
      <c r="P215" s="485">
        <v>0</v>
      </c>
      <c r="Q215" s="485">
        <v>0</v>
      </c>
      <c r="R215" s="485">
        <v>0</v>
      </c>
      <c r="S215" s="559">
        <v>0</v>
      </c>
      <c r="T215" s="559"/>
      <c r="U215" s="485">
        <v>0</v>
      </c>
      <c r="V215" s="559">
        <v>0</v>
      </c>
      <c r="W215" s="559"/>
    </row>
    <row r="216" spans="1:23" ht="48.75" customHeight="1">
      <c r="A216" s="484" t="s">
        <v>362</v>
      </c>
      <c r="B216" s="484" t="s">
        <v>362</v>
      </c>
      <c r="C216" s="484" t="s">
        <v>421</v>
      </c>
      <c r="D216" s="558" t="s">
        <v>135</v>
      </c>
      <c r="E216" s="558"/>
      <c r="F216" s="559">
        <v>403000</v>
      </c>
      <c r="G216" s="559"/>
      <c r="H216" s="485">
        <v>0</v>
      </c>
      <c r="I216" s="485">
        <v>0</v>
      </c>
      <c r="J216" s="485">
        <v>0</v>
      </c>
      <c r="K216" s="485">
        <v>0</v>
      </c>
      <c r="L216" s="485">
        <v>0</v>
      </c>
      <c r="M216" s="485">
        <v>0</v>
      </c>
      <c r="N216" s="485">
        <v>0</v>
      </c>
      <c r="O216" s="485">
        <v>0</v>
      </c>
      <c r="P216" s="485">
        <v>0</v>
      </c>
      <c r="Q216" s="485">
        <v>403000</v>
      </c>
      <c r="R216" s="485">
        <v>403000</v>
      </c>
      <c r="S216" s="559">
        <v>0</v>
      </c>
      <c r="T216" s="559"/>
      <c r="U216" s="485">
        <v>0</v>
      </c>
      <c r="V216" s="559">
        <v>0</v>
      </c>
      <c r="W216" s="559"/>
    </row>
    <row r="217" spans="1:23" ht="30.75" customHeight="1">
      <c r="A217" s="489" t="s">
        <v>362</v>
      </c>
      <c r="B217" s="489" t="s">
        <v>422</v>
      </c>
      <c r="C217" s="489" t="s">
        <v>362</v>
      </c>
      <c r="D217" s="551" t="s">
        <v>12</v>
      </c>
      <c r="E217" s="551"/>
      <c r="F217" s="552">
        <v>7533110</v>
      </c>
      <c r="G217" s="552"/>
      <c r="H217" s="490">
        <v>7533110</v>
      </c>
      <c r="I217" s="490">
        <v>7237581</v>
      </c>
      <c r="J217" s="490">
        <v>6809607</v>
      </c>
      <c r="K217" s="490">
        <v>427974</v>
      </c>
      <c r="L217" s="490">
        <v>0</v>
      </c>
      <c r="M217" s="490">
        <v>295529</v>
      </c>
      <c r="N217" s="490">
        <v>0</v>
      </c>
      <c r="O217" s="490">
        <v>0</v>
      </c>
      <c r="P217" s="490">
        <v>0</v>
      </c>
      <c r="Q217" s="490">
        <v>0</v>
      </c>
      <c r="R217" s="490">
        <v>0</v>
      </c>
      <c r="S217" s="552">
        <v>0</v>
      </c>
      <c r="T217" s="552"/>
      <c r="U217" s="490">
        <v>0</v>
      </c>
      <c r="V217" s="552">
        <v>0</v>
      </c>
      <c r="W217" s="552"/>
    </row>
    <row r="218" spans="1:23" ht="44.25" customHeight="1">
      <c r="A218" s="484" t="s">
        <v>362</v>
      </c>
      <c r="B218" s="484" t="s">
        <v>362</v>
      </c>
      <c r="C218" s="484" t="s">
        <v>423</v>
      </c>
      <c r="D218" s="558" t="s">
        <v>56</v>
      </c>
      <c r="E218" s="558"/>
      <c r="F218" s="559">
        <v>295529</v>
      </c>
      <c r="G218" s="559"/>
      <c r="H218" s="485">
        <v>295529</v>
      </c>
      <c r="I218" s="485">
        <v>0</v>
      </c>
      <c r="J218" s="485">
        <v>0</v>
      </c>
      <c r="K218" s="485">
        <v>0</v>
      </c>
      <c r="L218" s="485">
        <v>0</v>
      </c>
      <c r="M218" s="485">
        <v>295529</v>
      </c>
      <c r="N218" s="485">
        <v>0</v>
      </c>
      <c r="O218" s="485">
        <v>0</v>
      </c>
      <c r="P218" s="485">
        <v>0</v>
      </c>
      <c r="Q218" s="485">
        <v>0</v>
      </c>
      <c r="R218" s="485">
        <v>0</v>
      </c>
      <c r="S218" s="559">
        <v>0</v>
      </c>
      <c r="T218" s="559"/>
      <c r="U218" s="485">
        <v>0</v>
      </c>
      <c r="V218" s="559">
        <v>0</v>
      </c>
      <c r="W218" s="559"/>
    </row>
    <row r="219" spans="1:23" ht="26.25" customHeight="1">
      <c r="A219" s="484" t="s">
        <v>362</v>
      </c>
      <c r="B219" s="484" t="s">
        <v>362</v>
      </c>
      <c r="C219" s="484" t="s">
        <v>375</v>
      </c>
      <c r="D219" s="558" t="s">
        <v>31</v>
      </c>
      <c r="E219" s="558"/>
      <c r="F219" s="559">
        <v>34324</v>
      </c>
      <c r="G219" s="559"/>
      <c r="H219" s="485">
        <v>34324</v>
      </c>
      <c r="I219" s="485">
        <v>34324</v>
      </c>
      <c r="J219" s="485">
        <v>34324</v>
      </c>
      <c r="K219" s="485">
        <v>0</v>
      </c>
      <c r="L219" s="485">
        <v>0</v>
      </c>
      <c r="M219" s="485">
        <v>0</v>
      </c>
      <c r="N219" s="485">
        <v>0</v>
      </c>
      <c r="O219" s="485">
        <v>0</v>
      </c>
      <c r="P219" s="485">
        <v>0</v>
      </c>
      <c r="Q219" s="485">
        <v>0</v>
      </c>
      <c r="R219" s="485">
        <v>0</v>
      </c>
      <c r="S219" s="559">
        <v>0</v>
      </c>
      <c r="T219" s="559"/>
      <c r="U219" s="485">
        <v>0</v>
      </c>
      <c r="V219" s="559">
        <v>0</v>
      </c>
      <c r="W219" s="559"/>
    </row>
    <row r="220" spans="1:23" ht="29.25" customHeight="1">
      <c r="A220" s="484" t="s">
        <v>362</v>
      </c>
      <c r="B220" s="484" t="s">
        <v>362</v>
      </c>
      <c r="C220" s="484" t="s">
        <v>403</v>
      </c>
      <c r="D220" s="558" t="s">
        <v>51</v>
      </c>
      <c r="E220" s="558"/>
      <c r="F220" s="559">
        <v>121247</v>
      </c>
      <c r="G220" s="559"/>
      <c r="H220" s="485">
        <v>121247</v>
      </c>
      <c r="I220" s="485">
        <v>121247</v>
      </c>
      <c r="J220" s="485">
        <v>121247</v>
      </c>
      <c r="K220" s="485">
        <v>0</v>
      </c>
      <c r="L220" s="485">
        <v>0</v>
      </c>
      <c r="M220" s="485">
        <v>0</v>
      </c>
      <c r="N220" s="485">
        <v>0</v>
      </c>
      <c r="O220" s="485">
        <v>0</v>
      </c>
      <c r="P220" s="485">
        <v>0</v>
      </c>
      <c r="Q220" s="485">
        <v>0</v>
      </c>
      <c r="R220" s="485">
        <v>0</v>
      </c>
      <c r="S220" s="559">
        <v>0</v>
      </c>
      <c r="T220" s="559"/>
      <c r="U220" s="485">
        <v>0</v>
      </c>
      <c r="V220" s="559">
        <v>0</v>
      </c>
      <c r="W220" s="559"/>
    </row>
    <row r="221" spans="1:23" ht="24" customHeight="1">
      <c r="A221" s="484" t="s">
        <v>362</v>
      </c>
      <c r="B221" s="484" t="s">
        <v>362</v>
      </c>
      <c r="C221" s="484" t="s">
        <v>376</v>
      </c>
      <c r="D221" s="558" t="s">
        <v>32</v>
      </c>
      <c r="E221" s="558"/>
      <c r="F221" s="559">
        <v>12713</v>
      </c>
      <c r="G221" s="559"/>
      <c r="H221" s="485">
        <v>12713</v>
      </c>
      <c r="I221" s="485">
        <v>12713</v>
      </c>
      <c r="J221" s="485">
        <v>12713</v>
      </c>
      <c r="K221" s="485">
        <v>0</v>
      </c>
      <c r="L221" s="485">
        <v>0</v>
      </c>
      <c r="M221" s="485">
        <v>0</v>
      </c>
      <c r="N221" s="485">
        <v>0</v>
      </c>
      <c r="O221" s="485">
        <v>0</v>
      </c>
      <c r="P221" s="485">
        <v>0</v>
      </c>
      <c r="Q221" s="485">
        <v>0</v>
      </c>
      <c r="R221" s="485">
        <v>0</v>
      </c>
      <c r="S221" s="559">
        <v>0</v>
      </c>
      <c r="T221" s="559"/>
      <c r="U221" s="485">
        <v>0</v>
      </c>
      <c r="V221" s="559">
        <v>0</v>
      </c>
      <c r="W221" s="559"/>
    </row>
    <row r="222" spans="1:23" ht="34.5" customHeight="1">
      <c r="A222" s="484" t="s">
        <v>362</v>
      </c>
      <c r="B222" s="484" t="s">
        <v>362</v>
      </c>
      <c r="C222" s="484" t="s">
        <v>424</v>
      </c>
      <c r="D222" s="558" t="s">
        <v>57</v>
      </c>
      <c r="E222" s="558"/>
      <c r="F222" s="559">
        <v>5642704</v>
      </c>
      <c r="G222" s="559"/>
      <c r="H222" s="485">
        <v>5642704</v>
      </c>
      <c r="I222" s="485">
        <v>5642704</v>
      </c>
      <c r="J222" s="485">
        <v>5642704</v>
      </c>
      <c r="K222" s="485">
        <v>0</v>
      </c>
      <c r="L222" s="485">
        <v>0</v>
      </c>
      <c r="M222" s="485">
        <v>0</v>
      </c>
      <c r="N222" s="485">
        <v>0</v>
      </c>
      <c r="O222" s="485">
        <v>0</v>
      </c>
      <c r="P222" s="485">
        <v>0</v>
      </c>
      <c r="Q222" s="485">
        <v>0</v>
      </c>
      <c r="R222" s="485">
        <v>0</v>
      </c>
      <c r="S222" s="559">
        <v>0</v>
      </c>
      <c r="T222" s="559"/>
      <c r="U222" s="485">
        <v>0</v>
      </c>
      <c r="V222" s="559">
        <v>0</v>
      </c>
      <c r="W222" s="559"/>
    </row>
    <row r="223" spans="1:23" ht="41.25" customHeight="1">
      <c r="A223" s="484" t="s">
        <v>362</v>
      </c>
      <c r="B223" s="484" t="s">
        <v>362</v>
      </c>
      <c r="C223" s="484" t="s">
        <v>425</v>
      </c>
      <c r="D223" s="558" t="s">
        <v>106</v>
      </c>
      <c r="E223" s="558"/>
      <c r="F223" s="559">
        <v>126961</v>
      </c>
      <c r="G223" s="559"/>
      <c r="H223" s="485">
        <v>126961</v>
      </c>
      <c r="I223" s="485">
        <v>126961</v>
      </c>
      <c r="J223" s="485">
        <v>126961</v>
      </c>
      <c r="K223" s="485">
        <v>0</v>
      </c>
      <c r="L223" s="485">
        <v>0</v>
      </c>
      <c r="M223" s="485">
        <v>0</v>
      </c>
      <c r="N223" s="485">
        <v>0</v>
      </c>
      <c r="O223" s="485">
        <v>0</v>
      </c>
      <c r="P223" s="485">
        <v>0</v>
      </c>
      <c r="Q223" s="485">
        <v>0</v>
      </c>
      <c r="R223" s="485">
        <v>0</v>
      </c>
      <c r="S223" s="559">
        <v>0</v>
      </c>
      <c r="T223" s="559"/>
      <c r="U223" s="485">
        <v>0</v>
      </c>
      <c r="V223" s="559">
        <v>0</v>
      </c>
      <c r="W223" s="559"/>
    </row>
    <row r="224" spans="1:23" ht="44.25" customHeight="1">
      <c r="A224" s="484" t="s">
        <v>362</v>
      </c>
      <c r="B224" s="484" t="s">
        <v>362</v>
      </c>
      <c r="C224" s="484" t="s">
        <v>426</v>
      </c>
      <c r="D224" s="558" t="s">
        <v>58</v>
      </c>
      <c r="E224" s="558"/>
      <c r="F224" s="559">
        <v>425889</v>
      </c>
      <c r="G224" s="559"/>
      <c r="H224" s="485">
        <v>425889</v>
      </c>
      <c r="I224" s="485">
        <v>425889</v>
      </c>
      <c r="J224" s="485">
        <v>425889</v>
      </c>
      <c r="K224" s="485">
        <v>0</v>
      </c>
      <c r="L224" s="485">
        <v>0</v>
      </c>
      <c r="M224" s="485">
        <v>0</v>
      </c>
      <c r="N224" s="485">
        <v>0</v>
      </c>
      <c r="O224" s="485">
        <v>0</v>
      </c>
      <c r="P224" s="485">
        <v>0</v>
      </c>
      <c r="Q224" s="485">
        <v>0</v>
      </c>
      <c r="R224" s="485">
        <v>0</v>
      </c>
      <c r="S224" s="559">
        <v>0</v>
      </c>
      <c r="T224" s="559"/>
      <c r="U224" s="485">
        <v>0</v>
      </c>
      <c r="V224" s="559">
        <v>0</v>
      </c>
      <c r="W224" s="559"/>
    </row>
    <row r="225" spans="1:23" ht="26.25" customHeight="1">
      <c r="A225" s="484" t="s">
        <v>362</v>
      </c>
      <c r="B225" s="484" t="s">
        <v>362</v>
      </c>
      <c r="C225" s="484" t="s">
        <v>377</v>
      </c>
      <c r="D225" s="558" t="s">
        <v>33</v>
      </c>
      <c r="E225" s="558"/>
      <c r="F225" s="559">
        <v>32294</v>
      </c>
      <c r="G225" s="559"/>
      <c r="H225" s="485">
        <v>32294</v>
      </c>
      <c r="I225" s="485">
        <v>32294</v>
      </c>
      <c r="J225" s="485">
        <v>32294</v>
      </c>
      <c r="K225" s="485">
        <v>0</v>
      </c>
      <c r="L225" s="485">
        <v>0</v>
      </c>
      <c r="M225" s="485">
        <v>0</v>
      </c>
      <c r="N225" s="485">
        <v>0</v>
      </c>
      <c r="O225" s="485">
        <v>0</v>
      </c>
      <c r="P225" s="485">
        <v>0</v>
      </c>
      <c r="Q225" s="485">
        <v>0</v>
      </c>
      <c r="R225" s="485">
        <v>0</v>
      </c>
      <c r="S225" s="559">
        <v>0</v>
      </c>
      <c r="T225" s="559"/>
      <c r="U225" s="485">
        <v>0</v>
      </c>
      <c r="V225" s="559">
        <v>0</v>
      </c>
      <c r="W225" s="559"/>
    </row>
    <row r="226" spans="1:23" ht="38.25" customHeight="1">
      <c r="A226" s="484" t="s">
        <v>362</v>
      </c>
      <c r="B226" s="484" t="s">
        <v>362</v>
      </c>
      <c r="C226" s="484" t="s">
        <v>378</v>
      </c>
      <c r="D226" s="558" t="s">
        <v>646</v>
      </c>
      <c r="E226" s="558"/>
      <c r="F226" s="559">
        <v>4123</v>
      </c>
      <c r="G226" s="559"/>
      <c r="H226" s="485">
        <v>4123</v>
      </c>
      <c r="I226" s="485">
        <v>4123</v>
      </c>
      <c r="J226" s="485">
        <v>4123</v>
      </c>
      <c r="K226" s="485">
        <v>0</v>
      </c>
      <c r="L226" s="485">
        <v>0</v>
      </c>
      <c r="M226" s="485">
        <v>0</v>
      </c>
      <c r="N226" s="485">
        <v>0</v>
      </c>
      <c r="O226" s="485">
        <v>0</v>
      </c>
      <c r="P226" s="485">
        <v>0</v>
      </c>
      <c r="Q226" s="485">
        <v>0</v>
      </c>
      <c r="R226" s="485">
        <v>0</v>
      </c>
      <c r="S226" s="559">
        <v>0</v>
      </c>
      <c r="T226" s="559"/>
      <c r="U226" s="485">
        <v>0</v>
      </c>
      <c r="V226" s="559">
        <v>0</v>
      </c>
      <c r="W226" s="559"/>
    </row>
    <row r="227" spans="1:23" ht="20.25" customHeight="1">
      <c r="A227" s="484" t="s">
        <v>362</v>
      </c>
      <c r="B227" s="484" t="s">
        <v>362</v>
      </c>
      <c r="C227" s="484" t="s">
        <v>380</v>
      </c>
      <c r="D227" s="558" t="s">
        <v>34</v>
      </c>
      <c r="E227" s="558"/>
      <c r="F227" s="559">
        <v>10842</v>
      </c>
      <c r="G227" s="559"/>
      <c r="H227" s="485">
        <v>10842</v>
      </c>
      <c r="I227" s="485">
        <v>10842</v>
      </c>
      <c r="J227" s="485">
        <v>10842</v>
      </c>
      <c r="K227" s="485">
        <v>0</v>
      </c>
      <c r="L227" s="485">
        <v>0</v>
      </c>
      <c r="M227" s="485">
        <v>0</v>
      </c>
      <c r="N227" s="485">
        <v>0</v>
      </c>
      <c r="O227" s="485">
        <v>0</v>
      </c>
      <c r="P227" s="485">
        <v>0</v>
      </c>
      <c r="Q227" s="485">
        <v>0</v>
      </c>
      <c r="R227" s="485">
        <v>0</v>
      </c>
      <c r="S227" s="559">
        <v>0</v>
      </c>
      <c r="T227" s="559"/>
      <c r="U227" s="485">
        <v>0</v>
      </c>
      <c r="V227" s="559">
        <v>0</v>
      </c>
      <c r="W227" s="559"/>
    </row>
    <row r="228" spans="1:23" ht="45.75" customHeight="1">
      <c r="A228" s="484" t="s">
        <v>362</v>
      </c>
      <c r="B228" s="484" t="s">
        <v>362</v>
      </c>
      <c r="C228" s="484" t="s">
        <v>427</v>
      </c>
      <c r="D228" s="558" t="s">
        <v>564</v>
      </c>
      <c r="E228" s="558"/>
      <c r="F228" s="559">
        <v>398510</v>
      </c>
      <c r="G228" s="559"/>
      <c r="H228" s="485">
        <v>398510</v>
      </c>
      <c r="I228" s="485">
        <v>398510</v>
      </c>
      <c r="J228" s="485">
        <v>398510</v>
      </c>
      <c r="K228" s="485">
        <v>0</v>
      </c>
      <c r="L228" s="485">
        <v>0</v>
      </c>
      <c r="M228" s="485">
        <v>0</v>
      </c>
      <c r="N228" s="485">
        <v>0</v>
      </c>
      <c r="O228" s="485">
        <v>0</v>
      </c>
      <c r="P228" s="485">
        <v>0</v>
      </c>
      <c r="Q228" s="485">
        <v>0</v>
      </c>
      <c r="R228" s="485">
        <v>0</v>
      </c>
      <c r="S228" s="559">
        <v>0</v>
      </c>
      <c r="T228" s="559"/>
      <c r="U228" s="485">
        <v>0</v>
      </c>
      <c r="V228" s="559">
        <v>0</v>
      </c>
      <c r="W228" s="559"/>
    </row>
    <row r="229" spans="1:23" ht="18.75" customHeight="1">
      <c r="A229" s="484" t="s">
        <v>362</v>
      </c>
      <c r="B229" s="484" t="s">
        <v>362</v>
      </c>
      <c r="C229" s="484" t="s">
        <v>369</v>
      </c>
      <c r="D229" s="558" t="s">
        <v>26</v>
      </c>
      <c r="E229" s="558"/>
      <c r="F229" s="559">
        <v>123000</v>
      </c>
      <c r="G229" s="559"/>
      <c r="H229" s="485">
        <v>123000</v>
      </c>
      <c r="I229" s="485">
        <v>123000</v>
      </c>
      <c r="J229" s="485">
        <v>0</v>
      </c>
      <c r="K229" s="485">
        <v>123000</v>
      </c>
      <c r="L229" s="485">
        <v>0</v>
      </c>
      <c r="M229" s="485">
        <v>0</v>
      </c>
      <c r="N229" s="485">
        <v>0</v>
      </c>
      <c r="O229" s="485">
        <v>0</v>
      </c>
      <c r="P229" s="485">
        <v>0</v>
      </c>
      <c r="Q229" s="485">
        <v>0</v>
      </c>
      <c r="R229" s="485">
        <v>0</v>
      </c>
      <c r="S229" s="559">
        <v>0</v>
      </c>
      <c r="T229" s="559"/>
      <c r="U229" s="485">
        <v>0</v>
      </c>
      <c r="V229" s="559">
        <v>0</v>
      </c>
      <c r="W229" s="559"/>
    </row>
    <row r="230" spans="1:23" ht="18" customHeight="1">
      <c r="A230" s="484" t="s">
        <v>362</v>
      </c>
      <c r="B230" s="484" t="s">
        <v>362</v>
      </c>
      <c r="C230" s="484" t="s">
        <v>408</v>
      </c>
      <c r="D230" s="558" t="s">
        <v>59</v>
      </c>
      <c r="E230" s="558"/>
      <c r="F230" s="559">
        <v>11000</v>
      </c>
      <c r="G230" s="559"/>
      <c r="H230" s="485">
        <v>11000</v>
      </c>
      <c r="I230" s="485">
        <v>11000</v>
      </c>
      <c r="J230" s="485">
        <v>0</v>
      </c>
      <c r="K230" s="485">
        <v>11000</v>
      </c>
      <c r="L230" s="485">
        <v>0</v>
      </c>
      <c r="M230" s="485">
        <v>0</v>
      </c>
      <c r="N230" s="485">
        <v>0</v>
      </c>
      <c r="O230" s="485">
        <v>0</v>
      </c>
      <c r="P230" s="485">
        <v>0</v>
      </c>
      <c r="Q230" s="485">
        <v>0</v>
      </c>
      <c r="R230" s="485">
        <v>0</v>
      </c>
      <c r="S230" s="559">
        <v>0</v>
      </c>
      <c r="T230" s="559"/>
      <c r="U230" s="485">
        <v>0</v>
      </c>
      <c r="V230" s="559">
        <v>0</v>
      </c>
      <c r="W230" s="559"/>
    </row>
    <row r="231" spans="1:23" ht="30" customHeight="1">
      <c r="A231" s="484" t="s">
        <v>362</v>
      </c>
      <c r="B231" s="484" t="s">
        <v>362</v>
      </c>
      <c r="C231" s="484" t="s">
        <v>428</v>
      </c>
      <c r="D231" s="558" t="s">
        <v>60</v>
      </c>
      <c r="E231" s="558"/>
      <c r="F231" s="559">
        <v>8000</v>
      </c>
      <c r="G231" s="559"/>
      <c r="H231" s="485">
        <v>8000</v>
      </c>
      <c r="I231" s="485">
        <v>8000</v>
      </c>
      <c r="J231" s="485">
        <v>0</v>
      </c>
      <c r="K231" s="485">
        <v>8000</v>
      </c>
      <c r="L231" s="485">
        <v>0</v>
      </c>
      <c r="M231" s="485">
        <v>0</v>
      </c>
      <c r="N231" s="485">
        <v>0</v>
      </c>
      <c r="O231" s="485">
        <v>0</v>
      </c>
      <c r="P231" s="485">
        <v>0</v>
      </c>
      <c r="Q231" s="485">
        <v>0</v>
      </c>
      <c r="R231" s="485">
        <v>0</v>
      </c>
      <c r="S231" s="559">
        <v>0</v>
      </c>
      <c r="T231" s="559"/>
      <c r="U231" s="485">
        <v>0</v>
      </c>
      <c r="V231" s="559">
        <v>0</v>
      </c>
      <c r="W231" s="559"/>
    </row>
    <row r="232" spans="1:23" ht="18" customHeight="1">
      <c r="A232" s="484" t="s">
        <v>362</v>
      </c>
      <c r="B232" s="484" t="s">
        <v>362</v>
      </c>
      <c r="C232" s="484" t="s">
        <v>429</v>
      </c>
      <c r="D232" s="558" t="s">
        <v>61</v>
      </c>
      <c r="E232" s="558"/>
      <c r="F232" s="559">
        <v>12000</v>
      </c>
      <c r="G232" s="559"/>
      <c r="H232" s="485">
        <v>12000</v>
      </c>
      <c r="I232" s="485">
        <v>12000</v>
      </c>
      <c r="J232" s="485">
        <v>0</v>
      </c>
      <c r="K232" s="485">
        <v>12000</v>
      </c>
      <c r="L232" s="485">
        <v>0</v>
      </c>
      <c r="M232" s="485">
        <v>0</v>
      </c>
      <c r="N232" s="485">
        <v>0</v>
      </c>
      <c r="O232" s="485">
        <v>0</v>
      </c>
      <c r="P232" s="485">
        <v>0</v>
      </c>
      <c r="Q232" s="485">
        <v>0</v>
      </c>
      <c r="R232" s="485">
        <v>0</v>
      </c>
      <c r="S232" s="559">
        <v>0</v>
      </c>
      <c r="T232" s="559"/>
      <c r="U232" s="485">
        <v>0</v>
      </c>
      <c r="V232" s="559">
        <v>0</v>
      </c>
      <c r="W232" s="559"/>
    </row>
    <row r="233" spans="1:23" ht="18" customHeight="1">
      <c r="A233" s="484" t="s">
        <v>362</v>
      </c>
      <c r="B233" s="484" t="s">
        <v>362</v>
      </c>
      <c r="C233" s="484" t="s">
        <v>381</v>
      </c>
      <c r="D233" s="558" t="s">
        <v>35</v>
      </c>
      <c r="E233" s="558"/>
      <c r="F233" s="559">
        <v>64486</v>
      </c>
      <c r="G233" s="559"/>
      <c r="H233" s="485">
        <v>64486</v>
      </c>
      <c r="I233" s="485">
        <v>64486</v>
      </c>
      <c r="J233" s="485">
        <v>0</v>
      </c>
      <c r="K233" s="485">
        <v>64486</v>
      </c>
      <c r="L233" s="485">
        <v>0</v>
      </c>
      <c r="M233" s="485">
        <v>0</v>
      </c>
      <c r="N233" s="485">
        <v>0</v>
      </c>
      <c r="O233" s="485">
        <v>0</v>
      </c>
      <c r="P233" s="485">
        <v>0</v>
      </c>
      <c r="Q233" s="485">
        <v>0</v>
      </c>
      <c r="R233" s="485">
        <v>0</v>
      </c>
      <c r="S233" s="559">
        <v>0</v>
      </c>
      <c r="T233" s="559"/>
      <c r="U233" s="485">
        <v>0</v>
      </c>
      <c r="V233" s="559">
        <v>0</v>
      </c>
      <c r="W233" s="559"/>
    </row>
    <row r="234" spans="1:23" ht="18" customHeight="1">
      <c r="A234" s="484" t="s">
        <v>362</v>
      </c>
      <c r="B234" s="484" t="s">
        <v>362</v>
      </c>
      <c r="C234" s="484" t="s">
        <v>382</v>
      </c>
      <c r="D234" s="558" t="s">
        <v>36</v>
      </c>
      <c r="E234" s="558"/>
      <c r="F234" s="559">
        <v>60200</v>
      </c>
      <c r="G234" s="559"/>
      <c r="H234" s="485">
        <v>60200</v>
      </c>
      <c r="I234" s="485">
        <v>60200</v>
      </c>
      <c r="J234" s="485">
        <v>0</v>
      </c>
      <c r="K234" s="485">
        <v>60200</v>
      </c>
      <c r="L234" s="485">
        <v>0</v>
      </c>
      <c r="M234" s="485">
        <v>0</v>
      </c>
      <c r="N234" s="485">
        <v>0</v>
      </c>
      <c r="O234" s="485">
        <v>0</v>
      </c>
      <c r="P234" s="485">
        <v>0</v>
      </c>
      <c r="Q234" s="485">
        <v>0</v>
      </c>
      <c r="R234" s="485">
        <v>0</v>
      </c>
      <c r="S234" s="559">
        <v>0</v>
      </c>
      <c r="T234" s="559"/>
      <c r="U234" s="485">
        <v>0</v>
      </c>
      <c r="V234" s="559">
        <v>0</v>
      </c>
      <c r="W234" s="559"/>
    </row>
    <row r="235" spans="1:23" ht="18" customHeight="1">
      <c r="A235" s="484" t="s">
        <v>362</v>
      </c>
      <c r="B235" s="484" t="s">
        <v>362</v>
      </c>
      <c r="C235" s="484" t="s">
        <v>383</v>
      </c>
      <c r="D235" s="558" t="s">
        <v>49</v>
      </c>
      <c r="E235" s="558"/>
      <c r="F235" s="559">
        <v>29300</v>
      </c>
      <c r="G235" s="559"/>
      <c r="H235" s="485">
        <v>29300</v>
      </c>
      <c r="I235" s="485">
        <v>29300</v>
      </c>
      <c r="J235" s="485">
        <v>0</v>
      </c>
      <c r="K235" s="485">
        <v>29300</v>
      </c>
      <c r="L235" s="485">
        <v>0</v>
      </c>
      <c r="M235" s="485">
        <v>0</v>
      </c>
      <c r="N235" s="485">
        <v>0</v>
      </c>
      <c r="O235" s="485">
        <v>0</v>
      </c>
      <c r="P235" s="485">
        <v>0</v>
      </c>
      <c r="Q235" s="485">
        <v>0</v>
      </c>
      <c r="R235" s="485">
        <v>0</v>
      </c>
      <c r="S235" s="559">
        <v>0</v>
      </c>
      <c r="T235" s="559"/>
      <c r="U235" s="485">
        <v>0</v>
      </c>
      <c r="V235" s="559">
        <v>0</v>
      </c>
      <c r="W235" s="559"/>
    </row>
    <row r="236" spans="1:23" ht="18" customHeight="1">
      <c r="A236" s="484" t="s">
        <v>362</v>
      </c>
      <c r="B236" s="484" t="s">
        <v>362</v>
      </c>
      <c r="C236" s="484" t="s">
        <v>367</v>
      </c>
      <c r="D236" s="558" t="s">
        <v>25</v>
      </c>
      <c r="E236" s="558"/>
      <c r="F236" s="559">
        <v>61000</v>
      </c>
      <c r="G236" s="559"/>
      <c r="H236" s="485">
        <v>61000</v>
      </c>
      <c r="I236" s="485">
        <v>61000</v>
      </c>
      <c r="J236" s="485">
        <v>0</v>
      </c>
      <c r="K236" s="485">
        <v>61000</v>
      </c>
      <c r="L236" s="485">
        <v>0</v>
      </c>
      <c r="M236" s="485">
        <v>0</v>
      </c>
      <c r="N236" s="485">
        <v>0</v>
      </c>
      <c r="O236" s="485">
        <v>0</v>
      </c>
      <c r="P236" s="485">
        <v>0</v>
      </c>
      <c r="Q236" s="485">
        <v>0</v>
      </c>
      <c r="R236" s="485">
        <v>0</v>
      </c>
      <c r="S236" s="559">
        <v>0</v>
      </c>
      <c r="T236" s="559"/>
      <c r="U236" s="485">
        <v>0</v>
      </c>
      <c r="V236" s="559">
        <v>0</v>
      </c>
      <c r="W236" s="559"/>
    </row>
    <row r="237" spans="1:23" ht="21" customHeight="1">
      <c r="A237" s="484" t="s">
        <v>362</v>
      </c>
      <c r="B237" s="484" t="s">
        <v>362</v>
      </c>
      <c r="C237" s="484" t="s">
        <v>384</v>
      </c>
      <c r="D237" s="558" t="s">
        <v>267</v>
      </c>
      <c r="E237" s="558"/>
      <c r="F237" s="559">
        <v>8562</v>
      </c>
      <c r="G237" s="559"/>
      <c r="H237" s="485">
        <v>8562</v>
      </c>
      <c r="I237" s="485">
        <v>8562</v>
      </c>
      <c r="J237" s="485">
        <v>0</v>
      </c>
      <c r="K237" s="485">
        <v>8562</v>
      </c>
      <c r="L237" s="485">
        <v>0</v>
      </c>
      <c r="M237" s="485">
        <v>0</v>
      </c>
      <c r="N237" s="485">
        <v>0</v>
      </c>
      <c r="O237" s="485">
        <v>0</v>
      </c>
      <c r="P237" s="485">
        <v>0</v>
      </c>
      <c r="Q237" s="485">
        <v>0</v>
      </c>
      <c r="R237" s="485">
        <v>0</v>
      </c>
      <c r="S237" s="559">
        <v>0</v>
      </c>
      <c r="T237" s="559"/>
      <c r="U237" s="485">
        <v>0</v>
      </c>
      <c r="V237" s="559">
        <v>0</v>
      </c>
      <c r="W237" s="559"/>
    </row>
    <row r="238" spans="1:23" ht="18" customHeight="1">
      <c r="A238" s="484" t="s">
        <v>362</v>
      </c>
      <c r="B238" s="484" t="s">
        <v>362</v>
      </c>
      <c r="C238" s="484" t="s">
        <v>385</v>
      </c>
      <c r="D238" s="558" t="s">
        <v>37</v>
      </c>
      <c r="E238" s="558"/>
      <c r="F238" s="559">
        <v>5000</v>
      </c>
      <c r="G238" s="559"/>
      <c r="H238" s="485">
        <v>5000</v>
      </c>
      <c r="I238" s="485">
        <v>5000</v>
      </c>
      <c r="J238" s="485">
        <v>0</v>
      </c>
      <c r="K238" s="485">
        <v>5000</v>
      </c>
      <c r="L238" s="485">
        <v>0</v>
      </c>
      <c r="M238" s="485">
        <v>0</v>
      </c>
      <c r="N238" s="485">
        <v>0</v>
      </c>
      <c r="O238" s="485">
        <v>0</v>
      </c>
      <c r="P238" s="485">
        <v>0</v>
      </c>
      <c r="Q238" s="485">
        <v>0</v>
      </c>
      <c r="R238" s="485">
        <v>0</v>
      </c>
      <c r="S238" s="559">
        <v>0</v>
      </c>
      <c r="T238" s="559"/>
      <c r="U238" s="485">
        <v>0</v>
      </c>
      <c r="V238" s="559">
        <v>0</v>
      </c>
      <c r="W238" s="559"/>
    </row>
    <row r="239" spans="1:23" ht="18" customHeight="1">
      <c r="A239" s="484" t="s">
        <v>362</v>
      </c>
      <c r="B239" s="484" t="s">
        <v>362</v>
      </c>
      <c r="C239" s="484" t="s">
        <v>386</v>
      </c>
      <c r="D239" s="558" t="s">
        <v>38</v>
      </c>
      <c r="E239" s="558"/>
      <c r="F239" s="559">
        <v>5700</v>
      </c>
      <c r="G239" s="559"/>
      <c r="H239" s="485">
        <v>5700</v>
      </c>
      <c r="I239" s="485">
        <v>5700</v>
      </c>
      <c r="J239" s="485">
        <v>0</v>
      </c>
      <c r="K239" s="485">
        <v>5700</v>
      </c>
      <c r="L239" s="485">
        <v>0</v>
      </c>
      <c r="M239" s="485">
        <v>0</v>
      </c>
      <c r="N239" s="485">
        <v>0</v>
      </c>
      <c r="O239" s="485">
        <v>0</v>
      </c>
      <c r="P239" s="485">
        <v>0</v>
      </c>
      <c r="Q239" s="485">
        <v>0</v>
      </c>
      <c r="R239" s="485">
        <v>0</v>
      </c>
      <c r="S239" s="559">
        <v>0</v>
      </c>
      <c r="T239" s="559"/>
      <c r="U239" s="485">
        <v>0</v>
      </c>
      <c r="V239" s="559">
        <v>0</v>
      </c>
      <c r="W239" s="559"/>
    </row>
    <row r="240" spans="1:23" ht="31.5" customHeight="1">
      <c r="A240" s="484" t="s">
        <v>362</v>
      </c>
      <c r="B240" s="484" t="s">
        <v>362</v>
      </c>
      <c r="C240" s="484" t="s">
        <v>387</v>
      </c>
      <c r="D240" s="558" t="s">
        <v>39</v>
      </c>
      <c r="E240" s="558"/>
      <c r="F240" s="559">
        <v>6201</v>
      </c>
      <c r="G240" s="559"/>
      <c r="H240" s="485">
        <v>6201</v>
      </c>
      <c r="I240" s="485">
        <v>6201</v>
      </c>
      <c r="J240" s="485">
        <v>0</v>
      </c>
      <c r="K240" s="485">
        <v>6201</v>
      </c>
      <c r="L240" s="485">
        <v>0</v>
      </c>
      <c r="M240" s="485">
        <v>0</v>
      </c>
      <c r="N240" s="485">
        <v>0</v>
      </c>
      <c r="O240" s="485">
        <v>0</v>
      </c>
      <c r="P240" s="485">
        <v>0</v>
      </c>
      <c r="Q240" s="485">
        <v>0</v>
      </c>
      <c r="R240" s="485">
        <v>0</v>
      </c>
      <c r="S240" s="559">
        <v>0</v>
      </c>
      <c r="T240" s="559"/>
      <c r="U240" s="485">
        <v>0</v>
      </c>
      <c r="V240" s="559">
        <v>0</v>
      </c>
      <c r="W240" s="559"/>
    </row>
    <row r="241" spans="1:23" ht="16.5" customHeight="1">
      <c r="A241" s="484" t="s">
        <v>362</v>
      </c>
      <c r="B241" s="484" t="s">
        <v>362</v>
      </c>
      <c r="C241" s="484" t="s">
        <v>388</v>
      </c>
      <c r="D241" s="558" t="s">
        <v>40</v>
      </c>
      <c r="E241" s="558"/>
      <c r="F241" s="559">
        <v>24325</v>
      </c>
      <c r="G241" s="559"/>
      <c r="H241" s="485">
        <v>24325</v>
      </c>
      <c r="I241" s="485">
        <v>24325</v>
      </c>
      <c r="J241" s="485">
        <v>0</v>
      </c>
      <c r="K241" s="485">
        <v>24325</v>
      </c>
      <c r="L241" s="485">
        <v>0</v>
      </c>
      <c r="M241" s="485">
        <v>0</v>
      </c>
      <c r="N241" s="485">
        <v>0</v>
      </c>
      <c r="O241" s="485">
        <v>0</v>
      </c>
      <c r="P241" s="485">
        <v>0</v>
      </c>
      <c r="Q241" s="485">
        <v>0</v>
      </c>
      <c r="R241" s="485">
        <v>0</v>
      </c>
      <c r="S241" s="559">
        <v>0</v>
      </c>
      <c r="T241" s="559"/>
      <c r="U241" s="485">
        <v>0</v>
      </c>
      <c r="V241" s="559">
        <v>0</v>
      </c>
      <c r="W241" s="559"/>
    </row>
    <row r="242" spans="1:23" ht="21.75" customHeight="1">
      <c r="A242" s="484" t="s">
        <v>362</v>
      </c>
      <c r="B242" s="484" t="s">
        <v>362</v>
      </c>
      <c r="C242" s="484" t="s">
        <v>404</v>
      </c>
      <c r="D242" s="558" t="s">
        <v>52</v>
      </c>
      <c r="E242" s="558"/>
      <c r="F242" s="559">
        <v>3700</v>
      </c>
      <c r="G242" s="559"/>
      <c r="H242" s="485">
        <v>3700</v>
      </c>
      <c r="I242" s="485">
        <v>3700</v>
      </c>
      <c r="J242" s="485">
        <v>0</v>
      </c>
      <c r="K242" s="485">
        <v>3700</v>
      </c>
      <c r="L242" s="485">
        <v>0</v>
      </c>
      <c r="M242" s="485">
        <v>0</v>
      </c>
      <c r="N242" s="485">
        <v>0</v>
      </c>
      <c r="O242" s="485">
        <v>0</v>
      </c>
      <c r="P242" s="485">
        <v>0</v>
      </c>
      <c r="Q242" s="485">
        <v>0</v>
      </c>
      <c r="R242" s="485">
        <v>0</v>
      </c>
      <c r="S242" s="559">
        <v>0</v>
      </c>
      <c r="T242" s="559"/>
      <c r="U242" s="485">
        <v>0</v>
      </c>
      <c r="V242" s="559">
        <v>0</v>
      </c>
      <c r="W242" s="559"/>
    </row>
    <row r="243" spans="1:23" ht="32.25" customHeight="1">
      <c r="A243" s="484" t="s">
        <v>362</v>
      </c>
      <c r="B243" s="484" t="s">
        <v>362</v>
      </c>
      <c r="C243" s="484" t="s">
        <v>391</v>
      </c>
      <c r="D243" s="558" t="s">
        <v>95</v>
      </c>
      <c r="E243" s="558"/>
      <c r="F243" s="559">
        <v>5500</v>
      </c>
      <c r="G243" s="559"/>
      <c r="H243" s="485">
        <v>5500</v>
      </c>
      <c r="I243" s="485">
        <v>5500</v>
      </c>
      <c r="J243" s="485">
        <v>0</v>
      </c>
      <c r="K243" s="485">
        <v>5500</v>
      </c>
      <c r="L243" s="485">
        <v>0</v>
      </c>
      <c r="M243" s="485">
        <v>0</v>
      </c>
      <c r="N243" s="485">
        <v>0</v>
      </c>
      <c r="O243" s="485">
        <v>0</v>
      </c>
      <c r="P243" s="485">
        <v>0</v>
      </c>
      <c r="Q243" s="485">
        <v>0</v>
      </c>
      <c r="R243" s="485">
        <v>0</v>
      </c>
      <c r="S243" s="559">
        <v>0</v>
      </c>
      <c r="T243" s="559"/>
      <c r="U243" s="485">
        <v>0</v>
      </c>
      <c r="V243" s="559">
        <v>0</v>
      </c>
      <c r="W243" s="559"/>
    </row>
    <row r="244" spans="1:23" ht="21" customHeight="1">
      <c r="A244" s="489" t="s">
        <v>362</v>
      </c>
      <c r="B244" s="489" t="s">
        <v>430</v>
      </c>
      <c r="C244" s="489" t="s">
        <v>362</v>
      </c>
      <c r="D244" s="551" t="s">
        <v>62</v>
      </c>
      <c r="E244" s="551"/>
      <c r="F244" s="552">
        <v>294207</v>
      </c>
      <c r="G244" s="552"/>
      <c r="H244" s="490">
        <v>294207</v>
      </c>
      <c r="I244" s="490">
        <v>293207</v>
      </c>
      <c r="J244" s="490">
        <v>258807</v>
      </c>
      <c r="K244" s="490">
        <v>34400</v>
      </c>
      <c r="L244" s="490">
        <v>0</v>
      </c>
      <c r="M244" s="490">
        <v>1000</v>
      </c>
      <c r="N244" s="490">
        <v>0</v>
      </c>
      <c r="O244" s="490">
        <v>0</v>
      </c>
      <c r="P244" s="490">
        <v>0</v>
      </c>
      <c r="Q244" s="490">
        <v>0</v>
      </c>
      <c r="R244" s="490">
        <v>0</v>
      </c>
      <c r="S244" s="552">
        <v>0</v>
      </c>
      <c r="T244" s="552"/>
      <c r="U244" s="490">
        <v>0</v>
      </c>
      <c r="V244" s="552">
        <v>0</v>
      </c>
      <c r="W244" s="552"/>
    </row>
    <row r="245" spans="1:23" ht="27.75" customHeight="1">
      <c r="A245" s="484" t="s">
        <v>362</v>
      </c>
      <c r="B245" s="484" t="s">
        <v>362</v>
      </c>
      <c r="C245" s="484" t="s">
        <v>374</v>
      </c>
      <c r="D245" s="558" t="s">
        <v>30</v>
      </c>
      <c r="E245" s="558"/>
      <c r="F245" s="559">
        <v>1000</v>
      </c>
      <c r="G245" s="559"/>
      <c r="H245" s="485">
        <v>1000</v>
      </c>
      <c r="I245" s="485">
        <v>0</v>
      </c>
      <c r="J245" s="485">
        <v>0</v>
      </c>
      <c r="K245" s="485">
        <v>0</v>
      </c>
      <c r="L245" s="485">
        <v>0</v>
      </c>
      <c r="M245" s="485">
        <v>1000</v>
      </c>
      <c r="N245" s="485">
        <v>0</v>
      </c>
      <c r="O245" s="485">
        <v>0</v>
      </c>
      <c r="P245" s="485">
        <v>0</v>
      </c>
      <c r="Q245" s="485">
        <v>0</v>
      </c>
      <c r="R245" s="485">
        <v>0</v>
      </c>
      <c r="S245" s="559">
        <v>0</v>
      </c>
      <c r="T245" s="559"/>
      <c r="U245" s="485">
        <v>0</v>
      </c>
      <c r="V245" s="559">
        <v>0</v>
      </c>
      <c r="W245" s="559"/>
    </row>
    <row r="246" spans="1:23" ht="23.25" customHeight="1">
      <c r="A246" s="484" t="s">
        <v>362</v>
      </c>
      <c r="B246" s="484" t="s">
        <v>362</v>
      </c>
      <c r="C246" s="484" t="s">
        <v>375</v>
      </c>
      <c r="D246" s="558" t="s">
        <v>31</v>
      </c>
      <c r="E246" s="558"/>
      <c r="F246" s="559">
        <v>200287</v>
      </c>
      <c r="G246" s="559"/>
      <c r="H246" s="485">
        <v>200287</v>
      </c>
      <c r="I246" s="485">
        <v>200287</v>
      </c>
      <c r="J246" s="485">
        <v>200287</v>
      </c>
      <c r="K246" s="485">
        <v>0</v>
      </c>
      <c r="L246" s="485">
        <v>0</v>
      </c>
      <c r="M246" s="485">
        <v>0</v>
      </c>
      <c r="N246" s="485">
        <v>0</v>
      </c>
      <c r="O246" s="485">
        <v>0</v>
      </c>
      <c r="P246" s="485">
        <v>0</v>
      </c>
      <c r="Q246" s="485">
        <v>0</v>
      </c>
      <c r="R246" s="485">
        <v>0</v>
      </c>
      <c r="S246" s="559">
        <v>0</v>
      </c>
      <c r="T246" s="559"/>
      <c r="U246" s="485">
        <v>0</v>
      </c>
      <c r="V246" s="559">
        <v>0</v>
      </c>
      <c r="W246" s="559"/>
    </row>
    <row r="247" spans="1:23" ht="22.5" customHeight="1">
      <c r="A247" s="484" t="s">
        <v>362</v>
      </c>
      <c r="B247" s="484" t="s">
        <v>362</v>
      </c>
      <c r="C247" s="484" t="s">
        <v>376</v>
      </c>
      <c r="D247" s="558" t="s">
        <v>32</v>
      </c>
      <c r="E247" s="558"/>
      <c r="F247" s="559">
        <v>18000</v>
      </c>
      <c r="G247" s="559"/>
      <c r="H247" s="485">
        <v>18000</v>
      </c>
      <c r="I247" s="485">
        <v>18000</v>
      </c>
      <c r="J247" s="485">
        <v>18000</v>
      </c>
      <c r="K247" s="485">
        <v>0</v>
      </c>
      <c r="L247" s="485">
        <v>0</v>
      </c>
      <c r="M247" s="485">
        <v>0</v>
      </c>
      <c r="N247" s="485">
        <v>0</v>
      </c>
      <c r="O247" s="485">
        <v>0</v>
      </c>
      <c r="P247" s="485">
        <v>0</v>
      </c>
      <c r="Q247" s="485">
        <v>0</v>
      </c>
      <c r="R247" s="485">
        <v>0</v>
      </c>
      <c r="S247" s="559">
        <v>0</v>
      </c>
      <c r="T247" s="559"/>
      <c r="U247" s="485">
        <v>0</v>
      </c>
      <c r="V247" s="559">
        <v>0</v>
      </c>
      <c r="W247" s="559"/>
    </row>
    <row r="248" spans="1:23" ht="22.5" customHeight="1">
      <c r="A248" s="484" t="s">
        <v>362</v>
      </c>
      <c r="B248" s="484" t="s">
        <v>362</v>
      </c>
      <c r="C248" s="484" t="s">
        <v>377</v>
      </c>
      <c r="D248" s="558" t="s">
        <v>33</v>
      </c>
      <c r="E248" s="558"/>
      <c r="F248" s="559">
        <v>35466</v>
      </c>
      <c r="G248" s="559"/>
      <c r="H248" s="485">
        <v>35466</v>
      </c>
      <c r="I248" s="485">
        <v>35466</v>
      </c>
      <c r="J248" s="485">
        <v>35466</v>
      </c>
      <c r="K248" s="485">
        <v>0</v>
      </c>
      <c r="L248" s="485">
        <v>0</v>
      </c>
      <c r="M248" s="485">
        <v>0</v>
      </c>
      <c r="N248" s="485">
        <v>0</v>
      </c>
      <c r="O248" s="485">
        <v>0</v>
      </c>
      <c r="P248" s="485">
        <v>0</v>
      </c>
      <c r="Q248" s="485">
        <v>0</v>
      </c>
      <c r="R248" s="485">
        <v>0</v>
      </c>
      <c r="S248" s="559">
        <v>0</v>
      </c>
      <c r="T248" s="559"/>
      <c r="U248" s="485">
        <v>0</v>
      </c>
      <c r="V248" s="559">
        <v>0</v>
      </c>
      <c r="W248" s="559"/>
    </row>
    <row r="249" spans="1:23" ht="37.5" customHeight="1">
      <c r="A249" s="484" t="s">
        <v>362</v>
      </c>
      <c r="B249" s="484" t="s">
        <v>362</v>
      </c>
      <c r="C249" s="484" t="s">
        <v>378</v>
      </c>
      <c r="D249" s="558" t="s">
        <v>646</v>
      </c>
      <c r="E249" s="558"/>
      <c r="F249" s="559">
        <v>5054</v>
      </c>
      <c r="G249" s="559"/>
      <c r="H249" s="485">
        <v>5054</v>
      </c>
      <c r="I249" s="485">
        <v>5054</v>
      </c>
      <c r="J249" s="485">
        <v>5054</v>
      </c>
      <c r="K249" s="485">
        <v>0</v>
      </c>
      <c r="L249" s="485">
        <v>0</v>
      </c>
      <c r="M249" s="485">
        <v>0</v>
      </c>
      <c r="N249" s="485">
        <v>0</v>
      </c>
      <c r="O249" s="485">
        <v>0</v>
      </c>
      <c r="P249" s="485">
        <v>0</v>
      </c>
      <c r="Q249" s="485">
        <v>0</v>
      </c>
      <c r="R249" s="485">
        <v>0</v>
      </c>
      <c r="S249" s="559">
        <v>0</v>
      </c>
      <c r="T249" s="559"/>
      <c r="U249" s="485">
        <v>0</v>
      </c>
      <c r="V249" s="559">
        <v>0</v>
      </c>
      <c r="W249" s="559"/>
    </row>
    <row r="250" spans="1:23" ht="21" customHeight="1">
      <c r="A250" s="484" t="s">
        <v>362</v>
      </c>
      <c r="B250" s="484" t="s">
        <v>362</v>
      </c>
      <c r="C250" s="484" t="s">
        <v>369</v>
      </c>
      <c r="D250" s="558" t="s">
        <v>26</v>
      </c>
      <c r="E250" s="558"/>
      <c r="F250" s="559">
        <v>8500</v>
      </c>
      <c r="G250" s="559"/>
      <c r="H250" s="485">
        <v>8500</v>
      </c>
      <c r="I250" s="485">
        <v>8500</v>
      </c>
      <c r="J250" s="485">
        <v>0</v>
      </c>
      <c r="K250" s="485">
        <v>8500</v>
      </c>
      <c r="L250" s="485">
        <v>0</v>
      </c>
      <c r="M250" s="485">
        <v>0</v>
      </c>
      <c r="N250" s="485">
        <v>0</v>
      </c>
      <c r="O250" s="485">
        <v>0</v>
      </c>
      <c r="P250" s="485">
        <v>0</v>
      </c>
      <c r="Q250" s="485">
        <v>0</v>
      </c>
      <c r="R250" s="485">
        <v>0</v>
      </c>
      <c r="S250" s="559">
        <v>0</v>
      </c>
      <c r="T250" s="559"/>
      <c r="U250" s="485">
        <v>0</v>
      </c>
      <c r="V250" s="559">
        <v>0</v>
      </c>
      <c r="W250" s="559"/>
    </row>
    <row r="251" spans="1:23" ht="18" customHeight="1">
      <c r="A251" s="484" t="s">
        <v>362</v>
      </c>
      <c r="B251" s="484" t="s">
        <v>362</v>
      </c>
      <c r="C251" s="484" t="s">
        <v>381</v>
      </c>
      <c r="D251" s="558" t="s">
        <v>35</v>
      </c>
      <c r="E251" s="558"/>
      <c r="F251" s="559">
        <v>7200</v>
      </c>
      <c r="G251" s="559"/>
      <c r="H251" s="485">
        <v>7200</v>
      </c>
      <c r="I251" s="485">
        <v>7200</v>
      </c>
      <c r="J251" s="485">
        <v>0</v>
      </c>
      <c r="K251" s="485">
        <v>7200</v>
      </c>
      <c r="L251" s="485">
        <v>0</v>
      </c>
      <c r="M251" s="485">
        <v>0</v>
      </c>
      <c r="N251" s="485">
        <v>0</v>
      </c>
      <c r="O251" s="485">
        <v>0</v>
      </c>
      <c r="P251" s="485">
        <v>0</v>
      </c>
      <c r="Q251" s="485">
        <v>0</v>
      </c>
      <c r="R251" s="485">
        <v>0</v>
      </c>
      <c r="S251" s="559">
        <v>0</v>
      </c>
      <c r="T251" s="559"/>
      <c r="U251" s="485">
        <v>0</v>
      </c>
      <c r="V251" s="559">
        <v>0</v>
      </c>
      <c r="W251" s="559"/>
    </row>
    <row r="252" spans="1:23" ht="18" customHeight="1">
      <c r="A252" s="484" t="s">
        <v>362</v>
      </c>
      <c r="B252" s="484" t="s">
        <v>362</v>
      </c>
      <c r="C252" s="484" t="s">
        <v>382</v>
      </c>
      <c r="D252" s="558" t="s">
        <v>36</v>
      </c>
      <c r="E252" s="558"/>
      <c r="F252" s="559">
        <v>600</v>
      </c>
      <c r="G252" s="559"/>
      <c r="H252" s="485">
        <v>600</v>
      </c>
      <c r="I252" s="485">
        <v>600</v>
      </c>
      <c r="J252" s="485">
        <v>0</v>
      </c>
      <c r="K252" s="485">
        <v>600</v>
      </c>
      <c r="L252" s="485">
        <v>0</v>
      </c>
      <c r="M252" s="485">
        <v>0</v>
      </c>
      <c r="N252" s="485">
        <v>0</v>
      </c>
      <c r="O252" s="485">
        <v>0</v>
      </c>
      <c r="P252" s="485">
        <v>0</v>
      </c>
      <c r="Q252" s="485">
        <v>0</v>
      </c>
      <c r="R252" s="485">
        <v>0</v>
      </c>
      <c r="S252" s="559">
        <v>0</v>
      </c>
      <c r="T252" s="559"/>
      <c r="U252" s="485">
        <v>0</v>
      </c>
      <c r="V252" s="559">
        <v>0</v>
      </c>
      <c r="W252" s="559"/>
    </row>
    <row r="253" spans="1:23" ht="18" customHeight="1">
      <c r="A253" s="484" t="s">
        <v>362</v>
      </c>
      <c r="B253" s="484" t="s">
        <v>362</v>
      </c>
      <c r="C253" s="484" t="s">
        <v>383</v>
      </c>
      <c r="D253" s="558" t="s">
        <v>49</v>
      </c>
      <c r="E253" s="558"/>
      <c r="F253" s="559">
        <v>500</v>
      </c>
      <c r="G253" s="559"/>
      <c r="H253" s="485">
        <v>500</v>
      </c>
      <c r="I253" s="485">
        <v>500</v>
      </c>
      <c r="J253" s="485">
        <v>0</v>
      </c>
      <c r="K253" s="485">
        <v>500</v>
      </c>
      <c r="L253" s="485">
        <v>0</v>
      </c>
      <c r="M253" s="485">
        <v>0</v>
      </c>
      <c r="N253" s="485">
        <v>0</v>
      </c>
      <c r="O253" s="485">
        <v>0</v>
      </c>
      <c r="P253" s="485">
        <v>0</v>
      </c>
      <c r="Q253" s="485">
        <v>0</v>
      </c>
      <c r="R253" s="485">
        <v>0</v>
      </c>
      <c r="S253" s="559">
        <v>0</v>
      </c>
      <c r="T253" s="559"/>
      <c r="U253" s="485">
        <v>0</v>
      </c>
      <c r="V253" s="559">
        <v>0</v>
      </c>
      <c r="W253" s="559"/>
    </row>
    <row r="254" spans="1:23" ht="18" customHeight="1">
      <c r="A254" s="484" t="s">
        <v>362</v>
      </c>
      <c r="B254" s="484" t="s">
        <v>362</v>
      </c>
      <c r="C254" s="484" t="s">
        <v>367</v>
      </c>
      <c r="D254" s="558" t="s">
        <v>25</v>
      </c>
      <c r="E254" s="558"/>
      <c r="F254" s="559">
        <v>3000</v>
      </c>
      <c r="G254" s="559"/>
      <c r="H254" s="485">
        <v>3000</v>
      </c>
      <c r="I254" s="485">
        <v>3000</v>
      </c>
      <c r="J254" s="485">
        <v>0</v>
      </c>
      <c r="K254" s="485">
        <v>3000</v>
      </c>
      <c r="L254" s="485">
        <v>0</v>
      </c>
      <c r="M254" s="485">
        <v>0</v>
      </c>
      <c r="N254" s="485">
        <v>0</v>
      </c>
      <c r="O254" s="485">
        <v>0</v>
      </c>
      <c r="P254" s="485">
        <v>0</v>
      </c>
      <c r="Q254" s="485">
        <v>0</v>
      </c>
      <c r="R254" s="485">
        <v>0</v>
      </c>
      <c r="S254" s="559">
        <v>0</v>
      </c>
      <c r="T254" s="559"/>
      <c r="U254" s="485">
        <v>0</v>
      </c>
      <c r="V254" s="559">
        <v>0</v>
      </c>
      <c r="W254" s="559"/>
    </row>
    <row r="255" spans="1:23" ht="25.5" customHeight="1">
      <c r="A255" s="484" t="s">
        <v>362</v>
      </c>
      <c r="B255" s="484" t="s">
        <v>362</v>
      </c>
      <c r="C255" s="484" t="s">
        <v>384</v>
      </c>
      <c r="D255" s="558" t="s">
        <v>267</v>
      </c>
      <c r="E255" s="558"/>
      <c r="F255" s="559">
        <v>5600</v>
      </c>
      <c r="G255" s="559"/>
      <c r="H255" s="485">
        <v>5600</v>
      </c>
      <c r="I255" s="485">
        <v>5600</v>
      </c>
      <c r="J255" s="485">
        <v>0</v>
      </c>
      <c r="K255" s="485">
        <v>5600</v>
      </c>
      <c r="L255" s="485">
        <v>0</v>
      </c>
      <c r="M255" s="485">
        <v>0</v>
      </c>
      <c r="N255" s="485">
        <v>0</v>
      </c>
      <c r="O255" s="485">
        <v>0</v>
      </c>
      <c r="P255" s="485">
        <v>0</v>
      </c>
      <c r="Q255" s="485">
        <v>0</v>
      </c>
      <c r="R255" s="485">
        <v>0</v>
      </c>
      <c r="S255" s="559">
        <v>0</v>
      </c>
      <c r="T255" s="559"/>
      <c r="U255" s="485">
        <v>0</v>
      </c>
      <c r="V255" s="559">
        <v>0</v>
      </c>
      <c r="W255" s="559"/>
    </row>
    <row r="256" spans="1:23" ht="18" customHeight="1">
      <c r="A256" s="484" t="s">
        <v>362</v>
      </c>
      <c r="B256" s="484" t="s">
        <v>362</v>
      </c>
      <c r="C256" s="484" t="s">
        <v>385</v>
      </c>
      <c r="D256" s="558" t="s">
        <v>37</v>
      </c>
      <c r="E256" s="558"/>
      <c r="F256" s="559">
        <v>2000</v>
      </c>
      <c r="G256" s="559"/>
      <c r="H256" s="485">
        <v>2000</v>
      </c>
      <c r="I256" s="485">
        <v>2000</v>
      </c>
      <c r="J256" s="485">
        <v>0</v>
      </c>
      <c r="K256" s="485">
        <v>2000</v>
      </c>
      <c r="L256" s="485">
        <v>0</v>
      </c>
      <c r="M256" s="485">
        <v>0</v>
      </c>
      <c r="N256" s="485">
        <v>0</v>
      </c>
      <c r="O256" s="485">
        <v>0</v>
      </c>
      <c r="P256" s="485">
        <v>0</v>
      </c>
      <c r="Q256" s="485">
        <v>0</v>
      </c>
      <c r="R256" s="485">
        <v>0</v>
      </c>
      <c r="S256" s="559">
        <v>0</v>
      </c>
      <c r="T256" s="559"/>
      <c r="U256" s="485">
        <v>0</v>
      </c>
      <c r="V256" s="559">
        <v>0</v>
      </c>
      <c r="W256" s="559"/>
    </row>
    <row r="257" spans="1:23" ht="27" customHeight="1">
      <c r="A257" s="484" t="s">
        <v>362</v>
      </c>
      <c r="B257" s="484" t="s">
        <v>362</v>
      </c>
      <c r="C257" s="484" t="s">
        <v>387</v>
      </c>
      <c r="D257" s="558" t="s">
        <v>39</v>
      </c>
      <c r="E257" s="558"/>
      <c r="F257" s="559">
        <v>5000</v>
      </c>
      <c r="G257" s="559"/>
      <c r="H257" s="485">
        <v>5000</v>
      </c>
      <c r="I257" s="485">
        <v>5000</v>
      </c>
      <c r="J257" s="485">
        <v>0</v>
      </c>
      <c r="K257" s="485">
        <v>5000</v>
      </c>
      <c r="L257" s="485">
        <v>0</v>
      </c>
      <c r="M257" s="485">
        <v>0</v>
      </c>
      <c r="N257" s="485">
        <v>0</v>
      </c>
      <c r="O257" s="485">
        <v>0</v>
      </c>
      <c r="P257" s="485">
        <v>0</v>
      </c>
      <c r="Q257" s="485">
        <v>0</v>
      </c>
      <c r="R257" s="485">
        <v>0</v>
      </c>
      <c r="S257" s="559">
        <v>0</v>
      </c>
      <c r="T257" s="559"/>
      <c r="U257" s="485">
        <v>0</v>
      </c>
      <c r="V257" s="559">
        <v>0</v>
      </c>
      <c r="W257" s="559"/>
    </row>
    <row r="258" spans="1:23" ht="31.5" customHeight="1">
      <c r="A258" s="484" t="s">
        <v>362</v>
      </c>
      <c r="B258" s="484" t="s">
        <v>362</v>
      </c>
      <c r="C258" s="484" t="s">
        <v>391</v>
      </c>
      <c r="D258" s="558" t="s">
        <v>95</v>
      </c>
      <c r="E258" s="558"/>
      <c r="F258" s="559">
        <v>2000</v>
      </c>
      <c r="G258" s="559"/>
      <c r="H258" s="485">
        <v>2000</v>
      </c>
      <c r="I258" s="485">
        <v>2000</v>
      </c>
      <c r="J258" s="485">
        <v>0</v>
      </c>
      <c r="K258" s="485">
        <v>2000</v>
      </c>
      <c r="L258" s="485">
        <v>0</v>
      </c>
      <c r="M258" s="485">
        <v>0</v>
      </c>
      <c r="N258" s="485">
        <v>0</v>
      </c>
      <c r="O258" s="485">
        <v>0</v>
      </c>
      <c r="P258" s="485">
        <v>0</v>
      </c>
      <c r="Q258" s="485">
        <v>0</v>
      </c>
      <c r="R258" s="485">
        <v>0</v>
      </c>
      <c r="S258" s="559">
        <v>0</v>
      </c>
      <c r="T258" s="559"/>
      <c r="U258" s="485">
        <v>0</v>
      </c>
      <c r="V258" s="559">
        <v>0</v>
      </c>
      <c r="W258" s="559"/>
    </row>
    <row r="259" spans="1:23" s="482" customFormat="1" ht="19.5" customHeight="1">
      <c r="A259" s="489" t="s">
        <v>362</v>
      </c>
      <c r="B259" s="489" t="s">
        <v>431</v>
      </c>
      <c r="C259" s="489" t="s">
        <v>362</v>
      </c>
      <c r="D259" s="551" t="s">
        <v>6</v>
      </c>
      <c r="E259" s="551"/>
      <c r="F259" s="552">
        <v>20000</v>
      </c>
      <c r="G259" s="552"/>
      <c r="H259" s="490">
        <v>20000</v>
      </c>
      <c r="I259" s="490">
        <v>10000</v>
      </c>
      <c r="J259" s="490">
        <v>0</v>
      </c>
      <c r="K259" s="490">
        <v>10000</v>
      </c>
      <c r="L259" s="490">
        <v>10000</v>
      </c>
      <c r="M259" s="490">
        <v>0</v>
      </c>
      <c r="N259" s="490">
        <v>0</v>
      </c>
      <c r="O259" s="490">
        <v>0</v>
      </c>
      <c r="P259" s="490">
        <v>0</v>
      </c>
      <c r="Q259" s="490">
        <v>0</v>
      </c>
      <c r="R259" s="490">
        <v>0</v>
      </c>
      <c r="S259" s="552">
        <v>0</v>
      </c>
      <c r="T259" s="552"/>
      <c r="U259" s="490">
        <v>0</v>
      </c>
      <c r="V259" s="552">
        <v>0</v>
      </c>
      <c r="W259" s="552"/>
    </row>
    <row r="260" spans="1:23" ht="88.5" customHeight="1">
      <c r="A260" s="484" t="s">
        <v>362</v>
      </c>
      <c r="B260" s="484" t="s">
        <v>362</v>
      </c>
      <c r="C260" s="484" t="s">
        <v>394</v>
      </c>
      <c r="D260" s="558" t="s">
        <v>112</v>
      </c>
      <c r="E260" s="558"/>
      <c r="F260" s="559">
        <v>10000</v>
      </c>
      <c r="G260" s="559"/>
      <c r="H260" s="485">
        <v>10000</v>
      </c>
      <c r="I260" s="485">
        <v>0</v>
      </c>
      <c r="J260" s="485">
        <v>0</v>
      </c>
      <c r="K260" s="485">
        <v>0</v>
      </c>
      <c r="L260" s="485">
        <v>10000</v>
      </c>
      <c r="M260" s="485">
        <v>0</v>
      </c>
      <c r="N260" s="485">
        <v>0</v>
      </c>
      <c r="O260" s="485">
        <v>0</v>
      </c>
      <c r="P260" s="485">
        <v>0</v>
      </c>
      <c r="Q260" s="485">
        <v>0</v>
      </c>
      <c r="R260" s="485">
        <v>0</v>
      </c>
      <c r="S260" s="559">
        <v>0</v>
      </c>
      <c r="T260" s="559"/>
      <c r="U260" s="485">
        <v>0</v>
      </c>
      <c r="V260" s="559">
        <v>0</v>
      </c>
      <c r="W260" s="559"/>
    </row>
    <row r="261" spans="1:23" ht="18" customHeight="1">
      <c r="A261" s="484" t="s">
        <v>362</v>
      </c>
      <c r="B261" s="484" t="s">
        <v>362</v>
      </c>
      <c r="C261" s="484" t="s">
        <v>367</v>
      </c>
      <c r="D261" s="558" t="s">
        <v>25</v>
      </c>
      <c r="E261" s="558"/>
      <c r="F261" s="559">
        <v>10000</v>
      </c>
      <c r="G261" s="559"/>
      <c r="H261" s="485">
        <v>10000</v>
      </c>
      <c r="I261" s="485">
        <v>10000</v>
      </c>
      <c r="J261" s="485">
        <v>0</v>
      </c>
      <c r="K261" s="485">
        <v>10000</v>
      </c>
      <c r="L261" s="485">
        <v>0</v>
      </c>
      <c r="M261" s="485">
        <v>0</v>
      </c>
      <c r="N261" s="485">
        <v>0</v>
      </c>
      <c r="O261" s="485">
        <v>0</v>
      </c>
      <c r="P261" s="485">
        <v>0</v>
      </c>
      <c r="Q261" s="485">
        <v>0</v>
      </c>
      <c r="R261" s="485">
        <v>0</v>
      </c>
      <c r="S261" s="559">
        <v>0</v>
      </c>
      <c r="T261" s="559"/>
      <c r="U261" s="485">
        <v>0</v>
      </c>
      <c r="V261" s="559">
        <v>0</v>
      </c>
      <c r="W261" s="559"/>
    </row>
    <row r="262" spans="1:23" s="482" customFormat="1" ht="15.75" customHeight="1">
      <c r="A262" s="475" t="s">
        <v>111</v>
      </c>
      <c r="B262" s="475" t="s">
        <v>362</v>
      </c>
      <c r="C262" s="475" t="s">
        <v>362</v>
      </c>
      <c r="D262" s="560" t="s">
        <v>108</v>
      </c>
      <c r="E262" s="560"/>
      <c r="F262" s="550">
        <v>330000</v>
      </c>
      <c r="G262" s="550"/>
      <c r="H262" s="491">
        <v>330000</v>
      </c>
      <c r="I262" s="491">
        <v>330000</v>
      </c>
      <c r="J262" s="491">
        <v>6456</v>
      </c>
      <c r="K262" s="491">
        <v>323544</v>
      </c>
      <c r="L262" s="491">
        <v>0</v>
      </c>
      <c r="M262" s="491">
        <v>0</v>
      </c>
      <c r="N262" s="491">
        <v>0</v>
      </c>
      <c r="O262" s="491">
        <v>0</v>
      </c>
      <c r="P262" s="491">
        <v>0</v>
      </c>
      <c r="Q262" s="491">
        <v>0</v>
      </c>
      <c r="R262" s="491">
        <v>0</v>
      </c>
      <c r="S262" s="550">
        <v>0</v>
      </c>
      <c r="T262" s="550"/>
      <c r="U262" s="491">
        <v>0</v>
      </c>
      <c r="V262" s="550">
        <v>0</v>
      </c>
      <c r="W262" s="550"/>
    </row>
    <row r="263" spans="1:23" s="482" customFormat="1" ht="19.5" customHeight="1">
      <c r="A263" s="489" t="s">
        <v>362</v>
      </c>
      <c r="B263" s="489" t="s">
        <v>110</v>
      </c>
      <c r="C263" s="489" t="s">
        <v>362</v>
      </c>
      <c r="D263" s="551" t="s">
        <v>109</v>
      </c>
      <c r="E263" s="551"/>
      <c r="F263" s="552">
        <v>330000</v>
      </c>
      <c r="G263" s="552"/>
      <c r="H263" s="490">
        <v>330000</v>
      </c>
      <c r="I263" s="490">
        <v>330000</v>
      </c>
      <c r="J263" s="490">
        <v>6456</v>
      </c>
      <c r="K263" s="490">
        <v>323544</v>
      </c>
      <c r="L263" s="490">
        <v>0</v>
      </c>
      <c r="M263" s="490">
        <v>0</v>
      </c>
      <c r="N263" s="490">
        <v>0</v>
      </c>
      <c r="O263" s="490">
        <v>0</v>
      </c>
      <c r="P263" s="490">
        <v>0</v>
      </c>
      <c r="Q263" s="490">
        <v>0</v>
      </c>
      <c r="R263" s="490">
        <v>0</v>
      </c>
      <c r="S263" s="552">
        <v>0</v>
      </c>
      <c r="T263" s="552"/>
      <c r="U263" s="490">
        <v>0</v>
      </c>
      <c r="V263" s="552">
        <v>0</v>
      </c>
      <c r="W263" s="552"/>
    </row>
    <row r="264" spans="1:23" ht="22.5" customHeight="1">
      <c r="A264" s="484" t="s">
        <v>362</v>
      </c>
      <c r="B264" s="484" t="s">
        <v>362</v>
      </c>
      <c r="C264" s="484" t="s">
        <v>375</v>
      </c>
      <c r="D264" s="558" t="s">
        <v>31</v>
      </c>
      <c r="E264" s="558"/>
      <c r="F264" s="559">
        <v>5400</v>
      </c>
      <c r="G264" s="559"/>
      <c r="H264" s="485">
        <v>5400</v>
      </c>
      <c r="I264" s="485">
        <v>5400</v>
      </c>
      <c r="J264" s="485">
        <v>5400</v>
      </c>
      <c r="K264" s="485">
        <v>0</v>
      </c>
      <c r="L264" s="485">
        <v>0</v>
      </c>
      <c r="M264" s="485">
        <v>0</v>
      </c>
      <c r="N264" s="485">
        <v>0</v>
      </c>
      <c r="O264" s="485">
        <v>0</v>
      </c>
      <c r="P264" s="485">
        <v>0</v>
      </c>
      <c r="Q264" s="485">
        <v>0</v>
      </c>
      <c r="R264" s="485">
        <v>0</v>
      </c>
      <c r="S264" s="559">
        <v>0</v>
      </c>
      <c r="T264" s="559"/>
      <c r="U264" s="485">
        <v>0</v>
      </c>
      <c r="V264" s="559">
        <v>0</v>
      </c>
      <c r="W264" s="559"/>
    </row>
    <row r="265" spans="1:23" ht="21.75" customHeight="1">
      <c r="A265" s="484" t="s">
        <v>362</v>
      </c>
      <c r="B265" s="484" t="s">
        <v>362</v>
      </c>
      <c r="C265" s="484" t="s">
        <v>377</v>
      </c>
      <c r="D265" s="558" t="s">
        <v>33</v>
      </c>
      <c r="E265" s="558"/>
      <c r="F265" s="559">
        <v>924</v>
      </c>
      <c r="G265" s="559"/>
      <c r="H265" s="485">
        <v>924</v>
      </c>
      <c r="I265" s="485">
        <v>924</v>
      </c>
      <c r="J265" s="485">
        <v>924</v>
      </c>
      <c r="K265" s="485">
        <v>0</v>
      </c>
      <c r="L265" s="485">
        <v>0</v>
      </c>
      <c r="M265" s="485">
        <v>0</v>
      </c>
      <c r="N265" s="485">
        <v>0</v>
      </c>
      <c r="O265" s="485">
        <v>0</v>
      </c>
      <c r="P265" s="485">
        <v>0</v>
      </c>
      <c r="Q265" s="485">
        <v>0</v>
      </c>
      <c r="R265" s="485">
        <v>0</v>
      </c>
      <c r="S265" s="559">
        <v>0</v>
      </c>
      <c r="T265" s="559"/>
      <c r="U265" s="485">
        <v>0</v>
      </c>
      <c r="V265" s="559">
        <v>0</v>
      </c>
      <c r="W265" s="559"/>
    </row>
    <row r="266" spans="1:23" ht="20.25" customHeight="1">
      <c r="A266" s="484" t="s">
        <v>362</v>
      </c>
      <c r="B266" s="484" t="s">
        <v>362</v>
      </c>
      <c r="C266" s="484" t="s">
        <v>378</v>
      </c>
      <c r="D266" s="558" t="s">
        <v>646</v>
      </c>
      <c r="E266" s="558"/>
      <c r="F266" s="559">
        <v>132</v>
      </c>
      <c r="G266" s="559"/>
      <c r="H266" s="485">
        <v>132</v>
      </c>
      <c r="I266" s="485">
        <v>132</v>
      </c>
      <c r="J266" s="485">
        <v>132</v>
      </c>
      <c r="K266" s="485">
        <v>0</v>
      </c>
      <c r="L266" s="485">
        <v>0</v>
      </c>
      <c r="M266" s="485">
        <v>0</v>
      </c>
      <c r="N266" s="485">
        <v>0</v>
      </c>
      <c r="O266" s="485">
        <v>0</v>
      </c>
      <c r="P266" s="485">
        <v>0</v>
      </c>
      <c r="Q266" s="485">
        <v>0</v>
      </c>
      <c r="R266" s="485">
        <v>0</v>
      </c>
      <c r="S266" s="559">
        <v>0</v>
      </c>
      <c r="T266" s="559"/>
      <c r="U266" s="485">
        <v>0</v>
      </c>
      <c r="V266" s="559">
        <v>0</v>
      </c>
      <c r="W266" s="559"/>
    </row>
    <row r="267" spans="1:23" ht="20.25" customHeight="1">
      <c r="A267" s="484" t="s">
        <v>362</v>
      </c>
      <c r="B267" s="484" t="s">
        <v>362</v>
      </c>
      <c r="C267" s="484" t="s">
        <v>369</v>
      </c>
      <c r="D267" s="558" t="s">
        <v>26</v>
      </c>
      <c r="E267" s="558"/>
      <c r="F267" s="559">
        <v>5964</v>
      </c>
      <c r="G267" s="559"/>
      <c r="H267" s="485">
        <v>5964</v>
      </c>
      <c r="I267" s="485">
        <v>5964</v>
      </c>
      <c r="J267" s="485">
        <v>0</v>
      </c>
      <c r="K267" s="485">
        <v>5964</v>
      </c>
      <c r="L267" s="485">
        <v>0</v>
      </c>
      <c r="M267" s="485">
        <v>0</v>
      </c>
      <c r="N267" s="485">
        <v>0</v>
      </c>
      <c r="O267" s="485">
        <v>0</v>
      </c>
      <c r="P267" s="485">
        <v>0</v>
      </c>
      <c r="Q267" s="485">
        <v>0</v>
      </c>
      <c r="R267" s="485">
        <v>0</v>
      </c>
      <c r="S267" s="559">
        <v>0</v>
      </c>
      <c r="T267" s="559"/>
      <c r="U267" s="485">
        <v>0</v>
      </c>
      <c r="V267" s="559">
        <v>0</v>
      </c>
      <c r="W267" s="559"/>
    </row>
    <row r="268" spans="1:23" ht="22.5" customHeight="1">
      <c r="A268" s="484" t="s">
        <v>362</v>
      </c>
      <c r="B268" s="484" t="s">
        <v>362</v>
      </c>
      <c r="C268" s="484" t="s">
        <v>367</v>
      </c>
      <c r="D268" s="558" t="s">
        <v>25</v>
      </c>
      <c r="E268" s="558"/>
      <c r="F268" s="559">
        <v>317580</v>
      </c>
      <c r="G268" s="559"/>
      <c r="H268" s="485">
        <v>317580</v>
      </c>
      <c r="I268" s="485">
        <v>317580</v>
      </c>
      <c r="J268" s="485">
        <v>0</v>
      </c>
      <c r="K268" s="485">
        <v>317580</v>
      </c>
      <c r="L268" s="485">
        <v>0</v>
      </c>
      <c r="M268" s="485">
        <v>0</v>
      </c>
      <c r="N268" s="485">
        <v>0</v>
      </c>
      <c r="O268" s="485">
        <v>0</v>
      </c>
      <c r="P268" s="485">
        <v>0</v>
      </c>
      <c r="Q268" s="485">
        <v>0</v>
      </c>
      <c r="R268" s="485">
        <v>0</v>
      </c>
      <c r="S268" s="559">
        <v>0</v>
      </c>
      <c r="T268" s="559"/>
      <c r="U268" s="485">
        <v>0</v>
      </c>
      <c r="V268" s="559">
        <v>0</v>
      </c>
      <c r="W268" s="559"/>
    </row>
    <row r="269" spans="1:23" ht="16.5" customHeight="1">
      <c r="A269" s="475" t="s">
        <v>432</v>
      </c>
      <c r="B269" s="475" t="s">
        <v>362</v>
      </c>
      <c r="C269" s="475" t="s">
        <v>362</v>
      </c>
      <c r="D269" s="560" t="s">
        <v>283</v>
      </c>
      <c r="E269" s="560"/>
      <c r="F269" s="550">
        <v>4060000</v>
      </c>
      <c r="G269" s="550"/>
      <c r="H269" s="491">
        <v>4060000</v>
      </c>
      <c r="I269" s="491">
        <v>0</v>
      </c>
      <c r="J269" s="491">
        <v>0</v>
      </c>
      <c r="K269" s="491">
        <v>0</v>
      </c>
      <c r="L269" s="491">
        <v>0</v>
      </c>
      <c r="M269" s="491">
        <v>0</v>
      </c>
      <c r="N269" s="491">
        <v>0</v>
      </c>
      <c r="O269" s="491">
        <v>2760000</v>
      </c>
      <c r="P269" s="491">
        <v>1300000</v>
      </c>
      <c r="Q269" s="491">
        <v>0</v>
      </c>
      <c r="R269" s="491">
        <v>0</v>
      </c>
      <c r="S269" s="550">
        <v>0</v>
      </c>
      <c r="T269" s="550"/>
      <c r="U269" s="491">
        <v>0</v>
      </c>
      <c r="V269" s="550">
        <v>0</v>
      </c>
      <c r="W269" s="550"/>
    </row>
    <row r="270" spans="1:23" ht="75" customHeight="1">
      <c r="A270" s="489" t="s">
        <v>362</v>
      </c>
      <c r="B270" s="489" t="s">
        <v>433</v>
      </c>
      <c r="C270" s="489" t="s">
        <v>362</v>
      </c>
      <c r="D270" s="551" t="s">
        <v>647</v>
      </c>
      <c r="E270" s="551"/>
      <c r="F270" s="552">
        <v>1300000</v>
      </c>
      <c r="G270" s="552"/>
      <c r="H270" s="490">
        <v>1300000</v>
      </c>
      <c r="I270" s="490">
        <v>0</v>
      </c>
      <c r="J270" s="490">
        <v>0</v>
      </c>
      <c r="K270" s="490">
        <v>0</v>
      </c>
      <c r="L270" s="490">
        <v>0</v>
      </c>
      <c r="M270" s="490">
        <v>0</v>
      </c>
      <c r="N270" s="490">
        <v>0</v>
      </c>
      <c r="O270" s="490">
        <v>0</v>
      </c>
      <c r="P270" s="490">
        <v>1300000</v>
      </c>
      <c r="Q270" s="490">
        <v>0</v>
      </c>
      <c r="R270" s="490">
        <v>0</v>
      </c>
      <c r="S270" s="552">
        <v>0</v>
      </c>
      <c r="T270" s="552"/>
      <c r="U270" s="490">
        <v>0</v>
      </c>
      <c r="V270" s="552">
        <v>0</v>
      </c>
      <c r="W270" s="552"/>
    </row>
    <row r="271" spans="1:23" ht="57.75" customHeight="1">
      <c r="A271" s="484" t="s">
        <v>362</v>
      </c>
      <c r="B271" s="484" t="s">
        <v>362</v>
      </c>
      <c r="C271" s="484" t="s">
        <v>434</v>
      </c>
      <c r="D271" s="558" t="s">
        <v>284</v>
      </c>
      <c r="E271" s="558"/>
      <c r="F271" s="559">
        <v>1300000</v>
      </c>
      <c r="G271" s="559"/>
      <c r="H271" s="485">
        <v>1300000</v>
      </c>
      <c r="I271" s="485">
        <v>0</v>
      </c>
      <c r="J271" s="485">
        <v>0</v>
      </c>
      <c r="K271" s="485">
        <v>0</v>
      </c>
      <c r="L271" s="485">
        <v>0</v>
      </c>
      <c r="M271" s="485">
        <v>0</v>
      </c>
      <c r="N271" s="485">
        <v>0</v>
      </c>
      <c r="O271" s="485">
        <v>0</v>
      </c>
      <c r="P271" s="485">
        <v>1300000</v>
      </c>
      <c r="Q271" s="485">
        <v>0</v>
      </c>
      <c r="R271" s="485">
        <v>0</v>
      </c>
      <c r="S271" s="559">
        <v>0</v>
      </c>
      <c r="T271" s="559"/>
      <c r="U271" s="485">
        <v>0</v>
      </c>
      <c r="V271" s="559">
        <v>0</v>
      </c>
      <c r="W271" s="559"/>
    </row>
    <row r="272" spans="1:23" s="482" customFormat="1" ht="47.25" customHeight="1">
      <c r="A272" s="489" t="s">
        <v>362</v>
      </c>
      <c r="B272" s="489" t="s">
        <v>435</v>
      </c>
      <c r="C272" s="489" t="s">
        <v>362</v>
      </c>
      <c r="D272" s="551" t="s">
        <v>285</v>
      </c>
      <c r="E272" s="551"/>
      <c r="F272" s="552">
        <v>2760000</v>
      </c>
      <c r="G272" s="552"/>
      <c r="H272" s="490">
        <v>2760000</v>
      </c>
      <c r="I272" s="490">
        <v>0</v>
      </c>
      <c r="J272" s="490">
        <v>0</v>
      </c>
      <c r="K272" s="490">
        <v>0</v>
      </c>
      <c r="L272" s="490">
        <v>0</v>
      </c>
      <c r="M272" s="490">
        <v>0</v>
      </c>
      <c r="N272" s="490">
        <v>0</v>
      </c>
      <c r="O272" s="490">
        <v>2760000</v>
      </c>
      <c r="P272" s="490">
        <v>0</v>
      </c>
      <c r="Q272" s="490">
        <v>0</v>
      </c>
      <c r="R272" s="490">
        <v>0</v>
      </c>
      <c r="S272" s="552">
        <v>0</v>
      </c>
      <c r="T272" s="552"/>
      <c r="U272" s="490">
        <v>0</v>
      </c>
      <c r="V272" s="552">
        <v>0</v>
      </c>
      <c r="W272" s="552"/>
    </row>
    <row r="273" spans="1:23" ht="28.5" customHeight="1">
      <c r="A273" s="484" t="s">
        <v>362</v>
      </c>
      <c r="B273" s="484" t="s">
        <v>362</v>
      </c>
      <c r="C273" s="484" t="s">
        <v>436</v>
      </c>
      <c r="D273" s="558" t="s">
        <v>286</v>
      </c>
      <c r="E273" s="558"/>
      <c r="F273" s="559">
        <v>2760000</v>
      </c>
      <c r="G273" s="559"/>
      <c r="H273" s="485">
        <v>2760000</v>
      </c>
      <c r="I273" s="485">
        <v>0</v>
      </c>
      <c r="J273" s="485">
        <v>0</v>
      </c>
      <c r="K273" s="485">
        <v>0</v>
      </c>
      <c r="L273" s="485">
        <v>0</v>
      </c>
      <c r="M273" s="485">
        <v>0</v>
      </c>
      <c r="N273" s="485">
        <v>0</v>
      </c>
      <c r="O273" s="485">
        <v>2760000</v>
      </c>
      <c r="P273" s="485">
        <v>0</v>
      </c>
      <c r="Q273" s="485">
        <v>0</v>
      </c>
      <c r="R273" s="485">
        <v>0</v>
      </c>
      <c r="S273" s="559">
        <v>0</v>
      </c>
      <c r="T273" s="559"/>
      <c r="U273" s="485">
        <v>0</v>
      </c>
      <c r="V273" s="559">
        <v>0</v>
      </c>
      <c r="W273" s="559"/>
    </row>
    <row r="274" spans="1:23" s="482" customFormat="1" ht="16.5" customHeight="1">
      <c r="A274" s="475" t="s">
        <v>437</v>
      </c>
      <c r="B274" s="475" t="s">
        <v>362</v>
      </c>
      <c r="C274" s="475" t="s">
        <v>362</v>
      </c>
      <c r="D274" s="560" t="s">
        <v>220</v>
      </c>
      <c r="E274" s="560"/>
      <c r="F274" s="550">
        <v>13915543</v>
      </c>
      <c r="G274" s="550"/>
      <c r="H274" s="491">
        <v>13498253</v>
      </c>
      <c r="I274" s="491">
        <v>13498253</v>
      </c>
      <c r="J274" s="491">
        <v>0</v>
      </c>
      <c r="K274" s="491">
        <v>13498253</v>
      </c>
      <c r="L274" s="491">
        <v>0</v>
      </c>
      <c r="M274" s="491">
        <v>0</v>
      </c>
      <c r="N274" s="491">
        <v>0</v>
      </c>
      <c r="O274" s="491">
        <v>0</v>
      </c>
      <c r="P274" s="491">
        <v>0</v>
      </c>
      <c r="Q274" s="491">
        <v>417290</v>
      </c>
      <c r="R274" s="491">
        <v>417290</v>
      </c>
      <c r="S274" s="550">
        <v>0</v>
      </c>
      <c r="T274" s="550"/>
      <c r="U274" s="491">
        <v>0</v>
      </c>
      <c r="V274" s="550">
        <v>0</v>
      </c>
      <c r="W274" s="550"/>
    </row>
    <row r="275" spans="1:23" ht="36.75" customHeight="1">
      <c r="A275" s="489" t="s">
        <v>362</v>
      </c>
      <c r="B275" s="489" t="s">
        <v>438</v>
      </c>
      <c r="C275" s="489" t="s">
        <v>362</v>
      </c>
      <c r="D275" s="551" t="s">
        <v>221</v>
      </c>
      <c r="E275" s="551"/>
      <c r="F275" s="552">
        <v>901036</v>
      </c>
      <c r="G275" s="552"/>
      <c r="H275" s="490">
        <v>901036</v>
      </c>
      <c r="I275" s="490">
        <v>901036</v>
      </c>
      <c r="J275" s="490">
        <v>0</v>
      </c>
      <c r="K275" s="490">
        <v>901036</v>
      </c>
      <c r="L275" s="490">
        <v>0</v>
      </c>
      <c r="M275" s="490">
        <v>0</v>
      </c>
      <c r="N275" s="490">
        <v>0</v>
      </c>
      <c r="O275" s="490">
        <v>0</v>
      </c>
      <c r="P275" s="490">
        <v>0</v>
      </c>
      <c r="Q275" s="490">
        <v>0</v>
      </c>
      <c r="R275" s="490">
        <v>0</v>
      </c>
      <c r="S275" s="552">
        <v>0</v>
      </c>
      <c r="T275" s="552"/>
      <c r="U275" s="490">
        <v>0</v>
      </c>
      <c r="V275" s="561">
        <v>0</v>
      </c>
      <c r="W275" s="561"/>
    </row>
    <row r="276" spans="1:23" ht="37.5" customHeight="1">
      <c r="A276" s="484" t="s">
        <v>362</v>
      </c>
      <c r="B276" s="484" t="s">
        <v>362</v>
      </c>
      <c r="C276" s="484" t="s">
        <v>439</v>
      </c>
      <c r="D276" s="558" t="s">
        <v>287</v>
      </c>
      <c r="E276" s="558"/>
      <c r="F276" s="559">
        <v>901024</v>
      </c>
      <c r="G276" s="559"/>
      <c r="H276" s="485">
        <v>901024</v>
      </c>
      <c r="I276" s="485">
        <v>901024</v>
      </c>
      <c r="J276" s="485">
        <v>0</v>
      </c>
      <c r="K276" s="485">
        <v>901024</v>
      </c>
      <c r="L276" s="485">
        <v>0</v>
      </c>
      <c r="M276" s="485">
        <v>0</v>
      </c>
      <c r="N276" s="485">
        <v>0</v>
      </c>
      <c r="O276" s="485">
        <v>0</v>
      </c>
      <c r="P276" s="485">
        <v>0</v>
      </c>
      <c r="Q276" s="485">
        <v>0</v>
      </c>
      <c r="R276" s="485">
        <v>0</v>
      </c>
      <c r="S276" s="559">
        <v>0</v>
      </c>
      <c r="T276" s="559"/>
      <c r="U276" s="485">
        <v>0</v>
      </c>
      <c r="V276" s="559">
        <v>0</v>
      </c>
      <c r="W276" s="559"/>
    </row>
    <row r="277" spans="1:23" ht="18" customHeight="1">
      <c r="A277" s="484" t="s">
        <v>362</v>
      </c>
      <c r="B277" s="484" t="s">
        <v>362</v>
      </c>
      <c r="C277" s="484" t="s">
        <v>367</v>
      </c>
      <c r="D277" s="558" t="s">
        <v>25</v>
      </c>
      <c r="E277" s="558"/>
      <c r="F277" s="559">
        <v>12</v>
      </c>
      <c r="G277" s="559"/>
      <c r="H277" s="485">
        <v>12</v>
      </c>
      <c r="I277" s="485">
        <v>12</v>
      </c>
      <c r="J277" s="485">
        <v>0</v>
      </c>
      <c r="K277" s="485">
        <v>12</v>
      </c>
      <c r="L277" s="485">
        <v>0</v>
      </c>
      <c r="M277" s="485">
        <v>0</v>
      </c>
      <c r="N277" s="485">
        <v>0</v>
      </c>
      <c r="O277" s="485">
        <v>0</v>
      </c>
      <c r="P277" s="485">
        <v>0</v>
      </c>
      <c r="Q277" s="485">
        <v>0</v>
      </c>
      <c r="R277" s="485">
        <v>0</v>
      </c>
      <c r="S277" s="559">
        <v>0</v>
      </c>
      <c r="T277" s="559"/>
      <c r="U277" s="485">
        <v>0</v>
      </c>
      <c r="V277" s="559">
        <v>0</v>
      </c>
      <c r="W277" s="559"/>
    </row>
    <row r="278" spans="1:23" ht="18" customHeight="1">
      <c r="A278" s="489" t="s">
        <v>362</v>
      </c>
      <c r="B278" s="489" t="s">
        <v>440</v>
      </c>
      <c r="C278" s="489" t="s">
        <v>362</v>
      </c>
      <c r="D278" s="551" t="s">
        <v>288</v>
      </c>
      <c r="E278" s="551"/>
      <c r="F278" s="552">
        <v>2174768</v>
      </c>
      <c r="G278" s="552"/>
      <c r="H278" s="490">
        <v>1757478</v>
      </c>
      <c r="I278" s="490">
        <v>1757478</v>
      </c>
      <c r="J278" s="490">
        <v>0</v>
      </c>
      <c r="K278" s="490">
        <v>1757478</v>
      </c>
      <c r="L278" s="490">
        <v>0</v>
      </c>
      <c r="M278" s="490">
        <v>0</v>
      </c>
      <c r="N278" s="490">
        <v>0</v>
      </c>
      <c r="O278" s="490">
        <v>0</v>
      </c>
      <c r="P278" s="490">
        <v>0</v>
      </c>
      <c r="Q278" s="490">
        <v>417290</v>
      </c>
      <c r="R278" s="490">
        <v>417290</v>
      </c>
      <c r="S278" s="552">
        <v>0</v>
      </c>
      <c r="T278" s="552"/>
      <c r="U278" s="490">
        <v>0</v>
      </c>
      <c r="V278" s="552">
        <v>0</v>
      </c>
      <c r="W278" s="552"/>
    </row>
    <row r="279" spans="1:23" ht="18" customHeight="1">
      <c r="A279" s="484" t="s">
        <v>362</v>
      </c>
      <c r="B279" s="484" t="s">
        <v>362</v>
      </c>
      <c r="C279" s="484" t="s">
        <v>441</v>
      </c>
      <c r="D279" s="558" t="s">
        <v>289</v>
      </c>
      <c r="E279" s="558"/>
      <c r="F279" s="559">
        <v>1757478</v>
      </c>
      <c r="G279" s="559"/>
      <c r="H279" s="485">
        <v>1757478</v>
      </c>
      <c r="I279" s="485">
        <v>1757478</v>
      </c>
      <c r="J279" s="485">
        <v>0</v>
      </c>
      <c r="K279" s="485">
        <v>1757478</v>
      </c>
      <c r="L279" s="485">
        <v>0</v>
      </c>
      <c r="M279" s="485">
        <v>0</v>
      </c>
      <c r="N279" s="485">
        <v>0</v>
      </c>
      <c r="O279" s="485">
        <v>0</v>
      </c>
      <c r="P279" s="485">
        <v>0</v>
      </c>
      <c r="Q279" s="485">
        <v>0</v>
      </c>
      <c r="R279" s="485">
        <v>0</v>
      </c>
      <c r="S279" s="559">
        <v>0</v>
      </c>
      <c r="T279" s="559"/>
      <c r="U279" s="485">
        <v>0</v>
      </c>
      <c r="V279" s="559">
        <v>0</v>
      </c>
      <c r="W279" s="559"/>
    </row>
    <row r="280" spans="1:23" ht="20.25" customHeight="1">
      <c r="A280" s="484" t="s">
        <v>362</v>
      </c>
      <c r="B280" s="484" t="s">
        <v>362</v>
      </c>
      <c r="C280" s="484" t="s">
        <v>442</v>
      </c>
      <c r="D280" s="558" t="s">
        <v>443</v>
      </c>
      <c r="E280" s="558"/>
      <c r="F280" s="559">
        <v>417290</v>
      </c>
      <c r="G280" s="559"/>
      <c r="H280" s="485">
        <v>0</v>
      </c>
      <c r="I280" s="485">
        <v>0</v>
      </c>
      <c r="J280" s="485">
        <v>0</v>
      </c>
      <c r="K280" s="485">
        <v>0</v>
      </c>
      <c r="L280" s="485">
        <v>0</v>
      </c>
      <c r="M280" s="485">
        <v>0</v>
      </c>
      <c r="N280" s="485">
        <v>0</v>
      </c>
      <c r="O280" s="485">
        <v>0</v>
      </c>
      <c r="P280" s="485">
        <v>0</v>
      </c>
      <c r="Q280" s="485">
        <v>417290</v>
      </c>
      <c r="R280" s="485">
        <v>417290</v>
      </c>
      <c r="S280" s="559">
        <v>0</v>
      </c>
      <c r="T280" s="559"/>
      <c r="U280" s="485">
        <v>0</v>
      </c>
      <c r="V280" s="559">
        <v>0</v>
      </c>
      <c r="W280" s="559"/>
    </row>
    <row r="281" spans="1:23" ht="26.25" customHeight="1">
      <c r="A281" s="489" t="s">
        <v>362</v>
      </c>
      <c r="B281" s="489" t="s">
        <v>444</v>
      </c>
      <c r="C281" s="489" t="s">
        <v>362</v>
      </c>
      <c r="D281" s="551" t="s">
        <v>223</v>
      </c>
      <c r="E281" s="551"/>
      <c r="F281" s="552">
        <v>10839739</v>
      </c>
      <c r="G281" s="552"/>
      <c r="H281" s="490">
        <v>10839739</v>
      </c>
      <c r="I281" s="490">
        <v>10839739</v>
      </c>
      <c r="J281" s="490">
        <v>0</v>
      </c>
      <c r="K281" s="490">
        <v>10839739</v>
      </c>
      <c r="L281" s="490">
        <v>0</v>
      </c>
      <c r="M281" s="490">
        <v>0</v>
      </c>
      <c r="N281" s="490">
        <v>0</v>
      </c>
      <c r="O281" s="490">
        <v>0</v>
      </c>
      <c r="P281" s="490">
        <v>0</v>
      </c>
      <c r="Q281" s="490">
        <v>0</v>
      </c>
      <c r="R281" s="490">
        <v>0</v>
      </c>
      <c r="S281" s="552">
        <v>0</v>
      </c>
      <c r="T281" s="552"/>
      <c r="U281" s="490">
        <v>0</v>
      </c>
      <c r="V281" s="552">
        <v>0</v>
      </c>
      <c r="W281" s="552"/>
    </row>
    <row r="282" spans="1:23" ht="33" customHeight="1">
      <c r="A282" s="484" t="s">
        <v>362</v>
      </c>
      <c r="B282" s="484" t="s">
        <v>362</v>
      </c>
      <c r="C282" s="484" t="s">
        <v>445</v>
      </c>
      <c r="D282" s="558" t="s">
        <v>290</v>
      </c>
      <c r="E282" s="558"/>
      <c r="F282" s="559">
        <v>10839739</v>
      </c>
      <c r="G282" s="559"/>
      <c r="H282" s="485">
        <v>10839739</v>
      </c>
      <c r="I282" s="485">
        <v>10839739</v>
      </c>
      <c r="J282" s="485">
        <v>0</v>
      </c>
      <c r="K282" s="485">
        <v>10839739</v>
      </c>
      <c r="L282" s="485">
        <v>0</v>
      </c>
      <c r="M282" s="485">
        <v>0</v>
      </c>
      <c r="N282" s="485">
        <v>0</v>
      </c>
      <c r="O282" s="485">
        <v>0</v>
      </c>
      <c r="P282" s="485">
        <v>0</v>
      </c>
      <c r="Q282" s="485">
        <v>0</v>
      </c>
      <c r="R282" s="485">
        <v>0</v>
      </c>
      <c r="S282" s="559">
        <v>0</v>
      </c>
      <c r="T282" s="559"/>
      <c r="U282" s="485">
        <v>0</v>
      </c>
      <c r="V282" s="559">
        <v>0</v>
      </c>
      <c r="W282" s="559"/>
    </row>
    <row r="283" spans="1:23" s="482" customFormat="1" ht="15" customHeight="1">
      <c r="A283" s="475" t="s">
        <v>446</v>
      </c>
      <c r="B283" s="475" t="s">
        <v>362</v>
      </c>
      <c r="C283" s="475" t="s">
        <v>362</v>
      </c>
      <c r="D283" s="560" t="s">
        <v>146</v>
      </c>
      <c r="E283" s="560"/>
      <c r="F283" s="550">
        <v>53131935</v>
      </c>
      <c r="G283" s="550"/>
      <c r="H283" s="491">
        <v>48187935</v>
      </c>
      <c r="I283" s="491">
        <v>41207156</v>
      </c>
      <c r="J283" s="491">
        <v>36026962</v>
      </c>
      <c r="K283" s="491">
        <v>5180194</v>
      </c>
      <c r="L283" s="491">
        <v>5501607</v>
      </c>
      <c r="M283" s="491">
        <v>134120</v>
      </c>
      <c r="N283" s="491">
        <v>1345052</v>
      </c>
      <c r="O283" s="491">
        <v>0</v>
      </c>
      <c r="P283" s="491">
        <v>0</v>
      </c>
      <c r="Q283" s="491">
        <v>4944000</v>
      </c>
      <c r="R283" s="491">
        <v>4944000</v>
      </c>
      <c r="S283" s="550">
        <v>0</v>
      </c>
      <c r="T283" s="550"/>
      <c r="U283" s="491">
        <v>0</v>
      </c>
      <c r="V283" s="550">
        <v>0</v>
      </c>
      <c r="W283" s="550"/>
    </row>
    <row r="284" spans="1:23" s="482" customFormat="1" ht="21" customHeight="1">
      <c r="A284" s="489" t="s">
        <v>362</v>
      </c>
      <c r="B284" s="489" t="s">
        <v>447</v>
      </c>
      <c r="C284" s="489" t="s">
        <v>362</v>
      </c>
      <c r="D284" s="551" t="s">
        <v>147</v>
      </c>
      <c r="E284" s="551"/>
      <c r="F284" s="552">
        <v>9974200</v>
      </c>
      <c r="G284" s="552"/>
      <c r="H284" s="490">
        <v>9974200</v>
      </c>
      <c r="I284" s="490">
        <v>8306897</v>
      </c>
      <c r="J284" s="490">
        <v>7675300</v>
      </c>
      <c r="K284" s="490">
        <v>631597</v>
      </c>
      <c r="L284" s="490">
        <v>1569670</v>
      </c>
      <c r="M284" s="490">
        <v>900</v>
      </c>
      <c r="N284" s="490">
        <v>96733</v>
      </c>
      <c r="O284" s="490">
        <v>0</v>
      </c>
      <c r="P284" s="490">
        <v>0</v>
      </c>
      <c r="Q284" s="490">
        <v>0</v>
      </c>
      <c r="R284" s="490">
        <v>0</v>
      </c>
      <c r="S284" s="552">
        <v>0</v>
      </c>
      <c r="T284" s="552"/>
      <c r="U284" s="490">
        <v>0</v>
      </c>
      <c r="V284" s="562">
        <v>0</v>
      </c>
      <c r="W284" s="562"/>
    </row>
    <row r="285" spans="1:23" ht="27" customHeight="1">
      <c r="A285" s="484" t="s">
        <v>362</v>
      </c>
      <c r="B285" s="484" t="s">
        <v>362</v>
      </c>
      <c r="C285" s="484" t="s">
        <v>448</v>
      </c>
      <c r="D285" s="558" t="s">
        <v>294</v>
      </c>
      <c r="E285" s="558"/>
      <c r="F285" s="559">
        <v>1569670</v>
      </c>
      <c r="G285" s="559"/>
      <c r="H285" s="485">
        <v>1569670</v>
      </c>
      <c r="I285" s="485">
        <v>0</v>
      </c>
      <c r="J285" s="485">
        <v>0</v>
      </c>
      <c r="K285" s="485">
        <v>0</v>
      </c>
      <c r="L285" s="485">
        <v>1569670</v>
      </c>
      <c r="M285" s="485">
        <v>0</v>
      </c>
      <c r="N285" s="485">
        <v>0</v>
      </c>
      <c r="O285" s="485">
        <v>0</v>
      </c>
      <c r="P285" s="485">
        <v>0</v>
      </c>
      <c r="Q285" s="485">
        <v>0</v>
      </c>
      <c r="R285" s="485">
        <v>0</v>
      </c>
      <c r="S285" s="559">
        <v>0</v>
      </c>
      <c r="T285" s="559"/>
      <c r="U285" s="485">
        <v>0</v>
      </c>
      <c r="V285" s="559">
        <v>0</v>
      </c>
      <c r="W285" s="559"/>
    </row>
    <row r="286" spans="1:23" ht="29.25" customHeight="1">
      <c r="A286" s="484" t="s">
        <v>362</v>
      </c>
      <c r="B286" s="484" t="s">
        <v>362</v>
      </c>
      <c r="C286" s="484" t="s">
        <v>374</v>
      </c>
      <c r="D286" s="558" t="s">
        <v>30</v>
      </c>
      <c r="E286" s="558"/>
      <c r="F286" s="559">
        <v>900</v>
      </c>
      <c r="G286" s="559"/>
      <c r="H286" s="485">
        <v>900</v>
      </c>
      <c r="I286" s="485">
        <v>0</v>
      </c>
      <c r="J286" s="485">
        <v>0</v>
      </c>
      <c r="K286" s="485">
        <v>0</v>
      </c>
      <c r="L286" s="485">
        <v>0</v>
      </c>
      <c r="M286" s="485">
        <v>900</v>
      </c>
      <c r="N286" s="485">
        <v>0</v>
      </c>
      <c r="O286" s="485">
        <v>0</v>
      </c>
      <c r="P286" s="485">
        <v>0</v>
      </c>
      <c r="Q286" s="485">
        <v>0</v>
      </c>
      <c r="R286" s="485">
        <v>0</v>
      </c>
      <c r="S286" s="559">
        <v>0</v>
      </c>
      <c r="T286" s="559"/>
      <c r="U286" s="485">
        <v>0</v>
      </c>
      <c r="V286" s="559">
        <v>0</v>
      </c>
      <c r="W286" s="559"/>
    </row>
    <row r="287" spans="1:23" ht="24" customHeight="1">
      <c r="A287" s="484" t="s">
        <v>362</v>
      </c>
      <c r="B287" s="484" t="s">
        <v>362</v>
      </c>
      <c r="C287" s="484" t="s">
        <v>375</v>
      </c>
      <c r="D287" s="558" t="s">
        <v>31</v>
      </c>
      <c r="E287" s="558"/>
      <c r="F287" s="559">
        <v>5988400</v>
      </c>
      <c r="G287" s="559"/>
      <c r="H287" s="485">
        <v>5988400</v>
      </c>
      <c r="I287" s="485">
        <v>5988400</v>
      </c>
      <c r="J287" s="485">
        <v>5988400</v>
      </c>
      <c r="K287" s="485">
        <v>0</v>
      </c>
      <c r="L287" s="485">
        <v>0</v>
      </c>
      <c r="M287" s="485">
        <v>0</v>
      </c>
      <c r="N287" s="485">
        <v>0</v>
      </c>
      <c r="O287" s="485">
        <v>0</v>
      </c>
      <c r="P287" s="485">
        <v>0</v>
      </c>
      <c r="Q287" s="485">
        <v>0</v>
      </c>
      <c r="R287" s="485">
        <v>0</v>
      </c>
      <c r="S287" s="559">
        <v>0</v>
      </c>
      <c r="T287" s="559"/>
      <c r="U287" s="485">
        <v>0</v>
      </c>
      <c r="V287" s="559">
        <v>0</v>
      </c>
      <c r="W287" s="559"/>
    </row>
    <row r="288" spans="1:23" ht="24" customHeight="1">
      <c r="A288" s="484" t="s">
        <v>362</v>
      </c>
      <c r="B288" s="484" t="s">
        <v>362</v>
      </c>
      <c r="C288" s="484" t="s">
        <v>376</v>
      </c>
      <c r="D288" s="558" t="s">
        <v>32</v>
      </c>
      <c r="E288" s="558"/>
      <c r="F288" s="559">
        <v>461100</v>
      </c>
      <c r="G288" s="559"/>
      <c r="H288" s="485">
        <v>461100</v>
      </c>
      <c r="I288" s="485">
        <v>461100</v>
      </c>
      <c r="J288" s="485">
        <v>461100</v>
      </c>
      <c r="K288" s="485">
        <v>0</v>
      </c>
      <c r="L288" s="485">
        <v>0</v>
      </c>
      <c r="M288" s="485">
        <v>0</v>
      </c>
      <c r="N288" s="485">
        <v>0</v>
      </c>
      <c r="O288" s="485">
        <v>0</v>
      </c>
      <c r="P288" s="485">
        <v>0</v>
      </c>
      <c r="Q288" s="485">
        <v>0</v>
      </c>
      <c r="R288" s="485">
        <v>0</v>
      </c>
      <c r="S288" s="559">
        <v>0</v>
      </c>
      <c r="T288" s="559"/>
      <c r="U288" s="485">
        <v>0</v>
      </c>
      <c r="V288" s="559">
        <v>0</v>
      </c>
      <c r="W288" s="559"/>
    </row>
    <row r="289" spans="1:23" ht="24" customHeight="1">
      <c r="A289" s="484" t="s">
        <v>362</v>
      </c>
      <c r="B289" s="484" t="s">
        <v>362</v>
      </c>
      <c r="C289" s="484" t="s">
        <v>377</v>
      </c>
      <c r="D289" s="558" t="s">
        <v>33</v>
      </c>
      <c r="E289" s="558"/>
      <c r="F289" s="559">
        <v>1024800</v>
      </c>
      <c r="G289" s="559"/>
      <c r="H289" s="485">
        <v>1024800</v>
      </c>
      <c r="I289" s="485">
        <v>1024800</v>
      </c>
      <c r="J289" s="485">
        <v>1024800</v>
      </c>
      <c r="K289" s="485">
        <v>0</v>
      </c>
      <c r="L289" s="485">
        <v>0</v>
      </c>
      <c r="M289" s="485">
        <v>0</v>
      </c>
      <c r="N289" s="485">
        <v>0</v>
      </c>
      <c r="O289" s="485">
        <v>0</v>
      </c>
      <c r="P289" s="485">
        <v>0</v>
      </c>
      <c r="Q289" s="485">
        <v>0</v>
      </c>
      <c r="R289" s="485">
        <v>0</v>
      </c>
      <c r="S289" s="559">
        <v>0</v>
      </c>
      <c r="T289" s="559"/>
      <c r="U289" s="485">
        <v>0</v>
      </c>
      <c r="V289" s="559">
        <v>0</v>
      </c>
      <c r="W289" s="559"/>
    </row>
    <row r="290" spans="1:23" ht="21.75" customHeight="1">
      <c r="A290" s="484" t="s">
        <v>362</v>
      </c>
      <c r="B290" s="484" t="s">
        <v>362</v>
      </c>
      <c r="C290" s="484" t="s">
        <v>486</v>
      </c>
      <c r="D290" s="558" t="s">
        <v>33</v>
      </c>
      <c r="E290" s="558"/>
      <c r="F290" s="559">
        <v>504</v>
      </c>
      <c r="G290" s="559"/>
      <c r="H290" s="485">
        <v>504</v>
      </c>
      <c r="I290" s="485">
        <v>0</v>
      </c>
      <c r="J290" s="485">
        <v>0</v>
      </c>
      <c r="K290" s="485">
        <v>0</v>
      </c>
      <c r="L290" s="485">
        <v>0</v>
      </c>
      <c r="M290" s="485">
        <v>0</v>
      </c>
      <c r="N290" s="485">
        <v>504</v>
      </c>
      <c r="O290" s="485">
        <v>0</v>
      </c>
      <c r="P290" s="485">
        <v>0</v>
      </c>
      <c r="Q290" s="485">
        <v>0</v>
      </c>
      <c r="R290" s="485">
        <v>0</v>
      </c>
      <c r="S290" s="559">
        <v>0</v>
      </c>
      <c r="T290" s="559"/>
      <c r="U290" s="485">
        <v>0</v>
      </c>
      <c r="V290" s="559">
        <v>0</v>
      </c>
      <c r="W290" s="559"/>
    </row>
    <row r="291" spans="1:23" ht="39" customHeight="1">
      <c r="A291" s="484" t="s">
        <v>362</v>
      </c>
      <c r="B291" s="484" t="s">
        <v>362</v>
      </c>
      <c r="C291" s="484" t="s">
        <v>378</v>
      </c>
      <c r="D291" s="558" t="s">
        <v>646</v>
      </c>
      <c r="E291" s="558"/>
      <c r="F291" s="559">
        <v>107000</v>
      </c>
      <c r="G291" s="559"/>
      <c r="H291" s="485">
        <v>107000</v>
      </c>
      <c r="I291" s="485">
        <v>107000</v>
      </c>
      <c r="J291" s="485">
        <v>107000</v>
      </c>
      <c r="K291" s="485">
        <v>0</v>
      </c>
      <c r="L291" s="485">
        <v>0</v>
      </c>
      <c r="M291" s="485">
        <v>0</v>
      </c>
      <c r="N291" s="485">
        <v>0</v>
      </c>
      <c r="O291" s="485">
        <v>0</v>
      </c>
      <c r="P291" s="485">
        <v>0</v>
      </c>
      <c r="Q291" s="485">
        <v>0</v>
      </c>
      <c r="R291" s="485">
        <v>0</v>
      </c>
      <c r="S291" s="559">
        <v>0</v>
      </c>
      <c r="T291" s="559"/>
      <c r="U291" s="485">
        <v>0</v>
      </c>
      <c r="V291" s="559">
        <v>0</v>
      </c>
      <c r="W291" s="559"/>
    </row>
    <row r="292" spans="1:23" ht="42" customHeight="1">
      <c r="A292" s="484" t="s">
        <v>362</v>
      </c>
      <c r="B292" s="484" t="s">
        <v>362</v>
      </c>
      <c r="C292" s="484" t="s">
        <v>488</v>
      </c>
      <c r="D292" s="558" t="s">
        <v>646</v>
      </c>
      <c r="E292" s="558"/>
      <c r="F292" s="559">
        <v>71</v>
      </c>
      <c r="G292" s="559"/>
      <c r="H292" s="485">
        <v>71</v>
      </c>
      <c r="I292" s="485">
        <v>0</v>
      </c>
      <c r="J292" s="485">
        <v>0</v>
      </c>
      <c r="K292" s="485">
        <v>0</v>
      </c>
      <c r="L292" s="485">
        <v>0</v>
      </c>
      <c r="M292" s="485">
        <v>0</v>
      </c>
      <c r="N292" s="485">
        <v>71</v>
      </c>
      <c r="O292" s="485">
        <v>0</v>
      </c>
      <c r="P292" s="485">
        <v>0</v>
      </c>
      <c r="Q292" s="485">
        <v>0</v>
      </c>
      <c r="R292" s="485">
        <v>0</v>
      </c>
      <c r="S292" s="559">
        <v>0</v>
      </c>
      <c r="T292" s="559"/>
      <c r="U292" s="485">
        <v>0</v>
      </c>
      <c r="V292" s="559">
        <v>0</v>
      </c>
      <c r="W292" s="559"/>
    </row>
    <row r="293" spans="1:23" ht="26.25" customHeight="1">
      <c r="A293" s="484" t="s">
        <v>362</v>
      </c>
      <c r="B293" s="484" t="s">
        <v>362</v>
      </c>
      <c r="C293" s="484" t="s">
        <v>648</v>
      </c>
      <c r="D293" s="558" t="s">
        <v>34</v>
      </c>
      <c r="E293" s="558"/>
      <c r="F293" s="559">
        <v>4383</v>
      </c>
      <c r="G293" s="559"/>
      <c r="H293" s="485">
        <v>4383</v>
      </c>
      <c r="I293" s="485">
        <v>0</v>
      </c>
      <c r="J293" s="485">
        <v>0</v>
      </c>
      <c r="K293" s="485">
        <v>0</v>
      </c>
      <c r="L293" s="485">
        <v>0</v>
      </c>
      <c r="M293" s="485">
        <v>0</v>
      </c>
      <c r="N293" s="485">
        <v>4383</v>
      </c>
      <c r="O293" s="485">
        <v>0</v>
      </c>
      <c r="P293" s="485">
        <v>0</v>
      </c>
      <c r="Q293" s="485">
        <v>0</v>
      </c>
      <c r="R293" s="485">
        <v>0</v>
      </c>
      <c r="S293" s="559">
        <v>0</v>
      </c>
      <c r="T293" s="559"/>
      <c r="U293" s="485">
        <v>0</v>
      </c>
      <c r="V293" s="559">
        <v>0</v>
      </c>
      <c r="W293" s="559"/>
    </row>
    <row r="294" spans="1:23" ht="18" customHeight="1">
      <c r="A294" s="484" t="s">
        <v>362</v>
      </c>
      <c r="B294" s="484" t="s">
        <v>362</v>
      </c>
      <c r="C294" s="484" t="s">
        <v>416</v>
      </c>
      <c r="D294" s="558" t="s">
        <v>291</v>
      </c>
      <c r="E294" s="558"/>
      <c r="F294" s="559">
        <v>2000</v>
      </c>
      <c r="G294" s="559"/>
      <c r="H294" s="485">
        <v>2000</v>
      </c>
      <c r="I294" s="485">
        <v>2000</v>
      </c>
      <c r="J294" s="485">
        <v>0</v>
      </c>
      <c r="K294" s="485">
        <v>2000</v>
      </c>
      <c r="L294" s="485">
        <v>0</v>
      </c>
      <c r="M294" s="485">
        <v>0</v>
      </c>
      <c r="N294" s="485">
        <v>0</v>
      </c>
      <c r="O294" s="485">
        <v>0</v>
      </c>
      <c r="P294" s="485">
        <v>0</v>
      </c>
      <c r="Q294" s="485">
        <v>0</v>
      </c>
      <c r="R294" s="485">
        <v>0</v>
      </c>
      <c r="S294" s="559">
        <v>0</v>
      </c>
      <c r="T294" s="559"/>
      <c r="U294" s="485">
        <v>0</v>
      </c>
      <c r="V294" s="559">
        <v>0</v>
      </c>
      <c r="W294" s="559"/>
    </row>
    <row r="295" spans="1:23" ht="24" customHeight="1">
      <c r="A295" s="484" t="s">
        <v>362</v>
      </c>
      <c r="B295" s="484" t="s">
        <v>362</v>
      </c>
      <c r="C295" s="484" t="s">
        <v>369</v>
      </c>
      <c r="D295" s="558" t="s">
        <v>26</v>
      </c>
      <c r="E295" s="558"/>
      <c r="F295" s="559">
        <v>53500</v>
      </c>
      <c r="G295" s="559"/>
      <c r="H295" s="485">
        <v>53500</v>
      </c>
      <c r="I295" s="485">
        <v>53500</v>
      </c>
      <c r="J295" s="485">
        <v>0</v>
      </c>
      <c r="K295" s="485">
        <v>53500</v>
      </c>
      <c r="L295" s="485">
        <v>0</v>
      </c>
      <c r="M295" s="485">
        <v>0</v>
      </c>
      <c r="N295" s="485">
        <v>0</v>
      </c>
      <c r="O295" s="485">
        <v>0</v>
      </c>
      <c r="P295" s="485">
        <v>0</v>
      </c>
      <c r="Q295" s="485">
        <v>0</v>
      </c>
      <c r="R295" s="485">
        <v>0</v>
      </c>
      <c r="S295" s="559">
        <v>0</v>
      </c>
      <c r="T295" s="559"/>
      <c r="U295" s="485">
        <v>0</v>
      </c>
      <c r="V295" s="559">
        <v>0</v>
      </c>
      <c r="W295" s="559"/>
    </row>
    <row r="296" spans="1:23" ht="24.75" customHeight="1">
      <c r="A296" s="484" t="s">
        <v>362</v>
      </c>
      <c r="B296" s="484" t="s">
        <v>362</v>
      </c>
      <c r="C296" s="484" t="s">
        <v>490</v>
      </c>
      <c r="D296" s="558" t="s">
        <v>26</v>
      </c>
      <c r="E296" s="558"/>
      <c r="F296" s="559">
        <v>1817</v>
      </c>
      <c r="G296" s="559"/>
      <c r="H296" s="485">
        <v>1817</v>
      </c>
      <c r="I296" s="485">
        <v>0</v>
      </c>
      <c r="J296" s="485">
        <v>0</v>
      </c>
      <c r="K296" s="485">
        <v>0</v>
      </c>
      <c r="L296" s="485">
        <v>0</v>
      </c>
      <c r="M296" s="485">
        <v>0</v>
      </c>
      <c r="N296" s="485">
        <v>1817</v>
      </c>
      <c r="O296" s="485">
        <v>0</v>
      </c>
      <c r="P296" s="485">
        <v>0</v>
      </c>
      <c r="Q296" s="485">
        <v>0</v>
      </c>
      <c r="R296" s="485">
        <v>0</v>
      </c>
      <c r="S296" s="559">
        <v>0</v>
      </c>
      <c r="T296" s="559"/>
      <c r="U296" s="485">
        <v>0</v>
      </c>
      <c r="V296" s="559">
        <v>0</v>
      </c>
      <c r="W296" s="559"/>
    </row>
    <row r="297" spans="1:23" ht="23.25" customHeight="1">
      <c r="A297" s="484" t="s">
        <v>362</v>
      </c>
      <c r="B297" s="484" t="s">
        <v>362</v>
      </c>
      <c r="C297" s="484" t="s">
        <v>491</v>
      </c>
      <c r="D297" s="558" t="s">
        <v>26</v>
      </c>
      <c r="E297" s="558"/>
      <c r="F297" s="559">
        <v>200</v>
      </c>
      <c r="G297" s="559"/>
      <c r="H297" s="485">
        <v>200</v>
      </c>
      <c r="I297" s="485">
        <v>0</v>
      </c>
      <c r="J297" s="485">
        <v>0</v>
      </c>
      <c r="K297" s="485">
        <v>0</v>
      </c>
      <c r="L297" s="485">
        <v>0</v>
      </c>
      <c r="M297" s="485">
        <v>0</v>
      </c>
      <c r="N297" s="485">
        <v>200</v>
      </c>
      <c r="O297" s="485">
        <v>0</v>
      </c>
      <c r="P297" s="485">
        <v>0</v>
      </c>
      <c r="Q297" s="485">
        <v>0</v>
      </c>
      <c r="R297" s="485">
        <v>0</v>
      </c>
      <c r="S297" s="559">
        <v>0</v>
      </c>
      <c r="T297" s="559"/>
      <c r="U297" s="485">
        <v>0</v>
      </c>
      <c r="V297" s="559">
        <v>0</v>
      </c>
      <c r="W297" s="559"/>
    </row>
    <row r="298" spans="1:23" ht="20.25" customHeight="1">
      <c r="A298" s="484" t="s">
        <v>362</v>
      </c>
      <c r="B298" s="484" t="s">
        <v>362</v>
      </c>
      <c r="C298" s="484" t="s">
        <v>449</v>
      </c>
      <c r="D298" s="558" t="s">
        <v>149</v>
      </c>
      <c r="E298" s="558"/>
      <c r="F298" s="559">
        <v>18700</v>
      </c>
      <c r="G298" s="559"/>
      <c r="H298" s="485">
        <v>18700</v>
      </c>
      <c r="I298" s="485">
        <v>18700</v>
      </c>
      <c r="J298" s="485">
        <v>0</v>
      </c>
      <c r="K298" s="485">
        <v>18700</v>
      </c>
      <c r="L298" s="485">
        <v>0</v>
      </c>
      <c r="M298" s="485">
        <v>0</v>
      </c>
      <c r="N298" s="485">
        <v>0</v>
      </c>
      <c r="O298" s="485">
        <v>0</v>
      </c>
      <c r="P298" s="485">
        <v>0</v>
      </c>
      <c r="Q298" s="485">
        <v>0</v>
      </c>
      <c r="R298" s="485">
        <v>0</v>
      </c>
      <c r="S298" s="559">
        <v>0</v>
      </c>
      <c r="T298" s="559"/>
      <c r="U298" s="485">
        <v>0</v>
      </c>
      <c r="V298" s="559">
        <v>0</v>
      </c>
      <c r="W298" s="559"/>
    </row>
    <row r="299" spans="1:23" ht="18" customHeight="1">
      <c r="A299" s="484" t="s">
        <v>362</v>
      </c>
      <c r="B299" s="484" t="s">
        <v>362</v>
      </c>
      <c r="C299" s="484" t="s">
        <v>381</v>
      </c>
      <c r="D299" s="558" t="s">
        <v>35</v>
      </c>
      <c r="E299" s="558"/>
      <c r="F299" s="559">
        <v>135000</v>
      </c>
      <c r="G299" s="559"/>
      <c r="H299" s="485">
        <v>135000</v>
      </c>
      <c r="I299" s="485">
        <v>135000</v>
      </c>
      <c r="J299" s="485">
        <v>0</v>
      </c>
      <c r="K299" s="485">
        <v>135000</v>
      </c>
      <c r="L299" s="485">
        <v>0</v>
      </c>
      <c r="M299" s="485">
        <v>0</v>
      </c>
      <c r="N299" s="485">
        <v>0</v>
      </c>
      <c r="O299" s="485">
        <v>0</v>
      </c>
      <c r="P299" s="485">
        <v>0</v>
      </c>
      <c r="Q299" s="485">
        <v>0</v>
      </c>
      <c r="R299" s="485">
        <v>0</v>
      </c>
      <c r="S299" s="559">
        <v>0</v>
      </c>
      <c r="T299" s="559"/>
      <c r="U299" s="485">
        <v>0</v>
      </c>
      <c r="V299" s="559">
        <v>0</v>
      </c>
      <c r="W299" s="559"/>
    </row>
    <row r="300" spans="1:23" ht="18" customHeight="1">
      <c r="A300" s="484" t="s">
        <v>362</v>
      </c>
      <c r="B300" s="484" t="s">
        <v>362</v>
      </c>
      <c r="C300" s="484" t="s">
        <v>382</v>
      </c>
      <c r="D300" s="558" t="s">
        <v>36</v>
      </c>
      <c r="E300" s="558"/>
      <c r="F300" s="559">
        <v>52900</v>
      </c>
      <c r="G300" s="559"/>
      <c r="H300" s="485">
        <v>52900</v>
      </c>
      <c r="I300" s="485">
        <v>52900</v>
      </c>
      <c r="J300" s="485">
        <v>0</v>
      </c>
      <c r="K300" s="485">
        <v>52900</v>
      </c>
      <c r="L300" s="485">
        <v>0</v>
      </c>
      <c r="M300" s="485">
        <v>0</v>
      </c>
      <c r="N300" s="485">
        <v>0</v>
      </c>
      <c r="O300" s="485">
        <v>0</v>
      </c>
      <c r="P300" s="485">
        <v>0</v>
      </c>
      <c r="Q300" s="485">
        <v>0</v>
      </c>
      <c r="R300" s="485">
        <v>0</v>
      </c>
      <c r="S300" s="559">
        <v>0</v>
      </c>
      <c r="T300" s="559"/>
      <c r="U300" s="485">
        <v>0</v>
      </c>
      <c r="V300" s="559">
        <v>0</v>
      </c>
      <c r="W300" s="559"/>
    </row>
    <row r="301" spans="1:23" ht="18" customHeight="1">
      <c r="A301" s="484" t="s">
        <v>362</v>
      </c>
      <c r="B301" s="484" t="s">
        <v>362</v>
      </c>
      <c r="C301" s="484" t="s">
        <v>383</v>
      </c>
      <c r="D301" s="558" t="s">
        <v>49</v>
      </c>
      <c r="E301" s="558"/>
      <c r="F301" s="559">
        <v>3550</v>
      </c>
      <c r="G301" s="559"/>
      <c r="H301" s="485">
        <v>3550</v>
      </c>
      <c r="I301" s="485">
        <v>3550</v>
      </c>
      <c r="J301" s="485">
        <v>0</v>
      </c>
      <c r="K301" s="485">
        <v>3550</v>
      </c>
      <c r="L301" s="485">
        <v>0</v>
      </c>
      <c r="M301" s="485">
        <v>0</v>
      </c>
      <c r="N301" s="485">
        <v>0</v>
      </c>
      <c r="O301" s="485">
        <v>0</v>
      </c>
      <c r="P301" s="485">
        <v>0</v>
      </c>
      <c r="Q301" s="485">
        <v>0</v>
      </c>
      <c r="R301" s="485">
        <v>0</v>
      </c>
      <c r="S301" s="559">
        <v>0</v>
      </c>
      <c r="T301" s="559"/>
      <c r="U301" s="485">
        <v>0</v>
      </c>
      <c r="V301" s="559">
        <v>0</v>
      </c>
      <c r="W301" s="559"/>
    </row>
    <row r="302" spans="1:23" ht="18" customHeight="1">
      <c r="A302" s="484" t="s">
        <v>362</v>
      </c>
      <c r="B302" s="484" t="s">
        <v>362</v>
      </c>
      <c r="C302" s="484" t="s">
        <v>367</v>
      </c>
      <c r="D302" s="558" t="s">
        <v>25</v>
      </c>
      <c r="E302" s="558"/>
      <c r="F302" s="559">
        <v>100000</v>
      </c>
      <c r="G302" s="559"/>
      <c r="H302" s="485">
        <v>100000</v>
      </c>
      <c r="I302" s="485">
        <v>100000</v>
      </c>
      <c r="J302" s="485">
        <v>0</v>
      </c>
      <c r="K302" s="485">
        <v>100000</v>
      </c>
      <c r="L302" s="485">
        <v>0</v>
      </c>
      <c r="M302" s="485">
        <v>0</v>
      </c>
      <c r="N302" s="485">
        <v>0</v>
      </c>
      <c r="O302" s="485">
        <v>0</v>
      </c>
      <c r="P302" s="485">
        <v>0</v>
      </c>
      <c r="Q302" s="485">
        <v>0</v>
      </c>
      <c r="R302" s="485">
        <v>0</v>
      </c>
      <c r="S302" s="559">
        <v>0</v>
      </c>
      <c r="T302" s="559"/>
      <c r="U302" s="485">
        <v>0</v>
      </c>
      <c r="V302" s="559">
        <v>0</v>
      </c>
      <c r="W302" s="559"/>
    </row>
    <row r="303" spans="1:23" ht="18" customHeight="1">
      <c r="A303" s="484" t="s">
        <v>362</v>
      </c>
      <c r="B303" s="484" t="s">
        <v>362</v>
      </c>
      <c r="C303" s="484" t="s">
        <v>492</v>
      </c>
      <c r="D303" s="558" t="s">
        <v>25</v>
      </c>
      <c r="E303" s="558"/>
      <c r="F303" s="559">
        <v>4960</v>
      </c>
      <c r="G303" s="559"/>
      <c r="H303" s="485">
        <v>4960</v>
      </c>
      <c r="I303" s="485">
        <v>0</v>
      </c>
      <c r="J303" s="485">
        <v>0</v>
      </c>
      <c r="K303" s="485">
        <v>0</v>
      </c>
      <c r="L303" s="485">
        <v>0</v>
      </c>
      <c r="M303" s="485">
        <v>0</v>
      </c>
      <c r="N303" s="485">
        <v>4960</v>
      </c>
      <c r="O303" s="485">
        <v>0</v>
      </c>
      <c r="P303" s="485">
        <v>0</v>
      </c>
      <c r="Q303" s="485">
        <v>0</v>
      </c>
      <c r="R303" s="485">
        <v>0</v>
      </c>
      <c r="S303" s="559">
        <v>0</v>
      </c>
      <c r="T303" s="559"/>
      <c r="U303" s="485">
        <v>0</v>
      </c>
      <c r="V303" s="559">
        <v>0</v>
      </c>
      <c r="W303" s="559"/>
    </row>
    <row r="304" spans="1:23" ht="20.25" customHeight="1">
      <c r="A304" s="484" t="s">
        <v>362</v>
      </c>
      <c r="B304" s="484" t="s">
        <v>362</v>
      </c>
      <c r="C304" s="484" t="s">
        <v>384</v>
      </c>
      <c r="D304" s="558" t="s">
        <v>267</v>
      </c>
      <c r="E304" s="558"/>
      <c r="F304" s="559">
        <v>1500</v>
      </c>
      <c r="G304" s="559"/>
      <c r="H304" s="485">
        <v>1500</v>
      </c>
      <c r="I304" s="485">
        <v>1500</v>
      </c>
      <c r="J304" s="485">
        <v>0</v>
      </c>
      <c r="K304" s="485">
        <v>1500</v>
      </c>
      <c r="L304" s="485">
        <v>0</v>
      </c>
      <c r="M304" s="485">
        <v>0</v>
      </c>
      <c r="N304" s="485">
        <v>0</v>
      </c>
      <c r="O304" s="485">
        <v>0</v>
      </c>
      <c r="P304" s="485">
        <v>0</v>
      </c>
      <c r="Q304" s="485">
        <v>0</v>
      </c>
      <c r="R304" s="485">
        <v>0</v>
      </c>
      <c r="S304" s="559">
        <v>0</v>
      </c>
      <c r="T304" s="559"/>
      <c r="U304" s="485">
        <v>0</v>
      </c>
      <c r="V304" s="559">
        <v>0</v>
      </c>
      <c r="W304" s="559"/>
    </row>
    <row r="305" spans="1:23" ht="16.5" customHeight="1">
      <c r="A305" s="484" t="s">
        <v>362</v>
      </c>
      <c r="B305" s="484" t="s">
        <v>362</v>
      </c>
      <c r="C305" s="484" t="s">
        <v>385</v>
      </c>
      <c r="D305" s="558" t="s">
        <v>37</v>
      </c>
      <c r="E305" s="558"/>
      <c r="F305" s="559">
        <v>200</v>
      </c>
      <c r="G305" s="559"/>
      <c r="H305" s="485">
        <v>200</v>
      </c>
      <c r="I305" s="485">
        <v>200</v>
      </c>
      <c r="J305" s="485">
        <v>0</v>
      </c>
      <c r="K305" s="485">
        <v>200</v>
      </c>
      <c r="L305" s="485">
        <v>0</v>
      </c>
      <c r="M305" s="485">
        <v>0</v>
      </c>
      <c r="N305" s="485">
        <v>0</v>
      </c>
      <c r="O305" s="485">
        <v>0</v>
      </c>
      <c r="P305" s="485">
        <v>0</v>
      </c>
      <c r="Q305" s="485">
        <v>0</v>
      </c>
      <c r="R305" s="485">
        <v>0</v>
      </c>
      <c r="S305" s="559">
        <v>0</v>
      </c>
      <c r="T305" s="559"/>
      <c r="U305" s="485">
        <v>0</v>
      </c>
      <c r="V305" s="559">
        <v>0</v>
      </c>
      <c r="W305" s="559"/>
    </row>
    <row r="306" spans="1:23" ht="27" customHeight="1">
      <c r="A306" s="484" t="s">
        <v>362</v>
      </c>
      <c r="B306" s="484" t="s">
        <v>362</v>
      </c>
      <c r="C306" s="484" t="s">
        <v>387</v>
      </c>
      <c r="D306" s="558" t="s">
        <v>39</v>
      </c>
      <c r="E306" s="558"/>
      <c r="F306" s="559">
        <v>260747</v>
      </c>
      <c r="G306" s="559"/>
      <c r="H306" s="485">
        <v>260747</v>
      </c>
      <c r="I306" s="485">
        <v>260747</v>
      </c>
      <c r="J306" s="485">
        <v>0</v>
      </c>
      <c r="K306" s="485">
        <v>260747</v>
      </c>
      <c r="L306" s="485">
        <v>0</v>
      </c>
      <c r="M306" s="485">
        <v>0</v>
      </c>
      <c r="N306" s="485">
        <v>0</v>
      </c>
      <c r="O306" s="485">
        <v>0</v>
      </c>
      <c r="P306" s="485">
        <v>0</v>
      </c>
      <c r="Q306" s="485">
        <v>0</v>
      </c>
      <c r="R306" s="485">
        <v>0</v>
      </c>
      <c r="S306" s="559">
        <v>0</v>
      </c>
      <c r="T306" s="559"/>
      <c r="U306" s="485">
        <v>0</v>
      </c>
      <c r="V306" s="559">
        <v>0</v>
      </c>
      <c r="W306" s="559"/>
    </row>
    <row r="307" spans="1:23" ht="30" customHeight="1">
      <c r="A307" s="484" t="s">
        <v>362</v>
      </c>
      <c r="B307" s="484" t="s">
        <v>362</v>
      </c>
      <c r="C307" s="484" t="s">
        <v>391</v>
      </c>
      <c r="D307" s="558" t="s">
        <v>95</v>
      </c>
      <c r="E307" s="558"/>
      <c r="F307" s="559">
        <v>3500</v>
      </c>
      <c r="G307" s="559"/>
      <c r="H307" s="485">
        <v>3500</v>
      </c>
      <c r="I307" s="485">
        <v>3500</v>
      </c>
      <c r="J307" s="485">
        <v>0</v>
      </c>
      <c r="K307" s="485">
        <v>3500</v>
      </c>
      <c r="L307" s="485">
        <v>0</v>
      </c>
      <c r="M307" s="485">
        <v>0</v>
      </c>
      <c r="N307" s="485">
        <v>0</v>
      </c>
      <c r="O307" s="485">
        <v>0</v>
      </c>
      <c r="P307" s="485">
        <v>0</v>
      </c>
      <c r="Q307" s="485">
        <v>0</v>
      </c>
      <c r="R307" s="485">
        <v>0</v>
      </c>
      <c r="S307" s="559">
        <v>0</v>
      </c>
      <c r="T307" s="559"/>
      <c r="U307" s="485">
        <v>0</v>
      </c>
      <c r="V307" s="559">
        <v>0</v>
      </c>
      <c r="W307" s="559"/>
    </row>
    <row r="308" spans="1:23" ht="30" customHeight="1">
      <c r="A308" s="484" t="s">
        <v>362</v>
      </c>
      <c r="B308" s="484" t="s">
        <v>362</v>
      </c>
      <c r="C308" s="484" t="s">
        <v>565</v>
      </c>
      <c r="D308" s="558" t="s">
        <v>95</v>
      </c>
      <c r="E308" s="558"/>
      <c r="F308" s="559">
        <v>79430</v>
      </c>
      <c r="G308" s="559"/>
      <c r="H308" s="485">
        <v>79430</v>
      </c>
      <c r="I308" s="485">
        <v>0</v>
      </c>
      <c r="J308" s="485">
        <v>0</v>
      </c>
      <c r="K308" s="485">
        <v>0</v>
      </c>
      <c r="L308" s="485">
        <v>0</v>
      </c>
      <c r="M308" s="485">
        <v>0</v>
      </c>
      <c r="N308" s="485">
        <v>79430</v>
      </c>
      <c r="O308" s="485">
        <v>0</v>
      </c>
      <c r="P308" s="485">
        <v>0</v>
      </c>
      <c r="Q308" s="485">
        <v>0</v>
      </c>
      <c r="R308" s="485">
        <v>0</v>
      </c>
      <c r="S308" s="559">
        <v>0</v>
      </c>
      <c r="T308" s="559"/>
      <c r="U308" s="485">
        <v>0</v>
      </c>
      <c r="V308" s="559">
        <v>0</v>
      </c>
      <c r="W308" s="559"/>
    </row>
    <row r="309" spans="1:23" ht="27" customHeight="1">
      <c r="A309" s="484" t="s">
        <v>362</v>
      </c>
      <c r="B309" s="484" t="s">
        <v>362</v>
      </c>
      <c r="C309" s="484" t="s">
        <v>566</v>
      </c>
      <c r="D309" s="558" t="s">
        <v>95</v>
      </c>
      <c r="E309" s="558"/>
      <c r="F309" s="559">
        <v>5324</v>
      </c>
      <c r="G309" s="559"/>
      <c r="H309" s="485">
        <v>5324</v>
      </c>
      <c r="I309" s="485">
        <v>0</v>
      </c>
      <c r="J309" s="485">
        <v>0</v>
      </c>
      <c r="K309" s="485">
        <v>0</v>
      </c>
      <c r="L309" s="485">
        <v>0</v>
      </c>
      <c r="M309" s="485">
        <v>0</v>
      </c>
      <c r="N309" s="485">
        <v>5324</v>
      </c>
      <c r="O309" s="485">
        <v>0</v>
      </c>
      <c r="P309" s="485">
        <v>0</v>
      </c>
      <c r="Q309" s="485">
        <v>0</v>
      </c>
      <c r="R309" s="485">
        <v>0</v>
      </c>
      <c r="S309" s="559">
        <v>0</v>
      </c>
      <c r="T309" s="559"/>
      <c r="U309" s="485">
        <v>0</v>
      </c>
      <c r="V309" s="559">
        <v>0</v>
      </c>
      <c r="W309" s="559"/>
    </row>
    <row r="310" spans="1:23" ht="24.75" customHeight="1">
      <c r="A310" s="484" t="s">
        <v>362</v>
      </c>
      <c r="B310" s="484" t="s">
        <v>362</v>
      </c>
      <c r="C310" s="484" t="s">
        <v>450</v>
      </c>
      <c r="D310" s="558" t="s">
        <v>292</v>
      </c>
      <c r="E310" s="558"/>
      <c r="F310" s="559">
        <v>94000</v>
      </c>
      <c r="G310" s="559"/>
      <c r="H310" s="485">
        <v>94000</v>
      </c>
      <c r="I310" s="485">
        <v>94000</v>
      </c>
      <c r="J310" s="485">
        <v>94000</v>
      </c>
      <c r="K310" s="485">
        <v>0</v>
      </c>
      <c r="L310" s="485">
        <v>0</v>
      </c>
      <c r="M310" s="485">
        <v>0</v>
      </c>
      <c r="N310" s="485">
        <v>0</v>
      </c>
      <c r="O310" s="485">
        <v>0</v>
      </c>
      <c r="P310" s="485">
        <v>0</v>
      </c>
      <c r="Q310" s="485">
        <v>0</v>
      </c>
      <c r="R310" s="485">
        <v>0</v>
      </c>
      <c r="S310" s="559">
        <v>0</v>
      </c>
      <c r="T310" s="559"/>
      <c r="U310" s="485">
        <v>0</v>
      </c>
      <c r="V310" s="559">
        <v>0</v>
      </c>
      <c r="W310" s="559"/>
    </row>
    <row r="311" spans="1:23" ht="24" customHeight="1">
      <c r="A311" s="484" t="s">
        <v>362</v>
      </c>
      <c r="B311" s="484" t="s">
        <v>362</v>
      </c>
      <c r="C311" s="484" t="s">
        <v>649</v>
      </c>
      <c r="D311" s="558" t="s">
        <v>292</v>
      </c>
      <c r="E311" s="558"/>
      <c r="F311" s="559">
        <v>44</v>
      </c>
      <c r="G311" s="559"/>
      <c r="H311" s="485">
        <v>44</v>
      </c>
      <c r="I311" s="485">
        <v>0</v>
      </c>
      <c r="J311" s="485">
        <v>0</v>
      </c>
      <c r="K311" s="485">
        <v>0</v>
      </c>
      <c r="L311" s="485">
        <v>0</v>
      </c>
      <c r="M311" s="485">
        <v>0</v>
      </c>
      <c r="N311" s="485">
        <v>44</v>
      </c>
      <c r="O311" s="485">
        <v>0</v>
      </c>
      <c r="P311" s="485">
        <v>0</v>
      </c>
      <c r="Q311" s="485">
        <v>0</v>
      </c>
      <c r="R311" s="485">
        <v>0</v>
      </c>
      <c r="S311" s="559">
        <v>0</v>
      </c>
      <c r="T311" s="559"/>
      <c r="U311" s="485">
        <v>0</v>
      </c>
      <c r="V311" s="559">
        <v>0</v>
      </c>
      <c r="W311" s="559"/>
    </row>
    <row r="312" spans="1:23" s="482" customFormat="1" ht="21.75" customHeight="1">
      <c r="A312" s="489" t="s">
        <v>362</v>
      </c>
      <c r="B312" s="489" t="s">
        <v>451</v>
      </c>
      <c r="C312" s="489" t="s">
        <v>362</v>
      </c>
      <c r="D312" s="551" t="s">
        <v>293</v>
      </c>
      <c r="E312" s="551"/>
      <c r="F312" s="552">
        <v>3263774</v>
      </c>
      <c r="G312" s="552"/>
      <c r="H312" s="490">
        <v>3263774</v>
      </c>
      <c r="I312" s="490">
        <v>2437007</v>
      </c>
      <c r="J312" s="490">
        <v>2299000</v>
      </c>
      <c r="K312" s="490">
        <v>138007</v>
      </c>
      <c r="L312" s="490">
        <v>826367</v>
      </c>
      <c r="M312" s="490">
        <v>400</v>
      </c>
      <c r="N312" s="490">
        <v>0</v>
      </c>
      <c r="O312" s="490">
        <v>0</v>
      </c>
      <c r="P312" s="490">
        <v>0</v>
      </c>
      <c r="Q312" s="490">
        <v>0</v>
      </c>
      <c r="R312" s="490">
        <v>0</v>
      </c>
      <c r="S312" s="552">
        <v>0</v>
      </c>
      <c r="T312" s="552"/>
      <c r="U312" s="490">
        <v>0</v>
      </c>
      <c r="V312" s="552">
        <v>0</v>
      </c>
      <c r="W312" s="552"/>
    </row>
    <row r="313" spans="1:23" ht="37.5" customHeight="1">
      <c r="A313" s="484" t="s">
        <v>362</v>
      </c>
      <c r="B313" s="484" t="s">
        <v>362</v>
      </c>
      <c r="C313" s="484" t="s">
        <v>448</v>
      </c>
      <c r="D313" s="558" t="s">
        <v>294</v>
      </c>
      <c r="E313" s="558"/>
      <c r="F313" s="559">
        <v>826367</v>
      </c>
      <c r="G313" s="559"/>
      <c r="H313" s="485">
        <v>826367</v>
      </c>
      <c r="I313" s="485">
        <v>0</v>
      </c>
      <c r="J313" s="485">
        <v>0</v>
      </c>
      <c r="K313" s="485">
        <v>0</v>
      </c>
      <c r="L313" s="485">
        <v>826367</v>
      </c>
      <c r="M313" s="485">
        <v>0</v>
      </c>
      <c r="N313" s="485">
        <v>0</v>
      </c>
      <c r="O313" s="485">
        <v>0</v>
      </c>
      <c r="P313" s="485">
        <v>0</v>
      </c>
      <c r="Q313" s="485">
        <v>0</v>
      </c>
      <c r="R313" s="485">
        <v>0</v>
      </c>
      <c r="S313" s="559">
        <v>0</v>
      </c>
      <c r="T313" s="559"/>
      <c r="U313" s="485">
        <v>0</v>
      </c>
      <c r="V313" s="559">
        <v>0</v>
      </c>
      <c r="W313" s="559"/>
    </row>
    <row r="314" spans="1:23" ht="31.5" customHeight="1">
      <c r="A314" s="484" t="s">
        <v>362</v>
      </c>
      <c r="B314" s="484" t="s">
        <v>362</v>
      </c>
      <c r="C314" s="484" t="s">
        <v>374</v>
      </c>
      <c r="D314" s="558" t="s">
        <v>30</v>
      </c>
      <c r="E314" s="558"/>
      <c r="F314" s="559">
        <v>400</v>
      </c>
      <c r="G314" s="559"/>
      <c r="H314" s="485">
        <v>400</v>
      </c>
      <c r="I314" s="485">
        <v>0</v>
      </c>
      <c r="J314" s="485">
        <v>0</v>
      </c>
      <c r="K314" s="485">
        <v>0</v>
      </c>
      <c r="L314" s="485">
        <v>0</v>
      </c>
      <c r="M314" s="485">
        <v>400</v>
      </c>
      <c r="N314" s="485">
        <v>0</v>
      </c>
      <c r="O314" s="485">
        <v>0</v>
      </c>
      <c r="P314" s="485">
        <v>0</v>
      </c>
      <c r="Q314" s="485">
        <v>0</v>
      </c>
      <c r="R314" s="485">
        <v>0</v>
      </c>
      <c r="S314" s="559">
        <v>0</v>
      </c>
      <c r="T314" s="559"/>
      <c r="U314" s="485">
        <v>0</v>
      </c>
      <c r="V314" s="559">
        <v>0</v>
      </c>
      <c r="W314" s="559"/>
    </row>
    <row r="315" spans="1:23" ht="21.75" customHeight="1">
      <c r="A315" s="484" t="s">
        <v>362</v>
      </c>
      <c r="B315" s="484" t="s">
        <v>362</v>
      </c>
      <c r="C315" s="484" t="s">
        <v>375</v>
      </c>
      <c r="D315" s="558" t="s">
        <v>31</v>
      </c>
      <c r="E315" s="558"/>
      <c r="F315" s="559">
        <v>1827100</v>
      </c>
      <c r="G315" s="559"/>
      <c r="H315" s="485">
        <v>1827100</v>
      </c>
      <c r="I315" s="485">
        <v>1827100</v>
      </c>
      <c r="J315" s="485">
        <v>1827100</v>
      </c>
      <c r="K315" s="485">
        <v>0</v>
      </c>
      <c r="L315" s="485">
        <v>0</v>
      </c>
      <c r="M315" s="485">
        <v>0</v>
      </c>
      <c r="N315" s="485">
        <v>0</v>
      </c>
      <c r="O315" s="485">
        <v>0</v>
      </c>
      <c r="P315" s="485">
        <v>0</v>
      </c>
      <c r="Q315" s="485">
        <v>0</v>
      </c>
      <c r="R315" s="485">
        <v>0</v>
      </c>
      <c r="S315" s="559">
        <v>0</v>
      </c>
      <c r="T315" s="559"/>
      <c r="U315" s="485">
        <v>0</v>
      </c>
      <c r="V315" s="559">
        <v>0</v>
      </c>
      <c r="W315" s="559"/>
    </row>
    <row r="316" spans="1:23" ht="21" customHeight="1">
      <c r="A316" s="484" t="s">
        <v>362</v>
      </c>
      <c r="B316" s="484" t="s">
        <v>362</v>
      </c>
      <c r="C316" s="484" t="s">
        <v>376</v>
      </c>
      <c r="D316" s="558" t="s">
        <v>32</v>
      </c>
      <c r="E316" s="558"/>
      <c r="F316" s="559">
        <v>118400</v>
      </c>
      <c r="G316" s="559"/>
      <c r="H316" s="485">
        <v>118400</v>
      </c>
      <c r="I316" s="485">
        <v>118400</v>
      </c>
      <c r="J316" s="485">
        <v>118400</v>
      </c>
      <c r="K316" s="485">
        <v>0</v>
      </c>
      <c r="L316" s="485">
        <v>0</v>
      </c>
      <c r="M316" s="485">
        <v>0</v>
      </c>
      <c r="N316" s="485">
        <v>0</v>
      </c>
      <c r="O316" s="485">
        <v>0</v>
      </c>
      <c r="P316" s="485">
        <v>0</v>
      </c>
      <c r="Q316" s="485">
        <v>0</v>
      </c>
      <c r="R316" s="485">
        <v>0</v>
      </c>
      <c r="S316" s="559">
        <v>0</v>
      </c>
      <c r="T316" s="559"/>
      <c r="U316" s="485">
        <v>0</v>
      </c>
      <c r="V316" s="559">
        <v>0</v>
      </c>
      <c r="W316" s="559"/>
    </row>
    <row r="317" spans="1:23" ht="20.25" customHeight="1">
      <c r="A317" s="484" t="s">
        <v>362</v>
      </c>
      <c r="B317" s="484" t="s">
        <v>362</v>
      </c>
      <c r="C317" s="484" t="s">
        <v>377</v>
      </c>
      <c r="D317" s="558" t="s">
        <v>33</v>
      </c>
      <c r="E317" s="558"/>
      <c r="F317" s="559">
        <v>294000</v>
      </c>
      <c r="G317" s="559"/>
      <c r="H317" s="485">
        <v>294000</v>
      </c>
      <c r="I317" s="485">
        <v>294000</v>
      </c>
      <c r="J317" s="485">
        <v>294000</v>
      </c>
      <c r="K317" s="485">
        <v>0</v>
      </c>
      <c r="L317" s="485">
        <v>0</v>
      </c>
      <c r="M317" s="485">
        <v>0</v>
      </c>
      <c r="N317" s="485">
        <v>0</v>
      </c>
      <c r="O317" s="485">
        <v>0</v>
      </c>
      <c r="P317" s="485">
        <v>0</v>
      </c>
      <c r="Q317" s="485">
        <v>0</v>
      </c>
      <c r="R317" s="485">
        <v>0</v>
      </c>
      <c r="S317" s="559">
        <v>0</v>
      </c>
      <c r="T317" s="559"/>
      <c r="U317" s="485">
        <v>0</v>
      </c>
      <c r="V317" s="559">
        <v>0</v>
      </c>
      <c r="W317" s="559"/>
    </row>
    <row r="318" spans="1:23" ht="41.25" customHeight="1">
      <c r="A318" s="484" t="s">
        <v>362</v>
      </c>
      <c r="B318" s="484" t="s">
        <v>362</v>
      </c>
      <c r="C318" s="484" t="s">
        <v>378</v>
      </c>
      <c r="D318" s="558" t="s">
        <v>646</v>
      </c>
      <c r="E318" s="558"/>
      <c r="F318" s="559">
        <v>34000</v>
      </c>
      <c r="G318" s="559"/>
      <c r="H318" s="485">
        <v>34000</v>
      </c>
      <c r="I318" s="485">
        <v>34000</v>
      </c>
      <c r="J318" s="485">
        <v>34000</v>
      </c>
      <c r="K318" s="485">
        <v>0</v>
      </c>
      <c r="L318" s="485">
        <v>0</v>
      </c>
      <c r="M318" s="485">
        <v>0</v>
      </c>
      <c r="N318" s="485">
        <v>0</v>
      </c>
      <c r="O318" s="485">
        <v>0</v>
      </c>
      <c r="P318" s="485">
        <v>0</v>
      </c>
      <c r="Q318" s="485">
        <v>0</v>
      </c>
      <c r="R318" s="485">
        <v>0</v>
      </c>
      <c r="S318" s="559">
        <v>0</v>
      </c>
      <c r="T318" s="559"/>
      <c r="U318" s="485">
        <v>0</v>
      </c>
      <c r="V318" s="559">
        <v>0</v>
      </c>
      <c r="W318" s="559"/>
    </row>
    <row r="319" spans="1:23" ht="25.5" customHeight="1">
      <c r="A319" s="484" t="s">
        <v>362</v>
      </c>
      <c r="B319" s="484" t="s">
        <v>362</v>
      </c>
      <c r="C319" s="484" t="s">
        <v>369</v>
      </c>
      <c r="D319" s="558" t="s">
        <v>26</v>
      </c>
      <c r="E319" s="558"/>
      <c r="F319" s="559">
        <v>27000</v>
      </c>
      <c r="G319" s="559"/>
      <c r="H319" s="485">
        <v>27000</v>
      </c>
      <c r="I319" s="485">
        <v>27000</v>
      </c>
      <c r="J319" s="485">
        <v>0</v>
      </c>
      <c r="K319" s="485">
        <v>27000</v>
      </c>
      <c r="L319" s="485">
        <v>0</v>
      </c>
      <c r="M319" s="485">
        <v>0</v>
      </c>
      <c r="N319" s="485">
        <v>0</v>
      </c>
      <c r="O319" s="485">
        <v>0</v>
      </c>
      <c r="P319" s="485">
        <v>0</v>
      </c>
      <c r="Q319" s="485">
        <v>0</v>
      </c>
      <c r="R319" s="485">
        <v>0</v>
      </c>
      <c r="S319" s="559">
        <v>0</v>
      </c>
      <c r="T319" s="559"/>
      <c r="U319" s="485">
        <v>0</v>
      </c>
      <c r="V319" s="559">
        <v>0</v>
      </c>
      <c r="W319" s="559"/>
    </row>
    <row r="320" spans="1:23" ht="25.5" customHeight="1">
      <c r="A320" s="484" t="s">
        <v>362</v>
      </c>
      <c r="B320" s="484" t="s">
        <v>362</v>
      </c>
      <c r="C320" s="484" t="s">
        <v>449</v>
      </c>
      <c r="D320" s="558" t="s">
        <v>149</v>
      </c>
      <c r="E320" s="558"/>
      <c r="F320" s="559">
        <v>10000</v>
      </c>
      <c r="G320" s="559"/>
      <c r="H320" s="485">
        <v>10000</v>
      </c>
      <c r="I320" s="485">
        <v>10000</v>
      </c>
      <c r="J320" s="485">
        <v>0</v>
      </c>
      <c r="K320" s="485">
        <v>10000</v>
      </c>
      <c r="L320" s="485">
        <v>0</v>
      </c>
      <c r="M320" s="485">
        <v>0</v>
      </c>
      <c r="N320" s="485">
        <v>0</v>
      </c>
      <c r="O320" s="485">
        <v>0</v>
      </c>
      <c r="P320" s="485">
        <v>0</v>
      </c>
      <c r="Q320" s="485">
        <v>0</v>
      </c>
      <c r="R320" s="485">
        <v>0</v>
      </c>
      <c r="S320" s="559">
        <v>0</v>
      </c>
      <c r="T320" s="559"/>
      <c r="U320" s="485">
        <v>0</v>
      </c>
      <c r="V320" s="559">
        <v>0</v>
      </c>
      <c r="W320" s="559"/>
    </row>
    <row r="321" spans="1:23" ht="18" customHeight="1">
      <c r="A321" s="484" t="s">
        <v>362</v>
      </c>
      <c r="B321" s="484" t="s">
        <v>362</v>
      </c>
      <c r="C321" s="484" t="s">
        <v>381</v>
      </c>
      <c r="D321" s="558" t="s">
        <v>35</v>
      </c>
      <c r="E321" s="558"/>
      <c r="F321" s="559">
        <v>12000</v>
      </c>
      <c r="G321" s="559"/>
      <c r="H321" s="485">
        <v>12000</v>
      </c>
      <c r="I321" s="485">
        <v>12000</v>
      </c>
      <c r="J321" s="485">
        <v>0</v>
      </c>
      <c r="K321" s="485">
        <v>12000</v>
      </c>
      <c r="L321" s="485">
        <v>0</v>
      </c>
      <c r="M321" s="485">
        <v>0</v>
      </c>
      <c r="N321" s="485">
        <v>0</v>
      </c>
      <c r="O321" s="485">
        <v>0</v>
      </c>
      <c r="P321" s="485">
        <v>0</v>
      </c>
      <c r="Q321" s="485">
        <v>0</v>
      </c>
      <c r="R321" s="485">
        <v>0</v>
      </c>
      <c r="S321" s="559">
        <v>0</v>
      </c>
      <c r="T321" s="559"/>
      <c r="U321" s="485">
        <v>0</v>
      </c>
      <c r="V321" s="559">
        <v>0</v>
      </c>
      <c r="W321" s="559"/>
    </row>
    <row r="322" spans="1:23" ht="18" customHeight="1">
      <c r="A322" s="484" t="s">
        <v>362</v>
      </c>
      <c r="B322" s="484" t="s">
        <v>362</v>
      </c>
      <c r="C322" s="484" t="s">
        <v>382</v>
      </c>
      <c r="D322" s="558" t="s">
        <v>36</v>
      </c>
      <c r="E322" s="558"/>
      <c r="F322" s="559">
        <v>2000</v>
      </c>
      <c r="G322" s="559"/>
      <c r="H322" s="485">
        <v>2000</v>
      </c>
      <c r="I322" s="485">
        <v>2000</v>
      </c>
      <c r="J322" s="485">
        <v>0</v>
      </c>
      <c r="K322" s="485">
        <v>2000</v>
      </c>
      <c r="L322" s="485">
        <v>0</v>
      </c>
      <c r="M322" s="485">
        <v>0</v>
      </c>
      <c r="N322" s="485">
        <v>0</v>
      </c>
      <c r="O322" s="485">
        <v>0</v>
      </c>
      <c r="P322" s="485">
        <v>0</v>
      </c>
      <c r="Q322" s="485">
        <v>0</v>
      </c>
      <c r="R322" s="485">
        <v>0</v>
      </c>
      <c r="S322" s="559">
        <v>0</v>
      </c>
      <c r="T322" s="559"/>
      <c r="U322" s="485">
        <v>0</v>
      </c>
      <c r="V322" s="559">
        <v>0</v>
      </c>
      <c r="W322" s="559"/>
    </row>
    <row r="323" spans="1:23" ht="18" customHeight="1">
      <c r="A323" s="484" t="s">
        <v>362</v>
      </c>
      <c r="B323" s="484" t="s">
        <v>362</v>
      </c>
      <c r="C323" s="484" t="s">
        <v>383</v>
      </c>
      <c r="D323" s="558" t="s">
        <v>49</v>
      </c>
      <c r="E323" s="558"/>
      <c r="F323" s="559">
        <v>1140</v>
      </c>
      <c r="G323" s="559"/>
      <c r="H323" s="485">
        <v>1140</v>
      </c>
      <c r="I323" s="485">
        <v>1140</v>
      </c>
      <c r="J323" s="485">
        <v>0</v>
      </c>
      <c r="K323" s="485">
        <v>1140</v>
      </c>
      <c r="L323" s="485">
        <v>0</v>
      </c>
      <c r="M323" s="485">
        <v>0</v>
      </c>
      <c r="N323" s="485">
        <v>0</v>
      </c>
      <c r="O323" s="485">
        <v>0</v>
      </c>
      <c r="P323" s="485">
        <v>0</v>
      </c>
      <c r="Q323" s="485">
        <v>0</v>
      </c>
      <c r="R323" s="485">
        <v>0</v>
      </c>
      <c r="S323" s="559">
        <v>0</v>
      </c>
      <c r="T323" s="559"/>
      <c r="U323" s="485">
        <v>0</v>
      </c>
      <c r="V323" s="559">
        <v>0</v>
      </c>
      <c r="W323" s="559"/>
    </row>
    <row r="324" spans="1:23" ht="18" customHeight="1">
      <c r="A324" s="484" t="s">
        <v>362</v>
      </c>
      <c r="B324" s="484" t="s">
        <v>362</v>
      </c>
      <c r="C324" s="484" t="s">
        <v>367</v>
      </c>
      <c r="D324" s="558" t="s">
        <v>25</v>
      </c>
      <c r="E324" s="558"/>
      <c r="F324" s="559">
        <v>10000</v>
      </c>
      <c r="G324" s="559"/>
      <c r="H324" s="485">
        <v>10000</v>
      </c>
      <c r="I324" s="485">
        <v>10000</v>
      </c>
      <c r="J324" s="485">
        <v>0</v>
      </c>
      <c r="K324" s="485">
        <v>10000</v>
      </c>
      <c r="L324" s="485">
        <v>0</v>
      </c>
      <c r="M324" s="485">
        <v>0</v>
      </c>
      <c r="N324" s="485">
        <v>0</v>
      </c>
      <c r="O324" s="485">
        <v>0</v>
      </c>
      <c r="P324" s="485">
        <v>0</v>
      </c>
      <c r="Q324" s="485">
        <v>0</v>
      </c>
      <c r="R324" s="485">
        <v>0</v>
      </c>
      <c r="S324" s="559">
        <v>0</v>
      </c>
      <c r="T324" s="559"/>
      <c r="U324" s="485">
        <v>0</v>
      </c>
      <c r="V324" s="559">
        <v>0</v>
      </c>
      <c r="W324" s="559"/>
    </row>
    <row r="325" spans="1:23" ht="23.25" customHeight="1">
      <c r="A325" s="484" t="s">
        <v>362</v>
      </c>
      <c r="B325" s="484" t="s">
        <v>362</v>
      </c>
      <c r="C325" s="484" t="s">
        <v>384</v>
      </c>
      <c r="D325" s="558" t="s">
        <v>267</v>
      </c>
      <c r="E325" s="558"/>
      <c r="F325" s="559">
        <v>200</v>
      </c>
      <c r="G325" s="559"/>
      <c r="H325" s="485">
        <v>200</v>
      </c>
      <c r="I325" s="485">
        <v>200</v>
      </c>
      <c r="J325" s="485">
        <v>0</v>
      </c>
      <c r="K325" s="485">
        <v>200</v>
      </c>
      <c r="L325" s="485">
        <v>0</v>
      </c>
      <c r="M325" s="485">
        <v>0</v>
      </c>
      <c r="N325" s="485">
        <v>0</v>
      </c>
      <c r="O325" s="485">
        <v>0</v>
      </c>
      <c r="P325" s="485">
        <v>0</v>
      </c>
      <c r="Q325" s="485">
        <v>0</v>
      </c>
      <c r="R325" s="485">
        <v>0</v>
      </c>
      <c r="S325" s="559">
        <v>0</v>
      </c>
      <c r="T325" s="559"/>
      <c r="U325" s="485">
        <v>0</v>
      </c>
      <c r="V325" s="559">
        <v>0</v>
      </c>
      <c r="W325" s="559"/>
    </row>
    <row r="326" spans="1:23" ht="29.25" customHeight="1">
      <c r="A326" s="484" t="s">
        <v>362</v>
      </c>
      <c r="B326" s="484" t="s">
        <v>362</v>
      </c>
      <c r="C326" s="484" t="s">
        <v>387</v>
      </c>
      <c r="D326" s="558" t="s">
        <v>39</v>
      </c>
      <c r="E326" s="558"/>
      <c r="F326" s="559">
        <v>73667</v>
      </c>
      <c r="G326" s="559"/>
      <c r="H326" s="485">
        <v>73667</v>
      </c>
      <c r="I326" s="485">
        <v>73667</v>
      </c>
      <c r="J326" s="485">
        <v>0</v>
      </c>
      <c r="K326" s="485">
        <v>73667</v>
      </c>
      <c r="L326" s="485">
        <v>0</v>
      </c>
      <c r="M326" s="485">
        <v>0</v>
      </c>
      <c r="N326" s="485">
        <v>0</v>
      </c>
      <c r="O326" s="485">
        <v>0</v>
      </c>
      <c r="P326" s="485">
        <v>0</v>
      </c>
      <c r="Q326" s="485">
        <v>0</v>
      </c>
      <c r="R326" s="485">
        <v>0</v>
      </c>
      <c r="S326" s="559">
        <v>0</v>
      </c>
      <c r="T326" s="559"/>
      <c r="U326" s="485">
        <v>0</v>
      </c>
      <c r="V326" s="559">
        <v>0</v>
      </c>
      <c r="W326" s="559"/>
    </row>
    <row r="327" spans="1:23" ht="31.5" customHeight="1">
      <c r="A327" s="484" t="s">
        <v>362</v>
      </c>
      <c r="B327" s="484" t="s">
        <v>362</v>
      </c>
      <c r="C327" s="484" t="s">
        <v>391</v>
      </c>
      <c r="D327" s="558" t="s">
        <v>95</v>
      </c>
      <c r="E327" s="558"/>
      <c r="F327" s="559">
        <v>2000</v>
      </c>
      <c r="G327" s="559"/>
      <c r="H327" s="485">
        <v>2000</v>
      </c>
      <c r="I327" s="485">
        <v>2000</v>
      </c>
      <c r="J327" s="485">
        <v>0</v>
      </c>
      <c r="K327" s="485">
        <v>2000</v>
      </c>
      <c r="L327" s="485">
        <v>0</v>
      </c>
      <c r="M327" s="485">
        <v>0</v>
      </c>
      <c r="N327" s="485">
        <v>0</v>
      </c>
      <c r="O327" s="485">
        <v>0</v>
      </c>
      <c r="P327" s="485">
        <v>0</v>
      </c>
      <c r="Q327" s="485">
        <v>0</v>
      </c>
      <c r="R327" s="485">
        <v>0</v>
      </c>
      <c r="S327" s="559">
        <v>0</v>
      </c>
      <c r="T327" s="559"/>
      <c r="U327" s="485">
        <v>0</v>
      </c>
      <c r="V327" s="559">
        <v>0</v>
      </c>
      <c r="W327" s="559"/>
    </row>
    <row r="328" spans="1:23" ht="24.75" customHeight="1">
      <c r="A328" s="484" t="s">
        <v>362</v>
      </c>
      <c r="B328" s="484" t="s">
        <v>362</v>
      </c>
      <c r="C328" s="484" t="s">
        <v>450</v>
      </c>
      <c r="D328" s="558" t="s">
        <v>292</v>
      </c>
      <c r="E328" s="558"/>
      <c r="F328" s="559">
        <v>25500</v>
      </c>
      <c r="G328" s="559"/>
      <c r="H328" s="485">
        <v>25500</v>
      </c>
      <c r="I328" s="485">
        <v>25500</v>
      </c>
      <c r="J328" s="485">
        <v>25500</v>
      </c>
      <c r="K328" s="485">
        <v>0</v>
      </c>
      <c r="L328" s="485">
        <v>0</v>
      </c>
      <c r="M328" s="485">
        <v>0</v>
      </c>
      <c r="N328" s="485">
        <v>0</v>
      </c>
      <c r="O328" s="485">
        <v>0</v>
      </c>
      <c r="P328" s="485">
        <v>0</v>
      </c>
      <c r="Q328" s="485">
        <v>0</v>
      </c>
      <c r="R328" s="485">
        <v>0</v>
      </c>
      <c r="S328" s="559">
        <v>0</v>
      </c>
      <c r="T328" s="559"/>
      <c r="U328" s="485">
        <v>0</v>
      </c>
      <c r="V328" s="559">
        <v>0</v>
      </c>
      <c r="W328" s="559"/>
    </row>
    <row r="329" spans="1:23" s="482" customFormat="1" ht="18" customHeight="1">
      <c r="A329" s="489" t="s">
        <v>362</v>
      </c>
      <c r="B329" s="489" t="s">
        <v>452</v>
      </c>
      <c r="C329" s="489" t="s">
        <v>362</v>
      </c>
      <c r="D329" s="551" t="s">
        <v>331</v>
      </c>
      <c r="E329" s="551"/>
      <c r="F329" s="552">
        <v>16707863</v>
      </c>
      <c r="G329" s="552"/>
      <c r="H329" s="490">
        <v>14207863</v>
      </c>
      <c r="I329" s="490">
        <v>13347679</v>
      </c>
      <c r="J329" s="490">
        <v>11745160</v>
      </c>
      <c r="K329" s="490">
        <v>1602519</v>
      </c>
      <c r="L329" s="490">
        <v>0</v>
      </c>
      <c r="M329" s="490">
        <v>12600</v>
      </c>
      <c r="N329" s="490">
        <v>847584</v>
      </c>
      <c r="O329" s="490">
        <v>0</v>
      </c>
      <c r="P329" s="490">
        <v>0</v>
      </c>
      <c r="Q329" s="490">
        <v>2500000</v>
      </c>
      <c r="R329" s="490">
        <v>2500000</v>
      </c>
      <c r="S329" s="552">
        <v>0</v>
      </c>
      <c r="T329" s="552"/>
      <c r="U329" s="490">
        <v>0</v>
      </c>
      <c r="V329" s="552">
        <v>0</v>
      </c>
      <c r="W329" s="552"/>
    </row>
    <row r="330" spans="1:23" ht="27.75" customHeight="1">
      <c r="A330" s="484" t="s">
        <v>362</v>
      </c>
      <c r="B330" s="484" t="s">
        <v>362</v>
      </c>
      <c r="C330" s="484" t="s">
        <v>374</v>
      </c>
      <c r="D330" s="558" t="s">
        <v>30</v>
      </c>
      <c r="E330" s="558"/>
      <c r="F330" s="559">
        <v>12600</v>
      </c>
      <c r="G330" s="559"/>
      <c r="H330" s="485">
        <v>12600</v>
      </c>
      <c r="I330" s="485">
        <v>0</v>
      </c>
      <c r="J330" s="485">
        <v>0</v>
      </c>
      <c r="K330" s="485">
        <v>0</v>
      </c>
      <c r="L330" s="485">
        <v>0</v>
      </c>
      <c r="M330" s="485">
        <v>12600</v>
      </c>
      <c r="N330" s="485">
        <v>0</v>
      </c>
      <c r="O330" s="485">
        <v>0</v>
      </c>
      <c r="P330" s="485">
        <v>0</v>
      </c>
      <c r="Q330" s="485">
        <v>0</v>
      </c>
      <c r="R330" s="485">
        <v>0</v>
      </c>
      <c r="S330" s="559">
        <v>0</v>
      </c>
      <c r="T330" s="559"/>
      <c r="U330" s="485">
        <v>0</v>
      </c>
      <c r="V330" s="559">
        <v>0</v>
      </c>
      <c r="W330" s="559"/>
    </row>
    <row r="331" spans="1:23" ht="27" customHeight="1">
      <c r="A331" s="484" t="s">
        <v>362</v>
      </c>
      <c r="B331" s="484" t="s">
        <v>362</v>
      </c>
      <c r="C331" s="484" t="s">
        <v>375</v>
      </c>
      <c r="D331" s="558" t="s">
        <v>31</v>
      </c>
      <c r="E331" s="558"/>
      <c r="F331" s="559">
        <v>9319600</v>
      </c>
      <c r="G331" s="559"/>
      <c r="H331" s="485">
        <v>9319600</v>
      </c>
      <c r="I331" s="485">
        <v>9319600</v>
      </c>
      <c r="J331" s="485">
        <v>9319600</v>
      </c>
      <c r="K331" s="485">
        <v>0</v>
      </c>
      <c r="L331" s="485">
        <v>0</v>
      </c>
      <c r="M331" s="485">
        <v>0</v>
      </c>
      <c r="N331" s="485">
        <v>0</v>
      </c>
      <c r="O331" s="485">
        <v>0</v>
      </c>
      <c r="P331" s="485">
        <v>0</v>
      </c>
      <c r="Q331" s="485">
        <v>0</v>
      </c>
      <c r="R331" s="485">
        <v>0</v>
      </c>
      <c r="S331" s="559">
        <v>0</v>
      </c>
      <c r="T331" s="559"/>
      <c r="U331" s="485">
        <v>0</v>
      </c>
      <c r="V331" s="559">
        <v>0</v>
      </c>
      <c r="W331" s="559"/>
    </row>
    <row r="332" spans="1:23" ht="23.25" customHeight="1">
      <c r="A332" s="484" t="s">
        <v>362</v>
      </c>
      <c r="B332" s="484" t="s">
        <v>362</v>
      </c>
      <c r="C332" s="484" t="s">
        <v>376</v>
      </c>
      <c r="D332" s="558" t="s">
        <v>32</v>
      </c>
      <c r="E332" s="558"/>
      <c r="F332" s="559">
        <v>691160</v>
      </c>
      <c r="G332" s="559"/>
      <c r="H332" s="485">
        <v>691160</v>
      </c>
      <c r="I332" s="485">
        <v>691160</v>
      </c>
      <c r="J332" s="485">
        <v>691160</v>
      </c>
      <c r="K332" s="485">
        <v>0</v>
      </c>
      <c r="L332" s="485">
        <v>0</v>
      </c>
      <c r="M332" s="485">
        <v>0</v>
      </c>
      <c r="N332" s="485">
        <v>0</v>
      </c>
      <c r="O332" s="485">
        <v>0</v>
      </c>
      <c r="P332" s="485">
        <v>0</v>
      </c>
      <c r="Q332" s="485">
        <v>0</v>
      </c>
      <c r="R332" s="485">
        <v>0</v>
      </c>
      <c r="S332" s="559">
        <v>0</v>
      </c>
      <c r="T332" s="559"/>
      <c r="U332" s="485">
        <v>0</v>
      </c>
      <c r="V332" s="559">
        <v>0</v>
      </c>
      <c r="W332" s="559"/>
    </row>
    <row r="333" spans="1:23" ht="24.75" customHeight="1">
      <c r="A333" s="484" t="s">
        <v>362</v>
      </c>
      <c r="B333" s="484" t="s">
        <v>362</v>
      </c>
      <c r="C333" s="484" t="s">
        <v>377</v>
      </c>
      <c r="D333" s="558" t="s">
        <v>33</v>
      </c>
      <c r="E333" s="558"/>
      <c r="F333" s="559">
        <v>1558000</v>
      </c>
      <c r="G333" s="559"/>
      <c r="H333" s="485">
        <v>1558000</v>
      </c>
      <c r="I333" s="485">
        <v>1558000</v>
      </c>
      <c r="J333" s="485">
        <v>1558000</v>
      </c>
      <c r="K333" s="485">
        <v>0</v>
      </c>
      <c r="L333" s="485">
        <v>0</v>
      </c>
      <c r="M333" s="485">
        <v>0</v>
      </c>
      <c r="N333" s="485">
        <v>0</v>
      </c>
      <c r="O333" s="485">
        <v>0</v>
      </c>
      <c r="P333" s="485">
        <v>0</v>
      </c>
      <c r="Q333" s="485">
        <v>0</v>
      </c>
      <c r="R333" s="485">
        <v>0</v>
      </c>
      <c r="S333" s="559">
        <v>0</v>
      </c>
      <c r="T333" s="559"/>
      <c r="U333" s="485">
        <v>0</v>
      </c>
      <c r="V333" s="559">
        <v>0</v>
      </c>
      <c r="W333" s="559"/>
    </row>
    <row r="334" spans="1:23" ht="22.5" customHeight="1">
      <c r="A334" s="484" t="s">
        <v>362</v>
      </c>
      <c r="B334" s="484" t="s">
        <v>362</v>
      </c>
      <c r="C334" s="484" t="s">
        <v>453</v>
      </c>
      <c r="D334" s="558" t="s">
        <v>33</v>
      </c>
      <c r="E334" s="558"/>
      <c r="F334" s="559">
        <v>5000</v>
      </c>
      <c r="G334" s="559"/>
      <c r="H334" s="485">
        <v>5000</v>
      </c>
      <c r="I334" s="485">
        <v>0</v>
      </c>
      <c r="J334" s="485">
        <v>0</v>
      </c>
      <c r="K334" s="485">
        <v>0</v>
      </c>
      <c r="L334" s="485">
        <v>0</v>
      </c>
      <c r="M334" s="485">
        <v>0</v>
      </c>
      <c r="N334" s="485">
        <v>5000</v>
      </c>
      <c r="O334" s="485">
        <v>0</v>
      </c>
      <c r="P334" s="485">
        <v>0</v>
      </c>
      <c r="Q334" s="485">
        <v>0</v>
      </c>
      <c r="R334" s="485">
        <v>0</v>
      </c>
      <c r="S334" s="559">
        <v>0</v>
      </c>
      <c r="T334" s="559"/>
      <c r="U334" s="485">
        <v>0</v>
      </c>
      <c r="V334" s="559">
        <v>0</v>
      </c>
      <c r="W334" s="559"/>
    </row>
    <row r="335" spans="1:23" ht="36" customHeight="1">
      <c r="A335" s="484" t="s">
        <v>362</v>
      </c>
      <c r="B335" s="484" t="s">
        <v>362</v>
      </c>
      <c r="C335" s="484" t="s">
        <v>378</v>
      </c>
      <c r="D335" s="558" t="s">
        <v>646</v>
      </c>
      <c r="E335" s="558"/>
      <c r="F335" s="559">
        <v>165000</v>
      </c>
      <c r="G335" s="559"/>
      <c r="H335" s="485">
        <v>165000</v>
      </c>
      <c r="I335" s="485">
        <v>165000</v>
      </c>
      <c r="J335" s="485">
        <v>165000</v>
      </c>
      <c r="K335" s="485">
        <v>0</v>
      </c>
      <c r="L335" s="485">
        <v>0</v>
      </c>
      <c r="M335" s="485">
        <v>0</v>
      </c>
      <c r="N335" s="485">
        <v>0</v>
      </c>
      <c r="O335" s="485">
        <v>0</v>
      </c>
      <c r="P335" s="485">
        <v>0</v>
      </c>
      <c r="Q335" s="485">
        <v>0</v>
      </c>
      <c r="R335" s="485">
        <v>0</v>
      </c>
      <c r="S335" s="559">
        <v>0</v>
      </c>
      <c r="T335" s="559"/>
      <c r="U335" s="485">
        <v>0</v>
      </c>
      <c r="V335" s="559">
        <v>0</v>
      </c>
      <c r="W335" s="559"/>
    </row>
    <row r="336" spans="1:23" ht="37.5" customHeight="1">
      <c r="A336" s="484" t="s">
        <v>362</v>
      </c>
      <c r="B336" s="484" t="s">
        <v>362</v>
      </c>
      <c r="C336" s="484" t="s">
        <v>454</v>
      </c>
      <c r="D336" s="558" t="s">
        <v>646</v>
      </c>
      <c r="E336" s="558"/>
      <c r="F336" s="559">
        <v>600</v>
      </c>
      <c r="G336" s="559"/>
      <c r="H336" s="485">
        <v>600</v>
      </c>
      <c r="I336" s="485">
        <v>0</v>
      </c>
      <c r="J336" s="485">
        <v>0</v>
      </c>
      <c r="K336" s="485">
        <v>0</v>
      </c>
      <c r="L336" s="485">
        <v>0</v>
      </c>
      <c r="M336" s="485">
        <v>0</v>
      </c>
      <c r="N336" s="485">
        <v>600</v>
      </c>
      <c r="O336" s="485">
        <v>0</v>
      </c>
      <c r="P336" s="485">
        <v>0</v>
      </c>
      <c r="Q336" s="485">
        <v>0</v>
      </c>
      <c r="R336" s="485">
        <v>0</v>
      </c>
      <c r="S336" s="559">
        <v>0</v>
      </c>
      <c r="T336" s="559"/>
      <c r="U336" s="485">
        <v>0</v>
      </c>
      <c r="V336" s="559">
        <v>0</v>
      </c>
      <c r="W336" s="559"/>
    </row>
    <row r="337" spans="1:23" ht="38.25" customHeight="1">
      <c r="A337" s="484" t="s">
        <v>362</v>
      </c>
      <c r="B337" s="484" t="s">
        <v>362</v>
      </c>
      <c r="C337" s="484" t="s">
        <v>379</v>
      </c>
      <c r="D337" s="558" t="s">
        <v>266</v>
      </c>
      <c r="E337" s="558"/>
      <c r="F337" s="559">
        <v>1500</v>
      </c>
      <c r="G337" s="559"/>
      <c r="H337" s="485">
        <v>1500</v>
      </c>
      <c r="I337" s="485">
        <v>1500</v>
      </c>
      <c r="J337" s="485">
        <v>0</v>
      </c>
      <c r="K337" s="485">
        <v>1500</v>
      </c>
      <c r="L337" s="485">
        <v>0</v>
      </c>
      <c r="M337" s="485">
        <v>0</v>
      </c>
      <c r="N337" s="485">
        <v>0</v>
      </c>
      <c r="O337" s="485">
        <v>0</v>
      </c>
      <c r="P337" s="485">
        <v>0</v>
      </c>
      <c r="Q337" s="485">
        <v>0</v>
      </c>
      <c r="R337" s="485">
        <v>0</v>
      </c>
      <c r="S337" s="559">
        <v>0</v>
      </c>
      <c r="T337" s="559"/>
      <c r="U337" s="485">
        <v>0</v>
      </c>
      <c r="V337" s="559">
        <v>0</v>
      </c>
      <c r="W337" s="559"/>
    </row>
    <row r="338" spans="1:23" ht="23.25" customHeight="1">
      <c r="A338" s="484" t="s">
        <v>362</v>
      </c>
      <c r="B338" s="484" t="s">
        <v>362</v>
      </c>
      <c r="C338" s="484" t="s">
        <v>380</v>
      </c>
      <c r="D338" s="558" t="s">
        <v>34</v>
      </c>
      <c r="E338" s="558"/>
      <c r="F338" s="559">
        <v>11400</v>
      </c>
      <c r="G338" s="559"/>
      <c r="H338" s="485">
        <v>11400</v>
      </c>
      <c r="I338" s="485">
        <v>11400</v>
      </c>
      <c r="J338" s="485">
        <v>11400</v>
      </c>
      <c r="K338" s="485">
        <v>0</v>
      </c>
      <c r="L338" s="485">
        <v>0</v>
      </c>
      <c r="M338" s="485">
        <v>0</v>
      </c>
      <c r="N338" s="485">
        <v>0</v>
      </c>
      <c r="O338" s="485">
        <v>0</v>
      </c>
      <c r="P338" s="485">
        <v>0</v>
      </c>
      <c r="Q338" s="485">
        <v>0</v>
      </c>
      <c r="R338" s="485">
        <v>0</v>
      </c>
      <c r="S338" s="559">
        <v>0</v>
      </c>
      <c r="T338" s="559"/>
      <c r="U338" s="485">
        <v>0</v>
      </c>
      <c r="V338" s="559">
        <v>0</v>
      </c>
      <c r="W338" s="559"/>
    </row>
    <row r="339" spans="1:23" ht="24" customHeight="1">
      <c r="A339" s="484" t="s">
        <v>362</v>
      </c>
      <c r="B339" s="484" t="s">
        <v>362</v>
      </c>
      <c r="C339" s="484" t="s">
        <v>455</v>
      </c>
      <c r="D339" s="558" t="s">
        <v>34</v>
      </c>
      <c r="E339" s="558"/>
      <c r="F339" s="559">
        <v>64500</v>
      </c>
      <c r="G339" s="559"/>
      <c r="H339" s="485">
        <v>64500</v>
      </c>
      <c r="I339" s="485">
        <v>0</v>
      </c>
      <c r="J339" s="485">
        <v>0</v>
      </c>
      <c r="K339" s="485">
        <v>0</v>
      </c>
      <c r="L339" s="485">
        <v>0</v>
      </c>
      <c r="M339" s="485">
        <v>0</v>
      </c>
      <c r="N339" s="485">
        <v>64500</v>
      </c>
      <c r="O339" s="485">
        <v>0</v>
      </c>
      <c r="P339" s="485">
        <v>0</v>
      </c>
      <c r="Q339" s="485">
        <v>0</v>
      </c>
      <c r="R339" s="485">
        <v>0</v>
      </c>
      <c r="S339" s="559">
        <v>0</v>
      </c>
      <c r="T339" s="559"/>
      <c r="U339" s="485">
        <v>0</v>
      </c>
      <c r="V339" s="559">
        <v>0</v>
      </c>
      <c r="W339" s="559"/>
    </row>
    <row r="340" spans="1:23" ht="24" customHeight="1">
      <c r="A340" s="484" t="s">
        <v>362</v>
      </c>
      <c r="B340" s="484" t="s">
        <v>362</v>
      </c>
      <c r="C340" s="484" t="s">
        <v>369</v>
      </c>
      <c r="D340" s="558" t="s">
        <v>26</v>
      </c>
      <c r="E340" s="558"/>
      <c r="F340" s="559">
        <v>334590</v>
      </c>
      <c r="G340" s="559"/>
      <c r="H340" s="485">
        <v>334590</v>
      </c>
      <c r="I340" s="485">
        <v>334590</v>
      </c>
      <c r="J340" s="485">
        <v>0</v>
      </c>
      <c r="K340" s="485">
        <v>334590</v>
      </c>
      <c r="L340" s="485">
        <v>0</v>
      </c>
      <c r="M340" s="485">
        <v>0</v>
      </c>
      <c r="N340" s="485">
        <v>0</v>
      </c>
      <c r="O340" s="485">
        <v>0</v>
      </c>
      <c r="P340" s="485">
        <v>0</v>
      </c>
      <c r="Q340" s="485">
        <v>0</v>
      </c>
      <c r="R340" s="485">
        <v>0</v>
      </c>
      <c r="S340" s="559">
        <v>0</v>
      </c>
      <c r="T340" s="559"/>
      <c r="U340" s="485">
        <v>0</v>
      </c>
      <c r="V340" s="559">
        <v>0</v>
      </c>
      <c r="W340" s="559"/>
    </row>
    <row r="341" spans="1:23" ht="18.75" customHeight="1">
      <c r="A341" s="484" t="s">
        <v>362</v>
      </c>
      <c r="B341" s="484" t="s">
        <v>362</v>
      </c>
      <c r="C341" s="484" t="s">
        <v>456</v>
      </c>
      <c r="D341" s="558" t="s">
        <v>26</v>
      </c>
      <c r="E341" s="558"/>
      <c r="F341" s="559">
        <v>4200</v>
      </c>
      <c r="G341" s="559"/>
      <c r="H341" s="485">
        <v>4200</v>
      </c>
      <c r="I341" s="485">
        <v>0</v>
      </c>
      <c r="J341" s="485">
        <v>0</v>
      </c>
      <c r="K341" s="485">
        <v>0</v>
      </c>
      <c r="L341" s="485">
        <v>0</v>
      </c>
      <c r="M341" s="485">
        <v>0</v>
      </c>
      <c r="N341" s="485">
        <v>4200</v>
      </c>
      <c r="O341" s="485">
        <v>0</v>
      </c>
      <c r="P341" s="485">
        <v>0</v>
      </c>
      <c r="Q341" s="485">
        <v>0</v>
      </c>
      <c r="R341" s="485">
        <v>0</v>
      </c>
      <c r="S341" s="559">
        <v>0</v>
      </c>
      <c r="T341" s="559"/>
      <c r="U341" s="485">
        <v>0</v>
      </c>
      <c r="V341" s="559">
        <v>0</v>
      </c>
      <c r="W341" s="559"/>
    </row>
    <row r="342" spans="1:23" ht="18.75" customHeight="1">
      <c r="A342" s="484" t="s">
        <v>362</v>
      </c>
      <c r="B342" s="484" t="s">
        <v>362</v>
      </c>
      <c r="C342" s="484" t="s">
        <v>457</v>
      </c>
      <c r="D342" s="558" t="s">
        <v>59</v>
      </c>
      <c r="E342" s="558"/>
      <c r="F342" s="559">
        <v>2000</v>
      </c>
      <c r="G342" s="559"/>
      <c r="H342" s="485">
        <v>2000</v>
      </c>
      <c r="I342" s="485">
        <v>0</v>
      </c>
      <c r="J342" s="485">
        <v>0</v>
      </c>
      <c r="K342" s="485">
        <v>0</v>
      </c>
      <c r="L342" s="485">
        <v>0</v>
      </c>
      <c r="M342" s="485">
        <v>0</v>
      </c>
      <c r="N342" s="485">
        <v>2000</v>
      </c>
      <c r="O342" s="485">
        <v>0</v>
      </c>
      <c r="P342" s="485">
        <v>0</v>
      </c>
      <c r="Q342" s="485">
        <v>0</v>
      </c>
      <c r="R342" s="485">
        <v>0</v>
      </c>
      <c r="S342" s="559">
        <v>0</v>
      </c>
      <c r="T342" s="559"/>
      <c r="U342" s="485">
        <v>0</v>
      </c>
      <c r="V342" s="559">
        <v>0</v>
      </c>
      <c r="W342" s="559"/>
    </row>
    <row r="343" spans="1:23" ht="25.5" customHeight="1">
      <c r="A343" s="484" t="s">
        <v>362</v>
      </c>
      <c r="B343" s="484" t="s">
        <v>362</v>
      </c>
      <c r="C343" s="484" t="s">
        <v>449</v>
      </c>
      <c r="D343" s="558" t="s">
        <v>149</v>
      </c>
      <c r="E343" s="558"/>
      <c r="F343" s="559">
        <v>46000</v>
      </c>
      <c r="G343" s="559"/>
      <c r="H343" s="485">
        <v>46000</v>
      </c>
      <c r="I343" s="485">
        <v>46000</v>
      </c>
      <c r="J343" s="485">
        <v>0</v>
      </c>
      <c r="K343" s="485">
        <v>46000</v>
      </c>
      <c r="L343" s="485">
        <v>0</v>
      </c>
      <c r="M343" s="485">
        <v>0</v>
      </c>
      <c r="N343" s="485">
        <v>0</v>
      </c>
      <c r="O343" s="485">
        <v>0</v>
      </c>
      <c r="P343" s="485">
        <v>0</v>
      </c>
      <c r="Q343" s="485">
        <v>0</v>
      </c>
      <c r="R343" s="485">
        <v>0</v>
      </c>
      <c r="S343" s="559">
        <v>0</v>
      </c>
      <c r="T343" s="559"/>
      <c r="U343" s="485">
        <v>0</v>
      </c>
      <c r="V343" s="559">
        <v>0</v>
      </c>
      <c r="W343" s="559"/>
    </row>
    <row r="344" spans="1:23" ht="20.25" customHeight="1">
      <c r="A344" s="484" t="s">
        <v>362</v>
      </c>
      <c r="B344" s="484" t="s">
        <v>362</v>
      </c>
      <c r="C344" s="484" t="s">
        <v>458</v>
      </c>
      <c r="D344" s="558" t="s">
        <v>149</v>
      </c>
      <c r="E344" s="558"/>
      <c r="F344" s="559">
        <v>4500</v>
      </c>
      <c r="G344" s="559"/>
      <c r="H344" s="485">
        <v>4500</v>
      </c>
      <c r="I344" s="485">
        <v>0</v>
      </c>
      <c r="J344" s="485">
        <v>0</v>
      </c>
      <c r="K344" s="485">
        <v>0</v>
      </c>
      <c r="L344" s="485">
        <v>0</v>
      </c>
      <c r="M344" s="485">
        <v>0</v>
      </c>
      <c r="N344" s="485">
        <v>4500</v>
      </c>
      <c r="O344" s="485">
        <v>0</v>
      </c>
      <c r="P344" s="485">
        <v>0</v>
      </c>
      <c r="Q344" s="485">
        <v>0</v>
      </c>
      <c r="R344" s="485">
        <v>0</v>
      </c>
      <c r="S344" s="559">
        <v>0</v>
      </c>
      <c r="T344" s="559"/>
      <c r="U344" s="485">
        <v>0</v>
      </c>
      <c r="V344" s="559">
        <v>0</v>
      </c>
      <c r="W344" s="559"/>
    </row>
    <row r="345" spans="1:23" ht="18" customHeight="1">
      <c r="A345" s="484" t="s">
        <v>362</v>
      </c>
      <c r="B345" s="484" t="s">
        <v>362</v>
      </c>
      <c r="C345" s="484" t="s">
        <v>381</v>
      </c>
      <c r="D345" s="558" t="s">
        <v>35</v>
      </c>
      <c r="E345" s="558"/>
      <c r="F345" s="559">
        <v>304580</v>
      </c>
      <c r="G345" s="559"/>
      <c r="H345" s="485">
        <v>304580</v>
      </c>
      <c r="I345" s="485">
        <v>304580</v>
      </c>
      <c r="J345" s="485">
        <v>0</v>
      </c>
      <c r="K345" s="485">
        <v>304580</v>
      </c>
      <c r="L345" s="485">
        <v>0</v>
      </c>
      <c r="M345" s="485">
        <v>0</v>
      </c>
      <c r="N345" s="485">
        <v>0</v>
      </c>
      <c r="O345" s="485">
        <v>0</v>
      </c>
      <c r="P345" s="485">
        <v>0</v>
      </c>
      <c r="Q345" s="485">
        <v>0</v>
      </c>
      <c r="R345" s="485">
        <v>0</v>
      </c>
      <c r="S345" s="559">
        <v>0</v>
      </c>
      <c r="T345" s="559"/>
      <c r="U345" s="485">
        <v>0</v>
      </c>
      <c r="V345" s="559">
        <v>0</v>
      </c>
      <c r="W345" s="559"/>
    </row>
    <row r="346" spans="1:23" ht="18" customHeight="1">
      <c r="A346" s="484" t="s">
        <v>362</v>
      </c>
      <c r="B346" s="484" t="s">
        <v>362</v>
      </c>
      <c r="C346" s="484" t="s">
        <v>382</v>
      </c>
      <c r="D346" s="558" t="s">
        <v>36</v>
      </c>
      <c r="E346" s="558"/>
      <c r="F346" s="559">
        <v>101200</v>
      </c>
      <c r="G346" s="559"/>
      <c r="H346" s="485">
        <v>101200</v>
      </c>
      <c r="I346" s="485">
        <v>101200</v>
      </c>
      <c r="J346" s="485">
        <v>0</v>
      </c>
      <c r="K346" s="485">
        <v>101200</v>
      </c>
      <c r="L346" s="485">
        <v>0</v>
      </c>
      <c r="M346" s="485">
        <v>0</v>
      </c>
      <c r="N346" s="485">
        <v>0</v>
      </c>
      <c r="O346" s="485">
        <v>0</v>
      </c>
      <c r="P346" s="485">
        <v>0</v>
      </c>
      <c r="Q346" s="485">
        <v>0</v>
      </c>
      <c r="R346" s="485">
        <v>0</v>
      </c>
      <c r="S346" s="559">
        <v>0</v>
      </c>
      <c r="T346" s="559"/>
      <c r="U346" s="485">
        <v>0</v>
      </c>
      <c r="V346" s="559">
        <v>0</v>
      </c>
      <c r="W346" s="559"/>
    </row>
    <row r="347" spans="1:23" ht="18" customHeight="1">
      <c r="A347" s="484" t="s">
        <v>362</v>
      </c>
      <c r="B347" s="484" t="s">
        <v>362</v>
      </c>
      <c r="C347" s="484" t="s">
        <v>383</v>
      </c>
      <c r="D347" s="558" t="s">
        <v>49</v>
      </c>
      <c r="E347" s="558"/>
      <c r="F347" s="559">
        <v>11000</v>
      </c>
      <c r="G347" s="559"/>
      <c r="H347" s="485">
        <v>11000</v>
      </c>
      <c r="I347" s="485">
        <v>11000</v>
      </c>
      <c r="J347" s="485">
        <v>0</v>
      </c>
      <c r="K347" s="485">
        <v>11000</v>
      </c>
      <c r="L347" s="485">
        <v>0</v>
      </c>
      <c r="M347" s="485">
        <v>0</v>
      </c>
      <c r="N347" s="485">
        <v>0</v>
      </c>
      <c r="O347" s="485">
        <v>0</v>
      </c>
      <c r="P347" s="485">
        <v>0</v>
      </c>
      <c r="Q347" s="485">
        <v>0</v>
      </c>
      <c r="R347" s="485">
        <v>0</v>
      </c>
      <c r="S347" s="559">
        <v>0</v>
      </c>
      <c r="T347" s="559"/>
      <c r="U347" s="485">
        <v>0</v>
      </c>
      <c r="V347" s="559">
        <v>0</v>
      </c>
      <c r="W347" s="559"/>
    </row>
    <row r="348" spans="1:23" ht="18" customHeight="1">
      <c r="A348" s="484" t="s">
        <v>362</v>
      </c>
      <c r="B348" s="484" t="s">
        <v>362</v>
      </c>
      <c r="C348" s="484" t="s">
        <v>367</v>
      </c>
      <c r="D348" s="558" t="s">
        <v>25</v>
      </c>
      <c r="E348" s="558"/>
      <c r="F348" s="559">
        <v>336037</v>
      </c>
      <c r="G348" s="559"/>
      <c r="H348" s="485">
        <v>336037</v>
      </c>
      <c r="I348" s="485">
        <v>336037</v>
      </c>
      <c r="J348" s="485">
        <v>0</v>
      </c>
      <c r="K348" s="485">
        <v>336037</v>
      </c>
      <c r="L348" s="485">
        <v>0</v>
      </c>
      <c r="M348" s="485">
        <v>0</v>
      </c>
      <c r="N348" s="485">
        <v>0</v>
      </c>
      <c r="O348" s="485">
        <v>0</v>
      </c>
      <c r="P348" s="485">
        <v>0</v>
      </c>
      <c r="Q348" s="485">
        <v>0</v>
      </c>
      <c r="R348" s="485">
        <v>0</v>
      </c>
      <c r="S348" s="559">
        <v>0</v>
      </c>
      <c r="T348" s="559"/>
      <c r="U348" s="485">
        <v>0</v>
      </c>
      <c r="V348" s="559">
        <v>0</v>
      </c>
      <c r="W348" s="559"/>
    </row>
    <row r="349" spans="1:23" ht="18" customHeight="1">
      <c r="A349" s="484" t="s">
        <v>362</v>
      </c>
      <c r="B349" s="484" t="s">
        <v>362</v>
      </c>
      <c r="C349" s="484" t="s">
        <v>459</v>
      </c>
      <c r="D349" s="558" t="s">
        <v>25</v>
      </c>
      <c r="E349" s="558"/>
      <c r="F349" s="559">
        <v>554862</v>
      </c>
      <c r="G349" s="559"/>
      <c r="H349" s="485">
        <v>554862</v>
      </c>
      <c r="I349" s="485">
        <v>0</v>
      </c>
      <c r="J349" s="485">
        <v>0</v>
      </c>
      <c r="K349" s="485">
        <v>0</v>
      </c>
      <c r="L349" s="485">
        <v>0</v>
      </c>
      <c r="M349" s="485">
        <v>0</v>
      </c>
      <c r="N349" s="485">
        <v>554862</v>
      </c>
      <c r="O349" s="485">
        <v>0</v>
      </c>
      <c r="P349" s="485">
        <v>0</v>
      </c>
      <c r="Q349" s="485">
        <v>0</v>
      </c>
      <c r="R349" s="485">
        <v>0</v>
      </c>
      <c r="S349" s="559">
        <v>0</v>
      </c>
      <c r="T349" s="559"/>
      <c r="U349" s="485">
        <v>0</v>
      </c>
      <c r="V349" s="559">
        <v>0</v>
      </c>
      <c r="W349" s="559"/>
    </row>
    <row r="350" spans="1:23" ht="18" customHeight="1">
      <c r="A350" s="484" t="s">
        <v>362</v>
      </c>
      <c r="B350" s="484" t="s">
        <v>362</v>
      </c>
      <c r="C350" s="484" t="s">
        <v>492</v>
      </c>
      <c r="D350" s="558" t="s">
        <v>25</v>
      </c>
      <c r="E350" s="558"/>
      <c r="F350" s="559">
        <v>42903</v>
      </c>
      <c r="G350" s="559"/>
      <c r="H350" s="485">
        <v>42903</v>
      </c>
      <c r="I350" s="485">
        <v>0</v>
      </c>
      <c r="J350" s="485">
        <v>0</v>
      </c>
      <c r="K350" s="485">
        <v>0</v>
      </c>
      <c r="L350" s="485">
        <v>0</v>
      </c>
      <c r="M350" s="485">
        <v>0</v>
      </c>
      <c r="N350" s="485">
        <v>42903</v>
      </c>
      <c r="O350" s="485">
        <v>0</v>
      </c>
      <c r="P350" s="485">
        <v>0</v>
      </c>
      <c r="Q350" s="485">
        <v>0</v>
      </c>
      <c r="R350" s="485">
        <v>0</v>
      </c>
      <c r="S350" s="559">
        <v>0</v>
      </c>
      <c r="T350" s="559"/>
      <c r="U350" s="485">
        <v>0</v>
      </c>
      <c r="V350" s="559">
        <v>0</v>
      </c>
      <c r="W350" s="559"/>
    </row>
    <row r="351" spans="1:23" ht="18" customHeight="1">
      <c r="A351" s="484" t="s">
        <v>362</v>
      </c>
      <c r="B351" s="484" t="s">
        <v>362</v>
      </c>
      <c r="C351" s="484" t="s">
        <v>493</v>
      </c>
      <c r="D351" s="558" t="s">
        <v>25</v>
      </c>
      <c r="E351" s="558"/>
      <c r="F351" s="559">
        <v>2598</v>
      </c>
      <c r="G351" s="559"/>
      <c r="H351" s="485">
        <v>2598</v>
      </c>
      <c r="I351" s="485">
        <v>0</v>
      </c>
      <c r="J351" s="485">
        <v>0</v>
      </c>
      <c r="K351" s="485">
        <v>0</v>
      </c>
      <c r="L351" s="485">
        <v>0</v>
      </c>
      <c r="M351" s="485">
        <v>0</v>
      </c>
      <c r="N351" s="485">
        <v>2598</v>
      </c>
      <c r="O351" s="485">
        <v>0</v>
      </c>
      <c r="P351" s="485">
        <v>0</v>
      </c>
      <c r="Q351" s="485">
        <v>0</v>
      </c>
      <c r="R351" s="485">
        <v>0</v>
      </c>
      <c r="S351" s="559">
        <v>0</v>
      </c>
      <c r="T351" s="559"/>
      <c r="U351" s="485">
        <v>0</v>
      </c>
      <c r="V351" s="559">
        <v>0</v>
      </c>
      <c r="W351" s="559"/>
    </row>
    <row r="352" spans="1:23" ht="23.25" customHeight="1">
      <c r="A352" s="484" t="s">
        <v>362</v>
      </c>
      <c r="B352" s="484" t="s">
        <v>362</v>
      </c>
      <c r="C352" s="484" t="s">
        <v>384</v>
      </c>
      <c r="D352" s="558" t="s">
        <v>267</v>
      </c>
      <c r="E352" s="558"/>
      <c r="F352" s="559">
        <v>14600</v>
      </c>
      <c r="G352" s="559"/>
      <c r="H352" s="485">
        <v>14600</v>
      </c>
      <c r="I352" s="485">
        <v>14600</v>
      </c>
      <c r="J352" s="485">
        <v>0</v>
      </c>
      <c r="K352" s="485">
        <v>14600</v>
      </c>
      <c r="L352" s="485">
        <v>0</v>
      </c>
      <c r="M352" s="485">
        <v>0</v>
      </c>
      <c r="N352" s="485">
        <v>0</v>
      </c>
      <c r="O352" s="485">
        <v>0</v>
      </c>
      <c r="P352" s="485">
        <v>0</v>
      </c>
      <c r="Q352" s="485">
        <v>0</v>
      </c>
      <c r="R352" s="485">
        <v>0</v>
      </c>
      <c r="S352" s="559">
        <v>0</v>
      </c>
      <c r="T352" s="559"/>
      <c r="U352" s="485">
        <v>0</v>
      </c>
      <c r="V352" s="559">
        <v>0</v>
      </c>
      <c r="W352" s="559"/>
    </row>
    <row r="353" spans="1:23" ht="18" customHeight="1">
      <c r="A353" s="484" t="s">
        <v>362</v>
      </c>
      <c r="B353" s="484" t="s">
        <v>362</v>
      </c>
      <c r="C353" s="484" t="s">
        <v>385</v>
      </c>
      <c r="D353" s="558" t="s">
        <v>37</v>
      </c>
      <c r="E353" s="558"/>
      <c r="F353" s="559">
        <v>4500</v>
      </c>
      <c r="G353" s="559"/>
      <c r="H353" s="485">
        <v>4500</v>
      </c>
      <c r="I353" s="485">
        <v>4500</v>
      </c>
      <c r="J353" s="485">
        <v>0</v>
      </c>
      <c r="K353" s="485">
        <v>4500</v>
      </c>
      <c r="L353" s="485">
        <v>0</v>
      </c>
      <c r="M353" s="485">
        <v>0</v>
      </c>
      <c r="N353" s="485">
        <v>0</v>
      </c>
      <c r="O353" s="485">
        <v>0</v>
      </c>
      <c r="P353" s="485">
        <v>0</v>
      </c>
      <c r="Q353" s="485">
        <v>0</v>
      </c>
      <c r="R353" s="485">
        <v>0</v>
      </c>
      <c r="S353" s="559">
        <v>0</v>
      </c>
      <c r="T353" s="559"/>
      <c r="U353" s="485">
        <v>0</v>
      </c>
      <c r="V353" s="559">
        <v>0</v>
      </c>
      <c r="W353" s="559"/>
    </row>
    <row r="354" spans="1:23" ht="18" customHeight="1">
      <c r="A354" s="484" t="s">
        <v>362</v>
      </c>
      <c r="B354" s="484" t="s">
        <v>362</v>
      </c>
      <c r="C354" s="484" t="s">
        <v>386</v>
      </c>
      <c r="D354" s="558" t="s">
        <v>38</v>
      </c>
      <c r="E354" s="558"/>
      <c r="F354" s="559">
        <v>11000</v>
      </c>
      <c r="G354" s="559"/>
      <c r="H354" s="485">
        <v>11000</v>
      </c>
      <c r="I354" s="485">
        <v>11000</v>
      </c>
      <c r="J354" s="485">
        <v>0</v>
      </c>
      <c r="K354" s="485">
        <v>11000</v>
      </c>
      <c r="L354" s="485">
        <v>0</v>
      </c>
      <c r="M354" s="485">
        <v>0</v>
      </c>
      <c r="N354" s="485">
        <v>0</v>
      </c>
      <c r="O354" s="485">
        <v>0</v>
      </c>
      <c r="P354" s="485">
        <v>0</v>
      </c>
      <c r="Q354" s="485">
        <v>0</v>
      </c>
      <c r="R354" s="485">
        <v>0</v>
      </c>
      <c r="S354" s="559">
        <v>0</v>
      </c>
      <c r="T354" s="559"/>
      <c r="U354" s="485">
        <v>0</v>
      </c>
      <c r="V354" s="559">
        <v>0</v>
      </c>
      <c r="W354" s="559"/>
    </row>
    <row r="355" spans="1:23" ht="18" customHeight="1">
      <c r="A355" s="484" t="s">
        <v>362</v>
      </c>
      <c r="B355" s="484" t="s">
        <v>362</v>
      </c>
      <c r="C355" s="484" t="s">
        <v>460</v>
      </c>
      <c r="D355" s="558" t="s">
        <v>38</v>
      </c>
      <c r="E355" s="558"/>
      <c r="F355" s="559">
        <v>7000</v>
      </c>
      <c r="G355" s="559"/>
      <c r="H355" s="485">
        <v>7000</v>
      </c>
      <c r="I355" s="485">
        <v>0</v>
      </c>
      <c r="J355" s="485">
        <v>0</v>
      </c>
      <c r="K355" s="485">
        <v>0</v>
      </c>
      <c r="L355" s="485">
        <v>0</v>
      </c>
      <c r="M355" s="485">
        <v>0</v>
      </c>
      <c r="N355" s="485">
        <v>7000</v>
      </c>
      <c r="O355" s="485">
        <v>0</v>
      </c>
      <c r="P355" s="485">
        <v>0</v>
      </c>
      <c r="Q355" s="485">
        <v>0</v>
      </c>
      <c r="R355" s="485">
        <v>0</v>
      </c>
      <c r="S355" s="559">
        <v>0</v>
      </c>
      <c r="T355" s="559"/>
      <c r="U355" s="485">
        <v>0</v>
      </c>
      <c r="V355" s="559">
        <v>0</v>
      </c>
      <c r="W355" s="559"/>
    </row>
    <row r="356" spans="1:23" ht="29.25" customHeight="1">
      <c r="A356" s="484" t="s">
        <v>362</v>
      </c>
      <c r="B356" s="484" t="s">
        <v>362</v>
      </c>
      <c r="C356" s="484" t="s">
        <v>387</v>
      </c>
      <c r="D356" s="558" t="s">
        <v>39</v>
      </c>
      <c r="E356" s="558"/>
      <c r="F356" s="559">
        <v>428312</v>
      </c>
      <c r="G356" s="559"/>
      <c r="H356" s="485">
        <v>428312</v>
      </c>
      <c r="I356" s="485">
        <v>428312</v>
      </c>
      <c r="J356" s="485">
        <v>0</v>
      </c>
      <c r="K356" s="485">
        <v>428312</v>
      </c>
      <c r="L356" s="485">
        <v>0</v>
      </c>
      <c r="M356" s="485">
        <v>0</v>
      </c>
      <c r="N356" s="485">
        <v>0</v>
      </c>
      <c r="O356" s="485">
        <v>0</v>
      </c>
      <c r="P356" s="485">
        <v>0</v>
      </c>
      <c r="Q356" s="485">
        <v>0</v>
      </c>
      <c r="R356" s="485">
        <v>0</v>
      </c>
      <c r="S356" s="559">
        <v>0</v>
      </c>
      <c r="T356" s="559"/>
      <c r="U356" s="485">
        <v>0</v>
      </c>
      <c r="V356" s="559">
        <v>0</v>
      </c>
      <c r="W356" s="559"/>
    </row>
    <row r="357" spans="1:23" ht="36" customHeight="1">
      <c r="A357" s="484" t="s">
        <v>362</v>
      </c>
      <c r="B357" s="484" t="s">
        <v>362</v>
      </c>
      <c r="C357" s="484" t="s">
        <v>391</v>
      </c>
      <c r="D357" s="558" t="s">
        <v>95</v>
      </c>
      <c r="E357" s="558"/>
      <c r="F357" s="559">
        <v>9200</v>
      </c>
      <c r="G357" s="559"/>
      <c r="H357" s="485">
        <v>9200</v>
      </c>
      <c r="I357" s="485">
        <v>9200</v>
      </c>
      <c r="J357" s="485">
        <v>0</v>
      </c>
      <c r="K357" s="485">
        <v>9200</v>
      </c>
      <c r="L357" s="485">
        <v>0</v>
      </c>
      <c r="M357" s="485">
        <v>0</v>
      </c>
      <c r="N357" s="485">
        <v>0</v>
      </c>
      <c r="O357" s="485">
        <v>0</v>
      </c>
      <c r="P357" s="485">
        <v>0</v>
      </c>
      <c r="Q357" s="485">
        <v>0</v>
      </c>
      <c r="R357" s="485">
        <v>0</v>
      </c>
      <c r="S357" s="559">
        <v>0</v>
      </c>
      <c r="T357" s="559"/>
      <c r="U357" s="485">
        <v>0</v>
      </c>
      <c r="V357" s="559">
        <v>0</v>
      </c>
      <c r="W357" s="559"/>
    </row>
    <row r="358" spans="1:23" ht="33" customHeight="1">
      <c r="A358" s="484" t="s">
        <v>362</v>
      </c>
      <c r="B358" s="484" t="s">
        <v>362</v>
      </c>
      <c r="C358" s="484" t="s">
        <v>565</v>
      </c>
      <c r="D358" s="558" t="s">
        <v>95</v>
      </c>
      <c r="E358" s="558"/>
      <c r="F358" s="559">
        <v>150318</v>
      </c>
      <c r="G358" s="559"/>
      <c r="H358" s="485">
        <v>150318</v>
      </c>
      <c r="I358" s="485">
        <v>0</v>
      </c>
      <c r="J358" s="485">
        <v>0</v>
      </c>
      <c r="K358" s="485">
        <v>0</v>
      </c>
      <c r="L358" s="485">
        <v>0</v>
      </c>
      <c r="M358" s="485">
        <v>0</v>
      </c>
      <c r="N358" s="485">
        <v>150318</v>
      </c>
      <c r="O358" s="485">
        <v>0</v>
      </c>
      <c r="P358" s="485">
        <v>0</v>
      </c>
      <c r="Q358" s="485">
        <v>0</v>
      </c>
      <c r="R358" s="485">
        <v>0</v>
      </c>
      <c r="S358" s="559">
        <v>0</v>
      </c>
      <c r="T358" s="559"/>
      <c r="U358" s="485">
        <v>0</v>
      </c>
      <c r="V358" s="559">
        <v>0</v>
      </c>
      <c r="W358" s="559"/>
    </row>
    <row r="359" spans="1:23" ht="31.5" customHeight="1">
      <c r="A359" s="484" t="s">
        <v>362</v>
      </c>
      <c r="B359" s="484" t="s">
        <v>362</v>
      </c>
      <c r="C359" s="484" t="s">
        <v>566</v>
      </c>
      <c r="D359" s="558" t="s">
        <v>95</v>
      </c>
      <c r="E359" s="558"/>
      <c r="F359" s="559">
        <v>9103</v>
      </c>
      <c r="G359" s="559"/>
      <c r="H359" s="485">
        <v>9103</v>
      </c>
      <c r="I359" s="485">
        <v>0</v>
      </c>
      <c r="J359" s="485">
        <v>0</v>
      </c>
      <c r="K359" s="485">
        <v>0</v>
      </c>
      <c r="L359" s="485">
        <v>0</v>
      </c>
      <c r="M359" s="485">
        <v>0</v>
      </c>
      <c r="N359" s="485">
        <v>9103</v>
      </c>
      <c r="O359" s="485">
        <v>0</v>
      </c>
      <c r="P359" s="485">
        <v>0</v>
      </c>
      <c r="Q359" s="485">
        <v>0</v>
      </c>
      <c r="R359" s="485">
        <v>0</v>
      </c>
      <c r="S359" s="559">
        <v>0</v>
      </c>
      <c r="T359" s="559"/>
      <c r="U359" s="485">
        <v>0</v>
      </c>
      <c r="V359" s="559">
        <v>0</v>
      </c>
      <c r="W359" s="559"/>
    </row>
    <row r="360" spans="1:23" ht="22.5" customHeight="1">
      <c r="A360" s="484" t="s">
        <v>362</v>
      </c>
      <c r="B360" s="484" t="s">
        <v>362</v>
      </c>
      <c r="C360" s="484" t="s">
        <v>311</v>
      </c>
      <c r="D360" s="558" t="s">
        <v>269</v>
      </c>
      <c r="E360" s="558"/>
      <c r="F360" s="559">
        <v>2500000</v>
      </c>
      <c r="G360" s="559"/>
      <c r="H360" s="485">
        <v>0</v>
      </c>
      <c r="I360" s="485">
        <v>0</v>
      </c>
      <c r="J360" s="485">
        <v>0</v>
      </c>
      <c r="K360" s="485">
        <v>0</v>
      </c>
      <c r="L360" s="485">
        <v>0</v>
      </c>
      <c r="M360" s="485">
        <v>0</v>
      </c>
      <c r="N360" s="485">
        <v>0</v>
      </c>
      <c r="O360" s="485">
        <v>0</v>
      </c>
      <c r="P360" s="485">
        <v>0</v>
      </c>
      <c r="Q360" s="485">
        <v>2500000</v>
      </c>
      <c r="R360" s="485">
        <v>2500000</v>
      </c>
      <c r="S360" s="559">
        <v>0</v>
      </c>
      <c r="T360" s="559"/>
      <c r="U360" s="485">
        <v>0</v>
      </c>
      <c r="V360" s="559">
        <v>0</v>
      </c>
      <c r="W360" s="559"/>
    </row>
    <row r="361" spans="1:23" s="482" customFormat="1" ht="19.5" customHeight="1">
      <c r="A361" s="489" t="s">
        <v>362</v>
      </c>
      <c r="B361" s="489" t="s">
        <v>461</v>
      </c>
      <c r="C361" s="489" t="s">
        <v>362</v>
      </c>
      <c r="D361" s="551" t="s">
        <v>337</v>
      </c>
      <c r="E361" s="551"/>
      <c r="F361" s="552">
        <v>988232</v>
      </c>
      <c r="G361" s="552"/>
      <c r="H361" s="490">
        <v>988232</v>
      </c>
      <c r="I361" s="490">
        <v>0</v>
      </c>
      <c r="J361" s="490">
        <v>0</v>
      </c>
      <c r="K361" s="490">
        <v>0</v>
      </c>
      <c r="L361" s="490">
        <v>988232</v>
      </c>
      <c r="M361" s="490">
        <v>0</v>
      </c>
      <c r="N361" s="490">
        <v>0</v>
      </c>
      <c r="O361" s="490">
        <v>0</v>
      </c>
      <c r="P361" s="490">
        <v>0</v>
      </c>
      <c r="Q361" s="490">
        <v>0</v>
      </c>
      <c r="R361" s="490">
        <v>0</v>
      </c>
      <c r="S361" s="552">
        <v>0</v>
      </c>
      <c r="T361" s="552"/>
      <c r="U361" s="490">
        <v>0</v>
      </c>
      <c r="V361" s="552">
        <v>0</v>
      </c>
      <c r="W361" s="552"/>
    </row>
    <row r="362" spans="1:23" ht="36" customHeight="1">
      <c r="A362" s="484" t="s">
        <v>362</v>
      </c>
      <c r="B362" s="484" t="s">
        <v>362</v>
      </c>
      <c r="C362" s="484" t="s">
        <v>448</v>
      </c>
      <c r="D362" s="558" t="s">
        <v>294</v>
      </c>
      <c r="E362" s="558"/>
      <c r="F362" s="559">
        <v>988232</v>
      </c>
      <c r="G362" s="559"/>
      <c r="H362" s="485">
        <v>988232</v>
      </c>
      <c r="I362" s="485">
        <v>0</v>
      </c>
      <c r="J362" s="485">
        <v>0</v>
      </c>
      <c r="K362" s="485">
        <v>0</v>
      </c>
      <c r="L362" s="485">
        <v>988232</v>
      </c>
      <c r="M362" s="485">
        <v>0</v>
      </c>
      <c r="N362" s="485">
        <v>0</v>
      </c>
      <c r="O362" s="485">
        <v>0</v>
      </c>
      <c r="P362" s="485">
        <v>0</v>
      </c>
      <c r="Q362" s="485">
        <v>0</v>
      </c>
      <c r="R362" s="485">
        <v>0</v>
      </c>
      <c r="S362" s="559">
        <v>0</v>
      </c>
      <c r="T362" s="559"/>
      <c r="U362" s="485">
        <v>0</v>
      </c>
      <c r="V362" s="559">
        <v>0</v>
      </c>
      <c r="W362" s="559"/>
    </row>
    <row r="363" spans="1:23" s="482" customFormat="1" ht="21.75" customHeight="1">
      <c r="A363" s="489" t="s">
        <v>362</v>
      </c>
      <c r="B363" s="489" t="s">
        <v>462</v>
      </c>
      <c r="C363" s="489" t="s">
        <v>362</v>
      </c>
      <c r="D363" s="551" t="s">
        <v>338</v>
      </c>
      <c r="E363" s="551"/>
      <c r="F363" s="552">
        <v>1651105</v>
      </c>
      <c r="G363" s="552"/>
      <c r="H363" s="490">
        <v>1651105</v>
      </c>
      <c r="I363" s="490">
        <v>1648105</v>
      </c>
      <c r="J363" s="490">
        <v>1242530</v>
      </c>
      <c r="K363" s="490">
        <v>405575</v>
      </c>
      <c r="L363" s="490">
        <v>0</v>
      </c>
      <c r="M363" s="490">
        <v>3000</v>
      </c>
      <c r="N363" s="490">
        <v>0</v>
      </c>
      <c r="O363" s="490">
        <v>0</v>
      </c>
      <c r="P363" s="490">
        <v>0</v>
      </c>
      <c r="Q363" s="490">
        <v>0</v>
      </c>
      <c r="R363" s="490">
        <v>0</v>
      </c>
      <c r="S363" s="552">
        <v>0</v>
      </c>
      <c r="T363" s="552"/>
      <c r="U363" s="490">
        <v>0</v>
      </c>
      <c r="V363" s="552">
        <v>0</v>
      </c>
      <c r="W363" s="552"/>
    </row>
    <row r="364" spans="1:23" ht="34.5" customHeight="1">
      <c r="A364" s="484" t="s">
        <v>362</v>
      </c>
      <c r="B364" s="484" t="s">
        <v>362</v>
      </c>
      <c r="C364" s="484" t="s">
        <v>374</v>
      </c>
      <c r="D364" s="558" t="s">
        <v>30</v>
      </c>
      <c r="E364" s="558"/>
      <c r="F364" s="559">
        <v>3000</v>
      </c>
      <c r="G364" s="559"/>
      <c r="H364" s="485">
        <v>3000</v>
      </c>
      <c r="I364" s="485">
        <v>0</v>
      </c>
      <c r="J364" s="485">
        <v>0</v>
      </c>
      <c r="K364" s="485">
        <v>0</v>
      </c>
      <c r="L364" s="485">
        <v>0</v>
      </c>
      <c r="M364" s="485">
        <v>3000</v>
      </c>
      <c r="N364" s="485">
        <v>0</v>
      </c>
      <c r="O364" s="485">
        <v>0</v>
      </c>
      <c r="P364" s="485">
        <v>0</v>
      </c>
      <c r="Q364" s="485">
        <v>0</v>
      </c>
      <c r="R364" s="485">
        <v>0</v>
      </c>
      <c r="S364" s="559">
        <v>0</v>
      </c>
      <c r="T364" s="559"/>
      <c r="U364" s="485">
        <v>0</v>
      </c>
      <c r="V364" s="559">
        <v>0</v>
      </c>
      <c r="W364" s="559"/>
    </row>
    <row r="365" spans="1:23" ht="21" customHeight="1">
      <c r="A365" s="484" t="s">
        <v>362</v>
      </c>
      <c r="B365" s="484" t="s">
        <v>362</v>
      </c>
      <c r="C365" s="484" t="s">
        <v>375</v>
      </c>
      <c r="D365" s="558" t="s">
        <v>31</v>
      </c>
      <c r="E365" s="558"/>
      <c r="F365" s="559">
        <v>1018800</v>
      </c>
      <c r="G365" s="559"/>
      <c r="H365" s="485">
        <v>1018800</v>
      </c>
      <c r="I365" s="485">
        <v>1018800</v>
      </c>
      <c r="J365" s="485">
        <v>1018800</v>
      </c>
      <c r="K365" s="485">
        <v>0</v>
      </c>
      <c r="L365" s="485">
        <v>0</v>
      </c>
      <c r="M365" s="485">
        <v>0</v>
      </c>
      <c r="N365" s="485">
        <v>0</v>
      </c>
      <c r="O365" s="485">
        <v>0</v>
      </c>
      <c r="P365" s="485">
        <v>0</v>
      </c>
      <c r="Q365" s="485">
        <v>0</v>
      </c>
      <c r="R365" s="485">
        <v>0</v>
      </c>
      <c r="S365" s="559">
        <v>0</v>
      </c>
      <c r="T365" s="559"/>
      <c r="U365" s="485">
        <v>0</v>
      </c>
      <c r="V365" s="559">
        <v>0</v>
      </c>
      <c r="W365" s="559"/>
    </row>
    <row r="366" spans="1:23" ht="21" customHeight="1">
      <c r="A366" s="484" t="s">
        <v>362</v>
      </c>
      <c r="B366" s="484" t="s">
        <v>362</v>
      </c>
      <c r="C366" s="484" t="s">
        <v>376</v>
      </c>
      <c r="D366" s="558" t="s">
        <v>32</v>
      </c>
      <c r="E366" s="558"/>
      <c r="F366" s="559">
        <v>62730</v>
      </c>
      <c r="G366" s="559"/>
      <c r="H366" s="485">
        <v>62730</v>
      </c>
      <c r="I366" s="485">
        <v>62730</v>
      </c>
      <c r="J366" s="485">
        <v>62730</v>
      </c>
      <c r="K366" s="485">
        <v>0</v>
      </c>
      <c r="L366" s="485">
        <v>0</v>
      </c>
      <c r="M366" s="485">
        <v>0</v>
      </c>
      <c r="N366" s="485">
        <v>0</v>
      </c>
      <c r="O366" s="485">
        <v>0</v>
      </c>
      <c r="P366" s="485">
        <v>0</v>
      </c>
      <c r="Q366" s="485">
        <v>0</v>
      </c>
      <c r="R366" s="485">
        <v>0</v>
      </c>
      <c r="S366" s="559">
        <v>0</v>
      </c>
      <c r="T366" s="559"/>
      <c r="U366" s="485">
        <v>0</v>
      </c>
      <c r="V366" s="559">
        <v>0</v>
      </c>
      <c r="W366" s="559"/>
    </row>
    <row r="367" spans="1:23" ht="23.25" customHeight="1">
      <c r="A367" s="484" t="s">
        <v>362</v>
      </c>
      <c r="B367" s="484" t="s">
        <v>362</v>
      </c>
      <c r="C367" s="484" t="s">
        <v>377</v>
      </c>
      <c r="D367" s="558" t="s">
        <v>33</v>
      </c>
      <c r="E367" s="558"/>
      <c r="F367" s="559">
        <v>140000</v>
      </c>
      <c r="G367" s="559"/>
      <c r="H367" s="485">
        <v>140000</v>
      </c>
      <c r="I367" s="485">
        <v>140000</v>
      </c>
      <c r="J367" s="485">
        <v>140000</v>
      </c>
      <c r="K367" s="485">
        <v>0</v>
      </c>
      <c r="L367" s="485">
        <v>0</v>
      </c>
      <c r="M367" s="485">
        <v>0</v>
      </c>
      <c r="N367" s="485">
        <v>0</v>
      </c>
      <c r="O367" s="485">
        <v>0</v>
      </c>
      <c r="P367" s="485">
        <v>0</v>
      </c>
      <c r="Q367" s="485">
        <v>0</v>
      </c>
      <c r="R367" s="485">
        <v>0</v>
      </c>
      <c r="S367" s="559">
        <v>0</v>
      </c>
      <c r="T367" s="559"/>
      <c r="U367" s="485">
        <v>0</v>
      </c>
      <c r="V367" s="559">
        <v>0</v>
      </c>
      <c r="W367" s="559"/>
    </row>
    <row r="368" spans="1:23" ht="43.5" customHeight="1">
      <c r="A368" s="484" t="s">
        <v>362</v>
      </c>
      <c r="B368" s="484" t="s">
        <v>362</v>
      </c>
      <c r="C368" s="484" t="s">
        <v>378</v>
      </c>
      <c r="D368" s="558" t="s">
        <v>646</v>
      </c>
      <c r="E368" s="558"/>
      <c r="F368" s="559">
        <v>21000</v>
      </c>
      <c r="G368" s="559"/>
      <c r="H368" s="485">
        <v>21000</v>
      </c>
      <c r="I368" s="485">
        <v>21000</v>
      </c>
      <c r="J368" s="485">
        <v>21000</v>
      </c>
      <c r="K368" s="485">
        <v>0</v>
      </c>
      <c r="L368" s="485">
        <v>0</v>
      </c>
      <c r="M368" s="485">
        <v>0</v>
      </c>
      <c r="N368" s="485">
        <v>0</v>
      </c>
      <c r="O368" s="485">
        <v>0</v>
      </c>
      <c r="P368" s="485">
        <v>0</v>
      </c>
      <c r="Q368" s="485">
        <v>0</v>
      </c>
      <c r="R368" s="485">
        <v>0</v>
      </c>
      <c r="S368" s="559">
        <v>0</v>
      </c>
      <c r="T368" s="559"/>
      <c r="U368" s="485">
        <v>0</v>
      </c>
      <c r="V368" s="559">
        <v>0</v>
      </c>
      <c r="W368" s="559"/>
    </row>
    <row r="369" spans="1:23" ht="21.75" customHeight="1">
      <c r="A369" s="484" t="s">
        <v>362</v>
      </c>
      <c r="B369" s="484" t="s">
        <v>362</v>
      </c>
      <c r="C369" s="484" t="s">
        <v>369</v>
      </c>
      <c r="D369" s="558" t="s">
        <v>26</v>
      </c>
      <c r="E369" s="558"/>
      <c r="F369" s="559">
        <v>45100</v>
      </c>
      <c r="G369" s="559"/>
      <c r="H369" s="485">
        <v>45100</v>
      </c>
      <c r="I369" s="485">
        <v>45100</v>
      </c>
      <c r="J369" s="485">
        <v>0</v>
      </c>
      <c r="K369" s="485">
        <v>45100</v>
      </c>
      <c r="L369" s="485">
        <v>0</v>
      </c>
      <c r="M369" s="485">
        <v>0</v>
      </c>
      <c r="N369" s="485">
        <v>0</v>
      </c>
      <c r="O369" s="485">
        <v>0</v>
      </c>
      <c r="P369" s="485">
        <v>0</v>
      </c>
      <c r="Q369" s="485">
        <v>0</v>
      </c>
      <c r="R369" s="485">
        <v>0</v>
      </c>
      <c r="S369" s="559">
        <v>0</v>
      </c>
      <c r="T369" s="559"/>
      <c r="U369" s="485">
        <v>0</v>
      </c>
      <c r="V369" s="559">
        <v>0</v>
      </c>
      <c r="W369" s="559"/>
    </row>
    <row r="370" spans="1:23" ht="20.25" customHeight="1">
      <c r="A370" s="484" t="s">
        <v>362</v>
      </c>
      <c r="B370" s="484" t="s">
        <v>362</v>
      </c>
      <c r="C370" s="484" t="s">
        <v>449</v>
      </c>
      <c r="D370" s="558" t="s">
        <v>149</v>
      </c>
      <c r="E370" s="558"/>
      <c r="F370" s="559">
        <v>11000</v>
      </c>
      <c r="G370" s="559"/>
      <c r="H370" s="485">
        <v>11000</v>
      </c>
      <c r="I370" s="485">
        <v>11000</v>
      </c>
      <c r="J370" s="485">
        <v>0</v>
      </c>
      <c r="K370" s="485">
        <v>11000</v>
      </c>
      <c r="L370" s="485">
        <v>0</v>
      </c>
      <c r="M370" s="485">
        <v>0</v>
      </c>
      <c r="N370" s="485">
        <v>0</v>
      </c>
      <c r="O370" s="485">
        <v>0</v>
      </c>
      <c r="P370" s="485">
        <v>0</v>
      </c>
      <c r="Q370" s="485">
        <v>0</v>
      </c>
      <c r="R370" s="485">
        <v>0</v>
      </c>
      <c r="S370" s="559">
        <v>0</v>
      </c>
      <c r="T370" s="559"/>
      <c r="U370" s="485">
        <v>0</v>
      </c>
      <c r="V370" s="559">
        <v>0</v>
      </c>
      <c r="W370" s="559"/>
    </row>
    <row r="371" spans="1:23" ht="18" customHeight="1">
      <c r="A371" s="484" t="s">
        <v>362</v>
      </c>
      <c r="B371" s="484" t="s">
        <v>362</v>
      </c>
      <c r="C371" s="484" t="s">
        <v>381</v>
      </c>
      <c r="D371" s="558" t="s">
        <v>35</v>
      </c>
      <c r="E371" s="558"/>
      <c r="F371" s="559">
        <v>78550</v>
      </c>
      <c r="G371" s="559"/>
      <c r="H371" s="485">
        <v>78550</v>
      </c>
      <c r="I371" s="485">
        <v>78550</v>
      </c>
      <c r="J371" s="485">
        <v>0</v>
      </c>
      <c r="K371" s="485">
        <v>78550</v>
      </c>
      <c r="L371" s="485">
        <v>0</v>
      </c>
      <c r="M371" s="485">
        <v>0</v>
      </c>
      <c r="N371" s="485">
        <v>0</v>
      </c>
      <c r="O371" s="485">
        <v>0</v>
      </c>
      <c r="P371" s="485">
        <v>0</v>
      </c>
      <c r="Q371" s="485">
        <v>0</v>
      </c>
      <c r="R371" s="485">
        <v>0</v>
      </c>
      <c r="S371" s="559">
        <v>0</v>
      </c>
      <c r="T371" s="559"/>
      <c r="U371" s="485">
        <v>0</v>
      </c>
      <c r="V371" s="559">
        <v>0</v>
      </c>
      <c r="W371" s="559"/>
    </row>
    <row r="372" spans="1:23" ht="18" customHeight="1">
      <c r="A372" s="484" t="s">
        <v>362</v>
      </c>
      <c r="B372" s="484" t="s">
        <v>362</v>
      </c>
      <c r="C372" s="484" t="s">
        <v>382</v>
      </c>
      <c r="D372" s="558" t="s">
        <v>36</v>
      </c>
      <c r="E372" s="558"/>
      <c r="F372" s="559">
        <v>40000</v>
      </c>
      <c r="G372" s="559"/>
      <c r="H372" s="485">
        <v>40000</v>
      </c>
      <c r="I372" s="485">
        <v>40000</v>
      </c>
      <c r="J372" s="485">
        <v>0</v>
      </c>
      <c r="K372" s="485">
        <v>40000</v>
      </c>
      <c r="L372" s="485">
        <v>0</v>
      </c>
      <c r="M372" s="485">
        <v>0</v>
      </c>
      <c r="N372" s="485">
        <v>0</v>
      </c>
      <c r="O372" s="485">
        <v>0</v>
      </c>
      <c r="P372" s="485">
        <v>0</v>
      </c>
      <c r="Q372" s="485">
        <v>0</v>
      </c>
      <c r="R372" s="485">
        <v>0</v>
      </c>
      <c r="S372" s="559">
        <v>0</v>
      </c>
      <c r="T372" s="559"/>
      <c r="U372" s="485">
        <v>0</v>
      </c>
      <c r="V372" s="559">
        <v>0</v>
      </c>
      <c r="W372" s="559"/>
    </row>
    <row r="373" spans="1:23" ht="18" customHeight="1">
      <c r="A373" s="484" t="s">
        <v>362</v>
      </c>
      <c r="B373" s="484" t="s">
        <v>362</v>
      </c>
      <c r="C373" s="484" t="s">
        <v>383</v>
      </c>
      <c r="D373" s="558" t="s">
        <v>49</v>
      </c>
      <c r="E373" s="558"/>
      <c r="F373" s="559">
        <v>2500</v>
      </c>
      <c r="G373" s="559"/>
      <c r="H373" s="485">
        <v>2500</v>
      </c>
      <c r="I373" s="485">
        <v>2500</v>
      </c>
      <c r="J373" s="485">
        <v>0</v>
      </c>
      <c r="K373" s="485">
        <v>2500</v>
      </c>
      <c r="L373" s="485">
        <v>0</v>
      </c>
      <c r="M373" s="485">
        <v>0</v>
      </c>
      <c r="N373" s="485">
        <v>0</v>
      </c>
      <c r="O373" s="485">
        <v>0</v>
      </c>
      <c r="P373" s="485">
        <v>0</v>
      </c>
      <c r="Q373" s="485">
        <v>0</v>
      </c>
      <c r="R373" s="485">
        <v>0</v>
      </c>
      <c r="S373" s="559">
        <v>0</v>
      </c>
      <c r="T373" s="559"/>
      <c r="U373" s="485">
        <v>0</v>
      </c>
      <c r="V373" s="559">
        <v>0</v>
      </c>
      <c r="W373" s="559"/>
    </row>
    <row r="374" spans="1:23" ht="18" customHeight="1">
      <c r="A374" s="484" t="s">
        <v>362</v>
      </c>
      <c r="B374" s="484" t="s">
        <v>362</v>
      </c>
      <c r="C374" s="484" t="s">
        <v>367</v>
      </c>
      <c r="D374" s="558" t="s">
        <v>25</v>
      </c>
      <c r="E374" s="558"/>
      <c r="F374" s="559">
        <v>180200</v>
      </c>
      <c r="G374" s="559"/>
      <c r="H374" s="485">
        <v>180200</v>
      </c>
      <c r="I374" s="485">
        <v>180200</v>
      </c>
      <c r="J374" s="485">
        <v>0</v>
      </c>
      <c r="K374" s="485">
        <v>180200</v>
      </c>
      <c r="L374" s="485">
        <v>0</v>
      </c>
      <c r="M374" s="485">
        <v>0</v>
      </c>
      <c r="N374" s="485">
        <v>0</v>
      </c>
      <c r="O374" s="485">
        <v>0</v>
      </c>
      <c r="P374" s="485">
        <v>0</v>
      </c>
      <c r="Q374" s="485">
        <v>0</v>
      </c>
      <c r="R374" s="485">
        <v>0</v>
      </c>
      <c r="S374" s="559">
        <v>0</v>
      </c>
      <c r="T374" s="559"/>
      <c r="U374" s="485">
        <v>0</v>
      </c>
      <c r="V374" s="559">
        <v>0</v>
      </c>
      <c r="W374" s="559"/>
    </row>
    <row r="375" spans="1:23" ht="25.5" customHeight="1">
      <c r="A375" s="484" t="s">
        <v>362</v>
      </c>
      <c r="B375" s="484" t="s">
        <v>362</v>
      </c>
      <c r="C375" s="484" t="s">
        <v>384</v>
      </c>
      <c r="D375" s="558" t="s">
        <v>267</v>
      </c>
      <c r="E375" s="558"/>
      <c r="F375" s="559">
        <v>2250</v>
      </c>
      <c r="G375" s="559"/>
      <c r="H375" s="485">
        <v>2250</v>
      </c>
      <c r="I375" s="485">
        <v>2250</v>
      </c>
      <c r="J375" s="485">
        <v>0</v>
      </c>
      <c r="K375" s="485">
        <v>2250</v>
      </c>
      <c r="L375" s="485">
        <v>0</v>
      </c>
      <c r="M375" s="485">
        <v>0</v>
      </c>
      <c r="N375" s="485">
        <v>0</v>
      </c>
      <c r="O375" s="485">
        <v>0</v>
      </c>
      <c r="P375" s="485">
        <v>0</v>
      </c>
      <c r="Q375" s="485">
        <v>0</v>
      </c>
      <c r="R375" s="485">
        <v>0</v>
      </c>
      <c r="S375" s="559">
        <v>0</v>
      </c>
      <c r="T375" s="559"/>
      <c r="U375" s="485">
        <v>0</v>
      </c>
      <c r="V375" s="559">
        <v>0</v>
      </c>
      <c r="W375" s="559"/>
    </row>
    <row r="376" spans="1:23" ht="18" customHeight="1">
      <c r="A376" s="484" t="s">
        <v>362</v>
      </c>
      <c r="B376" s="484" t="s">
        <v>362</v>
      </c>
      <c r="C376" s="484" t="s">
        <v>385</v>
      </c>
      <c r="D376" s="558" t="s">
        <v>37</v>
      </c>
      <c r="E376" s="558"/>
      <c r="F376" s="559">
        <v>500</v>
      </c>
      <c r="G376" s="559"/>
      <c r="H376" s="485">
        <v>500</v>
      </c>
      <c r="I376" s="485">
        <v>500</v>
      </c>
      <c r="J376" s="485">
        <v>0</v>
      </c>
      <c r="K376" s="485">
        <v>500</v>
      </c>
      <c r="L376" s="485">
        <v>0</v>
      </c>
      <c r="M376" s="485">
        <v>0</v>
      </c>
      <c r="N376" s="485">
        <v>0</v>
      </c>
      <c r="O376" s="485">
        <v>0</v>
      </c>
      <c r="P376" s="485">
        <v>0</v>
      </c>
      <c r="Q376" s="485">
        <v>0</v>
      </c>
      <c r="R376" s="485">
        <v>0</v>
      </c>
      <c r="S376" s="559">
        <v>0</v>
      </c>
      <c r="T376" s="559"/>
      <c r="U376" s="485">
        <v>0</v>
      </c>
      <c r="V376" s="559">
        <v>0</v>
      </c>
      <c r="W376" s="559"/>
    </row>
    <row r="377" spans="1:23" ht="18" customHeight="1">
      <c r="A377" s="484" t="s">
        <v>362</v>
      </c>
      <c r="B377" s="484" t="s">
        <v>362</v>
      </c>
      <c r="C377" s="484" t="s">
        <v>386</v>
      </c>
      <c r="D377" s="558" t="s">
        <v>38</v>
      </c>
      <c r="E377" s="558"/>
      <c r="F377" s="559">
        <v>300</v>
      </c>
      <c r="G377" s="559"/>
      <c r="H377" s="485">
        <v>300</v>
      </c>
      <c r="I377" s="485">
        <v>300</v>
      </c>
      <c r="J377" s="485">
        <v>0</v>
      </c>
      <c r="K377" s="485">
        <v>300</v>
      </c>
      <c r="L377" s="485">
        <v>0</v>
      </c>
      <c r="M377" s="485">
        <v>0</v>
      </c>
      <c r="N377" s="485">
        <v>0</v>
      </c>
      <c r="O377" s="485">
        <v>0</v>
      </c>
      <c r="P377" s="485">
        <v>0</v>
      </c>
      <c r="Q377" s="485">
        <v>0</v>
      </c>
      <c r="R377" s="485">
        <v>0</v>
      </c>
      <c r="S377" s="559">
        <v>0</v>
      </c>
      <c r="T377" s="559"/>
      <c r="U377" s="485">
        <v>0</v>
      </c>
      <c r="V377" s="559">
        <v>0</v>
      </c>
      <c r="W377" s="559"/>
    </row>
    <row r="378" spans="1:23" ht="28.5" customHeight="1">
      <c r="A378" s="484" t="s">
        <v>362</v>
      </c>
      <c r="B378" s="484" t="s">
        <v>362</v>
      </c>
      <c r="C378" s="484" t="s">
        <v>387</v>
      </c>
      <c r="D378" s="558" t="s">
        <v>39</v>
      </c>
      <c r="E378" s="558"/>
      <c r="F378" s="559">
        <v>43675</v>
      </c>
      <c r="G378" s="559"/>
      <c r="H378" s="485">
        <v>43675</v>
      </c>
      <c r="I378" s="485">
        <v>43675</v>
      </c>
      <c r="J378" s="485">
        <v>0</v>
      </c>
      <c r="K378" s="485">
        <v>43675</v>
      </c>
      <c r="L378" s="485">
        <v>0</v>
      </c>
      <c r="M378" s="485">
        <v>0</v>
      </c>
      <c r="N378" s="485">
        <v>0</v>
      </c>
      <c r="O378" s="485">
        <v>0</v>
      </c>
      <c r="P378" s="485">
        <v>0</v>
      </c>
      <c r="Q378" s="485">
        <v>0</v>
      </c>
      <c r="R378" s="485">
        <v>0</v>
      </c>
      <c r="S378" s="559">
        <v>0</v>
      </c>
      <c r="T378" s="559"/>
      <c r="U378" s="485">
        <v>0</v>
      </c>
      <c r="V378" s="559">
        <v>0</v>
      </c>
      <c r="W378" s="559"/>
    </row>
    <row r="379" spans="1:23" ht="30.75" customHeight="1">
      <c r="A379" s="484" t="s">
        <v>362</v>
      </c>
      <c r="B379" s="484" t="s">
        <v>362</v>
      </c>
      <c r="C379" s="484" t="s">
        <v>391</v>
      </c>
      <c r="D379" s="558" t="s">
        <v>95</v>
      </c>
      <c r="E379" s="558"/>
      <c r="F379" s="559">
        <v>1500</v>
      </c>
      <c r="G379" s="559"/>
      <c r="H379" s="485">
        <v>1500</v>
      </c>
      <c r="I379" s="485">
        <v>1500</v>
      </c>
      <c r="J379" s="485">
        <v>0</v>
      </c>
      <c r="K379" s="485">
        <v>1500</v>
      </c>
      <c r="L379" s="485">
        <v>0</v>
      </c>
      <c r="M379" s="485">
        <v>0</v>
      </c>
      <c r="N379" s="485">
        <v>0</v>
      </c>
      <c r="O379" s="485">
        <v>0</v>
      </c>
      <c r="P379" s="485">
        <v>0</v>
      </c>
      <c r="Q379" s="485">
        <v>0</v>
      </c>
      <c r="R379" s="485">
        <v>0</v>
      </c>
      <c r="S379" s="559">
        <v>0</v>
      </c>
      <c r="T379" s="559"/>
      <c r="U379" s="485">
        <v>0</v>
      </c>
      <c r="V379" s="559">
        <v>0</v>
      </c>
      <c r="W379" s="559"/>
    </row>
    <row r="380" spans="1:23" s="482" customFormat="1" ht="18.75" customHeight="1">
      <c r="A380" s="489" t="s">
        <v>362</v>
      </c>
      <c r="B380" s="489" t="s">
        <v>463</v>
      </c>
      <c r="C380" s="489" t="s">
        <v>362</v>
      </c>
      <c r="D380" s="551" t="s">
        <v>225</v>
      </c>
      <c r="E380" s="551"/>
      <c r="F380" s="552">
        <v>14757767</v>
      </c>
      <c r="G380" s="552"/>
      <c r="H380" s="490">
        <v>12313767</v>
      </c>
      <c r="I380" s="490">
        <v>10678580</v>
      </c>
      <c r="J380" s="490">
        <v>9328200</v>
      </c>
      <c r="K380" s="490">
        <v>1350380</v>
      </c>
      <c r="L380" s="490">
        <v>1608287</v>
      </c>
      <c r="M380" s="490">
        <v>26900</v>
      </c>
      <c r="N380" s="490">
        <v>0</v>
      </c>
      <c r="O380" s="490">
        <v>0</v>
      </c>
      <c r="P380" s="490">
        <v>0</v>
      </c>
      <c r="Q380" s="490">
        <v>2444000</v>
      </c>
      <c r="R380" s="490">
        <v>2444000</v>
      </c>
      <c r="S380" s="552">
        <v>0</v>
      </c>
      <c r="T380" s="552"/>
      <c r="U380" s="490">
        <v>0</v>
      </c>
      <c r="V380" s="552">
        <v>0</v>
      </c>
      <c r="W380" s="552"/>
    </row>
    <row r="381" spans="1:23" ht="31.5" customHeight="1">
      <c r="A381" s="484" t="s">
        <v>362</v>
      </c>
      <c r="B381" s="484" t="s">
        <v>362</v>
      </c>
      <c r="C381" s="484" t="s">
        <v>448</v>
      </c>
      <c r="D381" s="558" t="s">
        <v>294</v>
      </c>
      <c r="E381" s="558"/>
      <c r="F381" s="559">
        <v>1608287</v>
      </c>
      <c r="G381" s="559"/>
      <c r="H381" s="485">
        <v>1608287</v>
      </c>
      <c r="I381" s="485">
        <v>0</v>
      </c>
      <c r="J381" s="485">
        <v>0</v>
      </c>
      <c r="K381" s="485">
        <v>0</v>
      </c>
      <c r="L381" s="485">
        <v>1608287</v>
      </c>
      <c r="M381" s="485">
        <v>0</v>
      </c>
      <c r="N381" s="485">
        <v>0</v>
      </c>
      <c r="O381" s="485">
        <v>0</v>
      </c>
      <c r="P381" s="485">
        <v>0</v>
      </c>
      <c r="Q381" s="485">
        <v>0</v>
      </c>
      <c r="R381" s="485">
        <v>0</v>
      </c>
      <c r="S381" s="559">
        <v>0</v>
      </c>
      <c r="T381" s="559"/>
      <c r="U381" s="485">
        <v>0</v>
      </c>
      <c r="V381" s="559">
        <v>0</v>
      </c>
      <c r="W381" s="559"/>
    </row>
    <row r="382" spans="1:23" ht="31.5" customHeight="1">
      <c r="A382" s="484" t="s">
        <v>362</v>
      </c>
      <c r="B382" s="484" t="s">
        <v>362</v>
      </c>
      <c r="C382" s="484" t="s">
        <v>374</v>
      </c>
      <c r="D382" s="558" t="s">
        <v>30</v>
      </c>
      <c r="E382" s="558"/>
      <c r="F382" s="559">
        <v>26900</v>
      </c>
      <c r="G382" s="559"/>
      <c r="H382" s="485">
        <v>26900</v>
      </c>
      <c r="I382" s="485">
        <v>0</v>
      </c>
      <c r="J382" s="485">
        <v>0</v>
      </c>
      <c r="K382" s="485">
        <v>0</v>
      </c>
      <c r="L382" s="485">
        <v>0</v>
      </c>
      <c r="M382" s="485">
        <v>26900</v>
      </c>
      <c r="N382" s="485">
        <v>0</v>
      </c>
      <c r="O382" s="485">
        <v>0</v>
      </c>
      <c r="P382" s="485">
        <v>0</v>
      </c>
      <c r="Q382" s="485">
        <v>0</v>
      </c>
      <c r="R382" s="485">
        <v>0</v>
      </c>
      <c r="S382" s="559">
        <v>0</v>
      </c>
      <c r="T382" s="559"/>
      <c r="U382" s="485">
        <v>0</v>
      </c>
      <c r="V382" s="559">
        <v>0</v>
      </c>
      <c r="W382" s="559"/>
    </row>
    <row r="383" spans="1:23" ht="21" customHeight="1">
      <c r="A383" s="484" t="s">
        <v>362</v>
      </c>
      <c r="B383" s="484" t="s">
        <v>362</v>
      </c>
      <c r="C383" s="484" t="s">
        <v>375</v>
      </c>
      <c r="D383" s="558" t="s">
        <v>31</v>
      </c>
      <c r="E383" s="558"/>
      <c r="F383" s="559">
        <v>7406200</v>
      </c>
      <c r="G383" s="559"/>
      <c r="H383" s="485">
        <v>7406200</v>
      </c>
      <c r="I383" s="485">
        <v>7406200</v>
      </c>
      <c r="J383" s="485">
        <v>7406200</v>
      </c>
      <c r="K383" s="485">
        <v>0</v>
      </c>
      <c r="L383" s="485">
        <v>0</v>
      </c>
      <c r="M383" s="485">
        <v>0</v>
      </c>
      <c r="N383" s="485">
        <v>0</v>
      </c>
      <c r="O383" s="485">
        <v>0</v>
      </c>
      <c r="P383" s="485">
        <v>0</v>
      </c>
      <c r="Q383" s="485">
        <v>0</v>
      </c>
      <c r="R383" s="485">
        <v>0</v>
      </c>
      <c r="S383" s="559">
        <v>0</v>
      </c>
      <c r="T383" s="559"/>
      <c r="U383" s="485">
        <v>0</v>
      </c>
      <c r="V383" s="559">
        <v>0</v>
      </c>
      <c r="W383" s="559"/>
    </row>
    <row r="384" spans="1:23" ht="20.25" customHeight="1">
      <c r="A384" s="484" t="s">
        <v>362</v>
      </c>
      <c r="B384" s="484" t="s">
        <v>362</v>
      </c>
      <c r="C384" s="484" t="s">
        <v>376</v>
      </c>
      <c r="D384" s="558" t="s">
        <v>32</v>
      </c>
      <c r="E384" s="558"/>
      <c r="F384" s="559">
        <v>550000</v>
      </c>
      <c r="G384" s="559"/>
      <c r="H384" s="485">
        <v>550000</v>
      </c>
      <c r="I384" s="485">
        <v>550000</v>
      </c>
      <c r="J384" s="485">
        <v>550000</v>
      </c>
      <c r="K384" s="485">
        <v>0</v>
      </c>
      <c r="L384" s="485">
        <v>0</v>
      </c>
      <c r="M384" s="485">
        <v>0</v>
      </c>
      <c r="N384" s="485">
        <v>0</v>
      </c>
      <c r="O384" s="485">
        <v>0</v>
      </c>
      <c r="P384" s="485">
        <v>0</v>
      </c>
      <c r="Q384" s="485">
        <v>0</v>
      </c>
      <c r="R384" s="485">
        <v>0</v>
      </c>
      <c r="S384" s="559">
        <v>0</v>
      </c>
      <c r="T384" s="559"/>
      <c r="U384" s="485">
        <v>0</v>
      </c>
      <c r="V384" s="559">
        <v>0</v>
      </c>
      <c r="W384" s="559"/>
    </row>
    <row r="385" spans="1:23" ht="21" customHeight="1">
      <c r="A385" s="484" t="s">
        <v>362</v>
      </c>
      <c r="B385" s="484" t="s">
        <v>362</v>
      </c>
      <c r="C385" s="484" t="s">
        <v>377</v>
      </c>
      <c r="D385" s="558" t="s">
        <v>33</v>
      </c>
      <c r="E385" s="558"/>
      <c r="F385" s="559">
        <v>1239000</v>
      </c>
      <c r="G385" s="559"/>
      <c r="H385" s="485">
        <v>1239000</v>
      </c>
      <c r="I385" s="485">
        <v>1239000</v>
      </c>
      <c r="J385" s="485">
        <v>1239000</v>
      </c>
      <c r="K385" s="485">
        <v>0</v>
      </c>
      <c r="L385" s="485">
        <v>0</v>
      </c>
      <c r="M385" s="485">
        <v>0</v>
      </c>
      <c r="N385" s="485">
        <v>0</v>
      </c>
      <c r="O385" s="485">
        <v>0</v>
      </c>
      <c r="P385" s="485">
        <v>0</v>
      </c>
      <c r="Q385" s="485">
        <v>0</v>
      </c>
      <c r="R385" s="485">
        <v>0</v>
      </c>
      <c r="S385" s="559">
        <v>0</v>
      </c>
      <c r="T385" s="559"/>
      <c r="U385" s="485">
        <v>0</v>
      </c>
      <c r="V385" s="559">
        <v>0</v>
      </c>
      <c r="W385" s="559"/>
    </row>
    <row r="386" spans="1:23" ht="35.25" customHeight="1">
      <c r="A386" s="484" t="s">
        <v>362</v>
      </c>
      <c r="B386" s="484" t="s">
        <v>362</v>
      </c>
      <c r="C386" s="484" t="s">
        <v>378</v>
      </c>
      <c r="D386" s="558" t="s">
        <v>646</v>
      </c>
      <c r="E386" s="558"/>
      <c r="F386" s="559">
        <v>130000</v>
      </c>
      <c r="G386" s="559"/>
      <c r="H386" s="485">
        <v>130000</v>
      </c>
      <c r="I386" s="485">
        <v>130000</v>
      </c>
      <c r="J386" s="485">
        <v>130000</v>
      </c>
      <c r="K386" s="485">
        <v>0</v>
      </c>
      <c r="L386" s="485">
        <v>0</v>
      </c>
      <c r="M386" s="485">
        <v>0</v>
      </c>
      <c r="N386" s="485">
        <v>0</v>
      </c>
      <c r="O386" s="485">
        <v>0</v>
      </c>
      <c r="P386" s="485">
        <v>0</v>
      </c>
      <c r="Q386" s="485">
        <v>0</v>
      </c>
      <c r="R386" s="485">
        <v>0</v>
      </c>
      <c r="S386" s="559">
        <v>0</v>
      </c>
      <c r="T386" s="559"/>
      <c r="U386" s="485">
        <v>0</v>
      </c>
      <c r="V386" s="559">
        <v>0</v>
      </c>
      <c r="W386" s="559"/>
    </row>
    <row r="387" spans="1:23" ht="24" customHeight="1">
      <c r="A387" s="484" t="s">
        <v>362</v>
      </c>
      <c r="B387" s="484" t="s">
        <v>362</v>
      </c>
      <c r="C387" s="484" t="s">
        <v>380</v>
      </c>
      <c r="D387" s="558" t="s">
        <v>34</v>
      </c>
      <c r="E387" s="558"/>
      <c r="F387" s="559">
        <v>3000</v>
      </c>
      <c r="G387" s="559"/>
      <c r="H387" s="485">
        <v>3000</v>
      </c>
      <c r="I387" s="485">
        <v>3000</v>
      </c>
      <c r="J387" s="485">
        <v>3000</v>
      </c>
      <c r="K387" s="485">
        <v>0</v>
      </c>
      <c r="L387" s="485">
        <v>0</v>
      </c>
      <c r="M387" s="485">
        <v>0</v>
      </c>
      <c r="N387" s="485">
        <v>0</v>
      </c>
      <c r="O387" s="485">
        <v>0</v>
      </c>
      <c r="P387" s="485">
        <v>0</v>
      </c>
      <c r="Q387" s="485">
        <v>0</v>
      </c>
      <c r="R387" s="485">
        <v>0</v>
      </c>
      <c r="S387" s="559">
        <v>0</v>
      </c>
      <c r="T387" s="559"/>
      <c r="U387" s="485">
        <v>0</v>
      </c>
      <c r="V387" s="559">
        <v>0</v>
      </c>
      <c r="W387" s="559"/>
    </row>
    <row r="388" spans="1:23" ht="20.25" customHeight="1">
      <c r="A388" s="484" t="s">
        <v>362</v>
      </c>
      <c r="B388" s="484" t="s">
        <v>362</v>
      </c>
      <c r="C388" s="484" t="s">
        <v>369</v>
      </c>
      <c r="D388" s="558" t="s">
        <v>26</v>
      </c>
      <c r="E388" s="558"/>
      <c r="F388" s="559">
        <v>300000</v>
      </c>
      <c r="G388" s="559"/>
      <c r="H388" s="485">
        <v>300000</v>
      </c>
      <c r="I388" s="485">
        <v>300000</v>
      </c>
      <c r="J388" s="485">
        <v>0</v>
      </c>
      <c r="K388" s="485">
        <v>300000</v>
      </c>
      <c r="L388" s="485">
        <v>0</v>
      </c>
      <c r="M388" s="485">
        <v>0</v>
      </c>
      <c r="N388" s="485">
        <v>0</v>
      </c>
      <c r="O388" s="485">
        <v>0</v>
      </c>
      <c r="P388" s="485">
        <v>0</v>
      </c>
      <c r="Q388" s="485">
        <v>0</v>
      </c>
      <c r="R388" s="485">
        <v>0</v>
      </c>
      <c r="S388" s="559">
        <v>0</v>
      </c>
      <c r="T388" s="559"/>
      <c r="U388" s="485">
        <v>0</v>
      </c>
      <c r="V388" s="559">
        <v>0</v>
      </c>
      <c r="W388" s="559"/>
    </row>
    <row r="389" spans="1:23" ht="21.75" customHeight="1">
      <c r="A389" s="484" t="s">
        <v>362</v>
      </c>
      <c r="B389" s="484" t="s">
        <v>362</v>
      </c>
      <c r="C389" s="484" t="s">
        <v>449</v>
      </c>
      <c r="D389" s="558" t="s">
        <v>149</v>
      </c>
      <c r="E389" s="558"/>
      <c r="F389" s="559">
        <v>38000</v>
      </c>
      <c r="G389" s="559"/>
      <c r="H389" s="485">
        <v>38000</v>
      </c>
      <c r="I389" s="485">
        <v>38000</v>
      </c>
      <c r="J389" s="485">
        <v>0</v>
      </c>
      <c r="K389" s="485">
        <v>38000</v>
      </c>
      <c r="L389" s="485">
        <v>0</v>
      </c>
      <c r="M389" s="485">
        <v>0</v>
      </c>
      <c r="N389" s="485">
        <v>0</v>
      </c>
      <c r="O389" s="485">
        <v>0</v>
      </c>
      <c r="P389" s="485">
        <v>0</v>
      </c>
      <c r="Q389" s="485">
        <v>0</v>
      </c>
      <c r="R389" s="485">
        <v>0</v>
      </c>
      <c r="S389" s="559">
        <v>0</v>
      </c>
      <c r="T389" s="559"/>
      <c r="U389" s="485">
        <v>0</v>
      </c>
      <c r="V389" s="559">
        <v>0</v>
      </c>
      <c r="W389" s="559"/>
    </row>
    <row r="390" spans="1:23" ht="18" customHeight="1">
      <c r="A390" s="484" t="s">
        <v>362</v>
      </c>
      <c r="B390" s="484" t="s">
        <v>362</v>
      </c>
      <c r="C390" s="484" t="s">
        <v>381</v>
      </c>
      <c r="D390" s="558" t="s">
        <v>35</v>
      </c>
      <c r="E390" s="558"/>
      <c r="F390" s="559">
        <v>345000</v>
      </c>
      <c r="G390" s="559"/>
      <c r="H390" s="485">
        <v>345000</v>
      </c>
      <c r="I390" s="485">
        <v>345000</v>
      </c>
      <c r="J390" s="485">
        <v>0</v>
      </c>
      <c r="K390" s="485">
        <v>345000</v>
      </c>
      <c r="L390" s="485">
        <v>0</v>
      </c>
      <c r="M390" s="485">
        <v>0</v>
      </c>
      <c r="N390" s="485">
        <v>0</v>
      </c>
      <c r="O390" s="485">
        <v>0</v>
      </c>
      <c r="P390" s="485">
        <v>0</v>
      </c>
      <c r="Q390" s="485">
        <v>0</v>
      </c>
      <c r="R390" s="485">
        <v>0</v>
      </c>
      <c r="S390" s="559">
        <v>0</v>
      </c>
      <c r="T390" s="559"/>
      <c r="U390" s="485">
        <v>0</v>
      </c>
      <c r="V390" s="559">
        <v>0</v>
      </c>
      <c r="W390" s="559"/>
    </row>
    <row r="391" spans="1:23" ht="18" customHeight="1">
      <c r="A391" s="484" t="s">
        <v>362</v>
      </c>
      <c r="B391" s="484" t="s">
        <v>362</v>
      </c>
      <c r="C391" s="484" t="s">
        <v>382</v>
      </c>
      <c r="D391" s="558" t="s">
        <v>36</v>
      </c>
      <c r="E391" s="558"/>
      <c r="F391" s="559">
        <v>66500</v>
      </c>
      <c r="G391" s="559"/>
      <c r="H391" s="485">
        <v>66500</v>
      </c>
      <c r="I391" s="485">
        <v>66500</v>
      </c>
      <c r="J391" s="485">
        <v>0</v>
      </c>
      <c r="K391" s="485">
        <v>66500</v>
      </c>
      <c r="L391" s="485">
        <v>0</v>
      </c>
      <c r="M391" s="485">
        <v>0</v>
      </c>
      <c r="N391" s="485">
        <v>0</v>
      </c>
      <c r="O391" s="485">
        <v>0</v>
      </c>
      <c r="P391" s="485">
        <v>0</v>
      </c>
      <c r="Q391" s="485">
        <v>0</v>
      </c>
      <c r="R391" s="485">
        <v>0</v>
      </c>
      <c r="S391" s="559">
        <v>0</v>
      </c>
      <c r="T391" s="559"/>
      <c r="U391" s="485">
        <v>0</v>
      </c>
      <c r="V391" s="559">
        <v>0</v>
      </c>
      <c r="W391" s="559"/>
    </row>
    <row r="392" spans="1:23" ht="18" customHeight="1">
      <c r="A392" s="484" t="s">
        <v>362</v>
      </c>
      <c r="B392" s="484" t="s">
        <v>362</v>
      </c>
      <c r="C392" s="484" t="s">
        <v>383</v>
      </c>
      <c r="D392" s="558" t="s">
        <v>49</v>
      </c>
      <c r="E392" s="558"/>
      <c r="F392" s="559">
        <v>9500</v>
      </c>
      <c r="G392" s="559"/>
      <c r="H392" s="485">
        <v>9500</v>
      </c>
      <c r="I392" s="485">
        <v>9500</v>
      </c>
      <c r="J392" s="485">
        <v>0</v>
      </c>
      <c r="K392" s="485">
        <v>9500</v>
      </c>
      <c r="L392" s="485">
        <v>0</v>
      </c>
      <c r="M392" s="485">
        <v>0</v>
      </c>
      <c r="N392" s="485">
        <v>0</v>
      </c>
      <c r="O392" s="485">
        <v>0</v>
      </c>
      <c r="P392" s="485">
        <v>0</v>
      </c>
      <c r="Q392" s="485">
        <v>0</v>
      </c>
      <c r="R392" s="485">
        <v>0</v>
      </c>
      <c r="S392" s="559">
        <v>0</v>
      </c>
      <c r="T392" s="559"/>
      <c r="U392" s="485">
        <v>0</v>
      </c>
      <c r="V392" s="559">
        <v>0</v>
      </c>
      <c r="W392" s="559"/>
    </row>
    <row r="393" spans="1:23" ht="18" customHeight="1">
      <c r="A393" s="484" t="s">
        <v>362</v>
      </c>
      <c r="B393" s="484" t="s">
        <v>362</v>
      </c>
      <c r="C393" s="484" t="s">
        <v>367</v>
      </c>
      <c r="D393" s="558" t="s">
        <v>25</v>
      </c>
      <c r="E393" s="558"/>
      <c r="F393" s="559">
        <v>201100</v>
      </c>
      <c r="G393" s="559"/>
      <c r="H393" s="485">
        <v>201100</v>
      </c>
      <c r="I393" s="485">
        <v>201100</v>
      </c>
      <c r="J393" s="485">
        <v>0</v>
      </c>
      <c r="K393" s="485">
        <v>201100</v>
      </c>
      <c r="L393" s="485">
        <v>0</v>
      </c>
      <c r="M393" s="485">
        <v>0</v>
      </c>
      <c r="N393" s="485">
        <v>0</v>
      </c>
      <c r="O393" s="485">
        <v>0</v>
      </c>
      <c r="P393" s="485">
        <v>0</v>
      </c>
      <c r="Q393" s="485">
        <v>0</v>
      </c>
      <c r="R393" s="485">
        <v>0</v>
      </c>
      <c r="S393" s="559">
        <v>0</v>
      </c>
      <c r="T393" s="559"/>
      <c r="U393" s="485">
        <v>0</v>
      </c>
      <c r="V393" s="559">
        <v>0</v>
      </c>
      <c r="W393" s="559"/>
    </row>
    <row r="394" spans="1:23" ht="22.5" customHeight="1">
      <c r="A394" s="484" t="s">
        <v>362</v>
      </c>
      <c r="B394" s="484" t="s">
        <v>362</v>
      </c>
      <c r="C394" s="484" t="s">
        <v>384</v>
      </c>
      <c r="D394" s="558" t="s">
        <v>267</v>
      </c>
      <c r="E394" s="558"/>
      <c r="F394" s="559">
        <v>16000</v>
      </c>
      <c r="G394" s="559"/>
      <c r="H394" s="485">
        <v>16000</v>
      </c>
      <c r="I394" s="485">
        <v>16000</v>
      </c>
      <c r="J394" s="485">
        <v>0</v>
      </c>
      <c r="K394" s="485">
        <v>16000</v>
      </c>
      <c r="L394" s="485">
        <v>0</v>
      </c>
      <c r="M394" s="485">
        <v>0</v>
      </c>
      <c r="N394" s="485">
        <v>0</v>
      </c>
      <c r="O394" s="485">
        <v>0</v>
      </c>
      <c r="P394" s="485">
        <v>0</v>
      </c>
      <c r="Q394" s="485">
        <v>0</v>
      </c>
      <c r="R394" s="485">
        <v>0</v>
      </c>
      <c r="S394" s="559">
        <v>0</v>
      </c>
      <c r="T394" s="559"/>
      <c r="U394" s="485">
        <v>0</v>
      </c>
      <c r="V394" s="559">
        <v>0</v>
      </c>
      <c r="W394" s="559"/>
    </row>
    <row r="395" spans="1:23" ht="18" customHeight="1">
      <c r="A395" s="484" t="s">
        <v>362</v>
      </c>
      <c r="B395" s="484" t="s">
        <v>362</v>
      </c>
      <c r="C395" s="484" t="s">
        <v>385</v>
      </c>
      <c r="D395" s="558" t="s">
        <v>37</v>
      </c>
      <c r="E395" s="558"/>
      <c r="F395" s="559">
        <v>2500</v>
      </c>
      <c r="G395" s="559"/>
      <c r="H395" s="485">
        <v>2500</v>
      </c>
      <c r="I395" s="485">
        <v>2500</v>
      </c>
      <c r="J395" s="485">
        <v>0</v>
      </c>
      <c r="K395" s="485">
        <v>2500</v>
      </c>
      <c r="L395" s="485">
        <v>0</v>
      </c>
      <c r="M395" s="485">
        <v>0</v>
      </c>
      <c r="N395" s="485">
        <v>0</v>
      </c>
      <c r="O395" s="485">
        <v>0</v>
      </c>
      <c r="P395" s="485">
        <v>0</v>
      </c>
      <c r="Q395" s="485">
        <v>0</v>
      </c>
      <c r="R395" s="485">
        <v>0</v>
      </c>
      <c r="S395" s="559">
        <v>0</v>
      </c>
      <c r="T395" s="559"/>
      <c r="U395" s="485">
        <v>0</v>
      </c>
      <c r="V395" s="559">
        <v>0</v>
      </c>
      <c r="W395" s="559"/>
    </row>
    <row r="396" spans="1:23" ht="18" customHeight="1">
      <c r="A396" s="484" t="s">
        <v>362</v>
      </c>
      <c r="B396" s="484" t="s">
        <v>362</v>
      </c>
      <c r="C396" s="484" t="s">
        <v>386</v>
      </c>
      <c r="D396" s="558" t="s">
        <v>38</v>
      </c>
      <c r="E396" s="558"/>
      <c r="F396" s="559">
        <v>9500</v>
      </c>
      <c r="G396" s="559"/>
      <c r="H396" s="485">
        <v>9500</v>
      </c>
      <c r="I396" s="485">
        <v>9500</v>
      </c>
      <c r="J396" s="485">
        <v>0</v>
      </c>
      <c r="K396" s="485">
        <v>9500</v>
      </c>
      <c r="L396" s="485">
        <v>0</v>
      </c>
      <c r="M396" s="485">
        <v>0</v>
      </c>
      <c r="N396" s="485">
        <v>0</v>
      </c>
      <c r="O396" s="485">
        <v>0</v>
      </c>
      <c r="P396" s="485">
        <v>0</v>
      </c>
      <c r="Q396" s="485">
        <v>0</v>
      </c>
      <c r="R396" s="485">
        <v>0</v>
      </c>
      <c r="S396" s="559">
        <v>0</v>
      </c>
      <c r="T396" s="559"/>
      <c r="U396" s="485">
        <v>0</v>
      </c>
      <c r="V396" s="559">
        <v>0</v>
      </c>
      <c r="W396" s="559"/>
    </row>
    <row r="397" spans="1:23" ht="31.5" customHeight="1">
      <c r="A397" s="484" t="s">
        <v>362</v>
      </c>
      <c r="B397" s="484" t="s">
        <v>362</v>
      </c>
      <c r="C397" s="484" t="s">
        <v>387</v>
      </c>
      <c r="D397" s="558" t="s">
        <v>39</v>
      </c>
      <c r="E397" s="558"/>
      <c r="F397" s="559">
        <v>351780</v>
      </c>
      <c r="G397" s="559"/>
      <c r="H397" s="485">
        <v>351780</v>
      </c>
      <c r="I397" s="485">
        <v>351780</v>
      </c>
      <c r="J397" s="485">
        <v>0</v>
      </c>
      <c r="K397" s="485">
        <v>351780</v>
      </c>
      <c r="L397" s="485">
        <v>0</v>
      </c>
      <c r="M397" s="485">
        <v>0</v>
      </c>
      <c r="N397" s="485">
        <v>0</v>
      </c>
      <c r="O397" s="485">
        <v>0</v>
      </c>
      <c r="P397" s="485">
        <v>0</v>
      </c>
      <c r="Q397" s="485">
        <v>0</v>
      </c>
      <c r="R397" s="485">
        <v>0</v>
      </c>
      <c r="S397" s="559">
        <v>0</v>
      </c>
      <c r="T397" s="559"/>
      <c r="U397" s="485">
        <v>0</v>
      </c>
      <c r="V397" s="559">
        <v>0</v>
      </c>
      <c r="W397" s="559"/>
    </row>
    <row r="398" spans="1:23" ht="27.75" customHeight="1">
      <c r="A398" s="484" t="s">
        <v>362</v>
      </c>
      <c r="B398" s="484" t="s">
        <v>362</v>
      </c>
      <c r="C398" s="484" t="s">
        <v>391</v>
      </c>
      <c r="D398" s="558" t="s">
        <v>95</v>
      </c>
      <c r="E398" s="558"/>
      <c r="F398" s="559">
        <v>10500</v>
      </c>
      <c r="G398" s="559"/>
      <c r="H398" s="485">
        <v>10500</v>
      </c>
      <c r="I398" s="485">
        <v>10500</v>
      </c>
      <c r="J398" s="485">
        <v>0</v>
      </c>
      <c r="K398" s="485">
        <v>10500</v>
      </c>
      <c r="L398" s="485">
        <v>0</v>
      </c>
      <c r="M398" s="485">
        <v>0</v>
      </c>
      <c r="N398" s="485">
        <v>0</v>
      </c>
      <c r="O398" s="485">
        <v>0</v>
      </c>
      <c r="P398" s="485">
        <v>0</v>
      </c>
      <c r="Q398" s="485">
        <v>0</v>
      </c>
      <c r="R398" s="485">
        <v>0</v>
      </c>
      <c r="S398" s="559">
        <v>0</v>
      </c>
      <c r="T398" s="559"/>
      <c r="U398" s="485">
        <v>0</v>
      </c>
      <c r="V398" s="559">
        <v>0</v>
      </c>
      <c r="W398" s="559"/>
    </row>
    <row r="399" spans="1:23" ht="23.25" customHeight="1">
      <c r="A399" s="484" t="s">
        <v>362</v>
      </c>
      <c r="B399" s="484" t="s">
        <v>362</v>
      </c>
      <c r="C399" s="484" t="s">
        <v>311</v>
      </c>
      <c r="D399" s="558" t="s">
        <v>269</v>
      </c>
      <c r="E399" s="558"/>
      <c r="F399" s="559">
        <v>1644000</v>
      </c>
      <c r="G399" s="559"/>
      <c r="H399" s="485">
        <v>0</v>
      </c>
      <c r="I399" s="485">
        <v>0</v>
      </c>
      <c r="J399" s="485">
        <v>0</v>
      </c>
      <c r="K399" s="485">
        <v>0</v>
      </c>
      <c r="L399" s="485">
        <v>0</v>
      </c>
      <c r="M399" s="485">
        <v>0</v>
      </c>
      <c r="N399" s="485">
        <v>0</v>
      </c>
      <c r="O399" s="485">
        <v>0</v>
      </c>
      <c r="P399" s="485">
        <v>0</v>
      </c>
      <c r="Q399" s="485">
        <v>1644000</v>
      </c>
      <c r="R399" s="485">
        <v>1644000</v>
      </c>
      <c r="S399" s="559">
        <v>0</v>
      </c>
      <c r="T399" s="559"/>
      <c r="U399" s="485">
        <v>0</v>
      </c>
      <c r="V399" s="559">
        <v>0</v>
      </c>
      <c r="W399" s="559"/>
    </row>
    <row r="400" spans="1:23" ht="47.25" customHeight="1">
      <c r="A400" s="484" t="s">
        <v>362</v>
      </c>
      <c r="B400" s="484" t="s">
        <v>362</v>
      </c>
      <c r="C400" s="484" t="s">
        <v>650</v>
      </c>
      <c r="D400" s="558" t="s">
        <v>651</v>
      </c>
      <c r="E400" s="558"/>
      <c r="F400" s="559">
        <v>800000</v>
      </c>
      <c r="G400" s="559"/>
      <c r="H400" s="485">
        <v>0</v>
      </c>
      <c r="I400" s="485">
        <v>0</v>
      </c>
      <c r="J400" s="485">
        <v>0</v>
      </c>
      <c r="K400" s="485">
        <v>0</v>
      </c>
      <c r="L400" s="485">
        <v>0</v>
      </c>
      <c r="M400" s="485">
        <v>0</v>
      </c>
      <c r="N400" s="485">
        <v>0</v>
      </c>
      <c r="O400" s="485">
        <v>0</v>
      </c>
      <c r="P400" s="485">
        <v>0</v>
      </c>
      <c r="Q400" s="485">
        <v>800000</v>
      </c>
      <c r="R400" s="485">
        <v>800000</v>
      </c>
      <c r="S400" s="559">
        <v>0</v>
      </c>
      <c r="T400" s="559"/>
      <c r="U400" s="485">
        <v>0</v>
      </c>
      <c r="V400" s="559">
        <v>0</v>
      </c>
      <c r="W400" s="559"/>
    </row>
    <row r="401" spans="1:23" s="482" customFormat="1" ht="21.75" customHeight="1">
      <c r="A401" s="489" t="s">
        <v>362</v>
      </c>
      <c r="B401" s="489" t="s">
        <v>464</v>
      </c>
      <c r="C401" s="489" t="s">
        <v>362</v>
      </c>
      <c r="D401" s="551" t="s">
        <v>295</v>
      </c>
      <c r="E401" s="551"/>
      <c r="F401" s="552">
        <v>3256352</v>
      </c>
      <c r="G401" s="552"/>
      <c r="H401" s="490">
        <v>3256352</v>
      </c>
      <c r="I401" s="490">
        <v>3150727</v>
      </c>
      <c r="J401" s="490">
        <v>2923600</v>
      </c>
      <c r="K401" s="490">
        <v>227127</v>
      </c>
      <c r="L401" s="490">
        <v>0</v>
      </c>
      <c r="M401" s="490">
        <v>700</v>
      </c>
      <c r="N401" s="490">
        <v>104925</v>
      </c>
      <c r="O401" s="490">
        <v>0</v>
      </c>
      <c r="P401" s="490">
        <v>0</v>
      </c>
      <c r="Q401" s="490">
        <v>0</v>
      </c>
      <c r="R401" s="490">
        <v>0</v>
      </c>
      <c r="S401" s="552">
        <v>0</v>
      </c>
      <c r="T401" s="552"/>
      <c r="U401" s="490">
        <v>0</v>
      </c>
      <c r="V401" s="552">
        <v>0</v>
      </c>
      <c r="W401" s="552"/>
    </row>
    <row r="402" spans="1:23" ht="28.5" customHeight="1">
      <c r="A402" s="484" t="s">
        <v>362</v>
      </c>
      <c r="B402" s="484" t="s">
        <v>362</v>
      </c>
      <c r="C402" s="484" t="s">
        <v>374</v>
      </c>
      <c r="D402" s="558" t="s">
        <v>30</v>
      </c>
      <c r="E402" s="558"/>
      <c r="F402" s="559">
        <v>700</v>
      </c>
      <c r="G402" s="559"/>
      <c r="H402" s="485">
        <v>700</v>
      </c>
      <c r="I402" s="485">
        <v>0</v>
      </c>
      <c r="J402" s="485">
        <v>0</v>
      </c>
      <c r="K402" s="485">
        <v>0</v>
      </c>
      <c r="L402" s="485">
        <v>0</v>
      </c>
      <c r="M402" s="485">
        <v>700</v>
      </c>
      <c r="N402" s="485">
        <v>0</v>
      </c>
      <c r="O402" s="485">
        <v>0</v>
      </c>
      <c r="P402" s="485">
        <v>0</v>
      </c>
      <c r="Q402" s="485">
        <v>0</v>
      </c>
      <c r="R402" s="485">
        <v>0</v>
      </c>
      <c r="S402" s="559">
        <v>0</v>
      </c>
      <c r="T402" s="559"/>
      <c r="U402" s="485">
        <v>0</v>
      </c>
      <c r="V402" s="559">
        <v>0</v>
      </c>
      <c r="W402" s="559"/>
    </row>
    <row r="403" spans="1:23" ht="24" customHeight="1">
      <c r="A403" s="484" t="s">
        <v>362</v>
      </c>
      <c r="B403" s="484" t="s">
        <v>362</v>
      </c>
      <c r="C403" s="484" t="s">
        <v>375</v>
      </c>
      <c r="D403" s="558" t="s">
        <v>31</v>
      </c>
      <c r="E403" s="558"/>
      <c r="F403" s="559">
        <v>2279000</v>
      </c>
      <c r="G403" s="559"/>
      <c r="H403" s="485">
        <v>2279000</v>
      </c>
      <c r="I403" s="485">
        <v>2279000</v>
      </c>
      <c r="J403" s="485">
        <v>2279000</v>
      </c>
      <c r="K403" s="485">
        <v>0</v>
      </c>
      <c r="L403" s="485">
        <v>0</v>
      </c>
      <c r="M403" s="485">
        <v>0</v>
      </c>
      <c r="N403" s="485">
        <v>0</v>
      </c>
      <c r="O403" s="485">
        <v>0</v>
      </c>
      <c r="P403" s="485">
        <v>0</v>
      </c>
      <c r="Q403" s="485">
        <v>0</v>
      </c>
      <c r="R403" s="485">
        <v>0</v>
      </c>
      <c r="S403" s="559">
        <v>0</v>
      </c>
      <c r="T403" s="559"/>
      <c r="U403" s="485">
        <v>0</v>
      </c>
      <c r="V403" s="559">
        <v>0</v>
      </c>
      <c r="W403" s="559"/>
    </row>
    <row r="404" spans="1:23" ht="22.5" customHeight="1">
      <c r="A404" s="484" t="s">
        <v>362</v>
      </c>
      <c r="B404" s="484" t="s">
        <v>362</v>
      </c>
      <c r="C404" s="484" t="s">
        <v>376</v>
      </c>
      <c r="D404" s="558" t="s">
        <v>32</v>
      </c>
      <c r="E404" s="558"/>
      <c r="F404" s="559">
        <v>165600</v>
      </c>
      <c r="G404" s="559"/>
      <c r="H404" s="485">
        <v>165600</v>
      </c>
      <c r="I404" s="485">
        <v>165600</v>
      </c>
      <c r="J404" s="485">
        <v>165600</v>
      </c>
      <c r="K404" s="485">
        <v>0</v>
      </c>
      <c r="L404" s="485">
        <v>0</v>
      </c>
      <c r="M404" s="485">
        <v>0</v>
      </c>
      <c r="N404" s="485">
        <v>0</v>
      </c>
      <c r="O404" s="485">
        <v>0</v>
      </c>
      <c r="P404" s="485">
        <v>0</v>
      </c>
      <c r="Q404" s="485">
        <v>0</v>
      </c>
      <c r="R404" s="485">
        <v>0</v>
      </c>
      <c r="S404" s="559">
        <v>0</v>
      </c>
      <c r="T404" s="559"/>
      <c r="U404" s="485">
        <v>0</v>
      </c>
      <c r="V404" s="559">
        <v>0</v>
      </c>
      <c r="W404" s="559"/>
    </row>
    <row r="405" spans="1:23" ht="20.25" customHeight="1">
      <c r="A405" s="484" t="s">
        <v>362</v>
      </c>
      <c r="B405" s="484" t="s">
        <v>362</v>
      </c>
      <c r="C405" s="484" t="s">
        <v>377</v>
      </c>
      <c r="D405" s="558" t="s">
        <v>33</v>
      </c>
      <c r="E405" s="558"/>
      <c r="F405" s="559">
        <v>395000</v>
      </c>
      <c r="G405" s="559"/>
      <c r="H405" s="485">
        <v>395000</v>
      </c>
      <c r="I405" s="485">
        <v>395000</v>
      </c>
      <c r="J405" s="485">
        <v>395000</v>
      </c>
      <c r="K405" s="485">
        <v>0</v>
      </c>
      <c r="L405" s="485">
        <v>0</v>
      </c>
      <c r="M405" s="485">
        <v>0</v>
      </c>
      <c r="N405" s="485">
        <v>0</v>
      </c>
      <c r="O405" s="485">
        <v>0</v>
      </c>
      <c r="P405" s="485">
        <v>0</v>
      </c>
      <c r="Q405" s="485">
        <v>0</v>
      </c>
      <c r="R405" s="485">
        <v>0</v>
      </c>
      <c r="S405" s="559">
        <v>0</v>
      </c>
      <c r="T405" s="559"/>
      <c r="U405" s="485">
        <v>0</v>
      </c>
      <c r="V405" s="559">
        <v>0</v>
      </c>
      <c r="W405" s="559"/>
    </row>
    <row r="406" spans="1:23" ht="38.25" customHeight="1">
      <c r="A406" s="484" t="s">
        <v>362</v>
      </c>
      <c r="B406" s="484" t="s">
        <v>362</v>
      </c>
      <c r="C406" s="484" t="s">
        <v>378</v>
      </c>
      <c r="D406" s="558" t="s">
        <v>646</v>
      </c>
      <c r="E406" s="558"/>
      <c r="F406" s="559">
        <v>48000</v>
      </c>
      <c r="G406" s="559"/>
      <c r="H406" s="485">
        <v>48000</v>
      </c>
      <c r="I406" s="485">
        <v>48000</v>
      </c>
      <c r="J406" s="485">
        <v>48000</v>
      </c>
      <c r="K406" s="485">
        <v>0</v>
      </c>
      <c r="L406" s="485">
        <v>0</v>
      </c>
      <c r="M406" s="485">
        <v>0</v>
      </c>
      <c r="N406" s="485">
        <v>0</v>
      </c>
      <c r="O406" s="485">
        <v>0</v>
      </c>
      <c r="P406" s="485">
        <v>0</v>
      </c>
      <c r="Q406" s="485">
        <v>0</v>
      </c>
      <c r="R406" s="485">
        <v>0</v>
      </c>
      <c r="S406" s="559">
        <v>0</v>
      </c>
      <c r="T406" s="559"/>
      <c r="U406" s="485">
        <v>0</v>
      </c>
      <c r="V406" s="559">
        <v>0</v>
      </c>
      <c r="W406" s="559"/>
    </row>
    <row r="407" spans="1:23" ht="21.75" customHeight="1">
      <c r="A407" s="484" t="s">
        <v>362</v>
      </c>
      <c r="B407" s="484" t="s">
        <v>362</v>
      </c>
      <c r="C407" s="484" t="s">
        <v>455</v>
      </c>
      <c r="D407" s="558" t="s">
        <v>34</v>
      </c>
      <c r="E407" s="558"/>
      <c r="F407" s="559">
        <v>9532</v>
      </c>
      <c r="G407" s="559"/>
      <c r="H407" s="485">
        <v>9532</v>
      </c>
      <c r="I407" s="485">
        <v>0</v>
      </c>
      <c r="J407" s="485">
        <v>0</v>
      </c>
      <c r="K407" s="485">
        <v>0</v>
      </c>
      <c r="L407" s="485">
        <v>0</v>
      </c>
      <c r="M407" s="485">
        <v>0</v>
      </c>
      <c r="N407" s="485">
        <v>9532</v>
      </c>
      <c r="O407" s="485">
        <v>0</v>
      </c>
      <c r="P407" s="485">
        <v>0</v>
      </c>
      <c r="Q407" s="485">
        <v>0</v>
      </c>
      <c r="R407" s="485">
        <v>0</v>
      </c>
      <c r="S407" s="559">
        <v>0</v>
      </c>
      <c r="T407" s="559"/>
      <c r="U407" s="485">
        <v>0</v>
      </c>
      <c r="V407" s="559">
        <v>0</v>
      </c>
      <c r="W407" s="559"/>
    </row>
    <row r="408" spans="1:23" ht="21" customHeight="1">
      <c r="A408" s="484" t="s">
        <v>362</v>
      </c>
      <c r="B408" s="484" t="s">
        <v>362</v>
      </c>
      <c r="C408" s="484" t="s">
        <v>369</v>
      </c>
      <c r="D408" s="558" t="s">
        <v>26</v>
      </c>
      <c r="E408" s="558"/>
      <c r="F408" s="559">
        <v>37000</v>
      </c>
      <c r="G408" s="559"/>
      <c r="H408" s="485">
        <v>37000</v>
      </c>
      <c r="I408" s="485">
        <v>37000</v>
      </c>
      <c r="J408" s="485">
        <v>0</v>
      </c>
      <c r="K408" s="485">
        <v>37000</v>
      </c>
      <c r="L408" s="485">
        <v>0</v>
      </c>
      <c r="M408" s="485">
        <v>0</v>
      </c>
      <c r="N408" s="485">
        <v>0</v>
      </c>
      <c r="O408" s="485">
        <v>0</v>
      </c>
      <c r="P408" s="485">
        <v>0</v>
      </c>
      <c r="Q408" s="485">
        <v>0</v>
      </c>
      <c r="R408" s="485">
        <v>0</v>
      </c>
      <c r="S408" s="559">
        <v>0</v>
      </c>
      <c r="T408" s="559"/>
      <c r="U408" s="485">
        <v>0</v>
      </c>
      <c r="V408" s="559">
        <v>0</v>
      </c>
      <c r="W408" s="559"/>
    </row>
    <row r="409" spans="1:23" ht="21" customHeight="1">
      <c r="A409" s="484" t="s">
        <v>362</v>
      </c>
      <c r="B409" s="484" t="s">
        <v>362</v>
      </c>
      <c r="C409" s="484" t="s">
        <v>456</v>
      </c>
      <c r="D409" s="558" t="s">
        <v>26</v>
      </c>
      <c r="E409" s="558"/>
      <c r="F409" s="559">
        <v>3178</v>
      </c>
      <c r="G409" s="559"/>
      <c r="H409" s="485">
        <v>3178</v>
      </c>
      <c r="I409" s="485">
        <v>0</v>
      </c>
      <c r="J409" s="485">
        <v>0</v>
      </c>
      <c r="K409" s="485">
        <v>0</v>
      </c>
      <c r="L409" s="485">
        <v>0</v>
      </c>
      <c r="M409" s="485">
        <v>0</v>
      </c>
      <c r="N409" s="485">
        <v>3178</v>
      </c>
      <c r="O409" s="485">
        <v>0</v>
      </c>
      <c r="P409" s="485">
        <v>0</v>
      </c>
      <c r="Q409" s="485">
        <v>0</v>
      </c>
      <c r="R409" s="485">
        <v>0</v>
      </c>
      <c r="S409" s="559">
        <v>0</v>
      </c>
      <c r="T409" s="559"/>
      <c r="U409" s="485">
        <v>0</v>
      </c>
      <c r="V409" s="559">
        <v>0</v>
      </c>
      <c r="W409" s="559"/>
    </row>
    <row r="410" spans="1:23" ht="24" customHeight="1">
      <c r="A410" s="484" t="s">
        <v>362</v>
      </c>
      <c r="B410" s="484" t="s">
        <v>362</v>
      </c>
      <c r="C410" s="484" t="s">
        <v>449</v>
      </c>
      <c r="D410" s="558" t="s">
        <v>149</v>
      </c>
      <c r="E410" s="558"/>
      <c r="F410" s="559">
        <v>22500</v>
      </c>
      <c r="G410" s="559"/>
      <c r="H410" s="485">
        <v>22500</v>
      </c>
      <c r="I410" s="485">
        <v>22500</v>
      </c>
      <c r="J410" s="485">
        <v>0</v>
      </c>
      <c r="K410" s="485">
        <v>22500</v>
      </c>
      <c r="L410" s="485">
        <v>0</v>
      </c>
      <c r="M410" s="485">
        <v>0</v>
      </c>
      <c r="N410" s="485">
        <v>0</v>
      </c>
      <c r="O410" s="485">
        <v>0</v>
      </c>
      <c r="P410" s="485">
        <v>0</v>
      </c>
      <c r="Q410" s="485">
        <v>0</v>
      </c>
      <c r="R410" s="485">
        <v>0</v>
      </c>
      <c r="S410" s="559">
        <v>0</v>
      </c>
      <c r="T410" s="559"/>
      <c r="U410" s="485">
        <v>0</v>
      </c>
      <c r="V410" s="559">
        <v>0</v>
      </c>
      <c r="W410" s="559"/>
    </row>
    <row r="411" spans="1:23" ht="15" customHeight="1">
      <c r="A411" s="484" t="s">
        <v>362</v>
      </c>
      <c r="B411" s="484" t="s">
        <v>362</v>
      </c>
      <c r="C411" s="484" t="s">
        <v>381</v>
      </c>
      <c r="D411" s="558" t="s">
        <v>35</v>
      </c>
      <c r="E411" s="558"/>
      <c r="F411" s="559">
        <v>23500</v>
      </c>
      <c r="G411" s="559"/>
      <c r="H411" s="485">
        <v>23500</v>
      </c>
      <c r="I411" s="485">
        <v>23500</v>
      </c>
      <c r="J411" s="485">
        <v>0</v>
      </c>
      <c r="K411" s="485">
        <v>23500</v>
      </c>
      <c r="L411" s="485">
        <v>0</v>
      </c>
      <c r="M411" s="485">
        <v>0</v>
      </c>
      <c r="N411" s="485">
        <v>0</v>
      </c>
      <c r="O411" s="485">
        <v>0</v>
      </c>
      <c r="P411" s="485">
        <v>0</v>
      </c>
      <c r="Q411" s="485">
        <v>0</v>
      </c>
      <c r="R411" s="485">
        <v>0</v>
      </c>
      <c r="S411" s="559">
        <v>0</v>
      </c>
      <c r="T411" s="559"/>
      <c r="U411" s="485">
        <v>0</v>
      </c>
      <c r="V411" s="559">
        <v>0</v>
      </c>
      <c r="W411" s="559"/>
    </row>
    <row r="412" spans="1:23" ht="18" customHeight="1">
      <c r="A412" s="484" t="s">
        <v>362</v>
      </c>
      <c r="B412" s="484" t="s">
        <v>362</v>
      </c>
      <c r="C412" s="484" t="s">
        <v>382</v>
      </c>
      <c r="D412" s="558" t="s">
        <v>36</v>
      </c>
      <c r="E412" s="558"/>
      <c r="F412" s="559">
        <v>32000</v>
      </c>
      <c r="G412" s="559"/>
      <c r="H412" s="485">
        <v>32000</v>
      </c>
      <c r="I412" s="485">
        <v>32000</v>
      </c>
      <c r="J412" s="485">
        <v>0</v>
      </c>
      <c r="K412" s="485">
        <v>32000</v>
      </c>
      <c r="L412" s="485">
        <v>0</v>
      </c>
      <c r="M412" s="485">
        <v>0</v>
      </c>
      <c r="N412" s="485">
        <v>0</v>
      </c>
      <c r="O412" s="485">
        <v>0</v>
      </c>
      <c r="P412" s="485">
        <v>0</v>
      </c>
      <c r="Q412" s="485">
        <v>0</v>
      </c>
      <c r="R412" s="485">
        <v>0</v>
      </c>
      <c r="S412" s="559">
        <v>0</v>
      </c>
      <c r="T412" s="559"/>
      <c r="U412" s="485">
        <v>0</v>
      </c>
      <c r="V412" s="559">
        <v>0</v>
      </c>
      <c r="W412" s="559"/>
    </row>
    <row r="413" spans="1:23" ht="18" customHeight="1">
      <c r="A413" s="484" t="s">
        <v>362</v>
      </c>
      <c r="B413" s="484" t="s">
        <v>362</v>
      </c>
      <c r="C413" s="484" t="s">
        <v>383</v>
      </c>
      <c r="D413" s="558" t="s">
        <v>49</v>
      </c>
      <c r="E413" s="558"/>
      <c r="F413" s="559">
        <v>1100</v>
      </c>
      <c r="G413" s="559"/>
      <c r="H413" s="485">
        <v>1100</v>
      </c>
      <c r="I413" s="485">
        <v>1100</v>
      </c>
      <c r="J413" s="485">
        <v>0</v>
      </c>
      <c r="K413" s="485">
        <v>1100</v>
      </c>
      <c r="L413" s="485">
        <v>0</v>
      </c>
      <c r="M413" s="485">
        <v>0</v>
      </c>
      <c r="N413" s="485">
        <v>0</v>
      </c>
      <c r="O413" s="485">
        <v>0</v>
      </c>
      <c r="P413" s="485">
        <v>0</v>
      </c>
      <c r="Q413" s="485">
        <v>0</v>
      </c>
      <c r="R413" s="485">
        <v>0</v>
      </c>
      <c r="S413" s="559">
        <v>0</v>
      </c>
      <c r="T413" s="559"/>
      <c r="U413" s="485">
        <v>0</v>
      </c>
      <c r="V413" s="559">
        <v>0</v>
      </c>
      <c r="W413" s="559"/>
    </row>
    <row r="414" spans="1:23" ht="18" customHeight="1">
      <c r="A414" s="484" t="s">
        <v>362</v>
      </c>
      <c r="B414" s="484" t="s">
        <v>362</v>
      </c>
      <c r="C414" s="484" t="s">
        <v>367</v>
      </c>
      <c r="D414" s="558" t="s">
        <v>25</v>
      </c>
      <c r="E414" s="558"/>
      <c r="F414" s="559">
        <v>23000</v>
      </c>
      <c r="G414" s="559"/>
      <c r="H414" s="485">
        <v>23000</v>
      </c>
      <c r="I414" s="485">
        <v>23000</v>
      </c>
      <c r="J414" s="485">
        <v>0</v>
      </c>
      <c r="K414" s="485">
        <v>23000</v>
      </c>
      <c r="L414" s="485">
        <v>0</v>
      </c>
      <c r="M414" s="485">
        <v>0</v>
      </c>
      <c r="N414" s="485">
        <v>0</v>
      </c>
      <c r="O414" s="485">
        <v>0</v>
      </c>
      <c r="P414" s="485">
        <v>0</v>
      </c>
      <c r="Q414" s="485">
        <v>0</v>
      </c>
      <c r="R414" s="485">
        <v>0</v>
      </c>
      <c r="S414" s="559">
        <v>0</v>
      </c>
      <c r="T414" s="559"/>
      <c r="U414" s="485">
        <v>0</v>
      </c>
      <c r="V414" s="559">
        <v>0</v>
      </c>
      <c r="W414" s="559"/>
    </row>
    <row r="415" spans="1:23" ht="18" customHeight="1">
      <c r="A415" s="484" t="s">
        <v>362</v>
      </c>
      <c r="B415" s="484" t="s">
        <v>362</v>
      </c>
      <c r="C415" s="484" t="s">
        <v>459</v>
      </c>
      <c r="D415" s="558" t="s">
        <v>25</v>
      </c>
      <c r="E415" s="558"/>
      <c r="F415" s="559">
        <v>70584</v>
      </c>
      <c r="G415" s="559"/>
      <c r="H415" s="485">
        <v>70584</v>
      </c>
      <c r="I415" s="485">
        <v>0</v>
      </c>
      <c r="J415" s="485">
        <v>0</v>
      </c>
      <c r="K415" s="485">
        <v>0</v>
      </c>
      <c r="L415" s="485">
        <v>0</v>
      </c>
      <c r="M415" s="485">
        <v>0</v>
      </c>
      <c r="N415" s="485">
        <v>70584</v>
      </c>
      <c r="O415" s="485">
        <v>0</v>
      </c>
      <c r="P415" s="485">
        <v>0</v>
      </c>
      <c r="Q415" s="485">
        <v>0</v>
      </c>
      <c r="R415" s="485">
        <v>0</v>
      </c>
      <c r="S415" s="559">
        <v>0</v>
      </c>
      <c r="T415" s="559"/>
      <c r="U415" s="485">
        <v>0</v>
      </c>
      <c r="V415" s="559">
        <v>0</v>
      </c>
      <c r="W415" s="559"/>
    </row>
    <row r="416" spans="1:23" ht="23.25" customHeight="1">
      <c r="A416" s="484" t="s">
        <v>362</v>
      </c>
      <c r="B416" s="484" t="s">
        <v>362</v>
      </c>
      <c r="C416" s="484" t="s">
        <v>384</v>
      </c>
      <c r="D416" s="558" t="s">
        <v>267</v>
      </c>
      <c r="E416" s="558"/>
      <c r="F416" s="559">
        <v>300</v>
      </c>
      <c r="G416" s="559"/>
      <c r="H416" s="485">
        <v>300</v>
      </c>
      <c r="I416" s="485">
        <v>300</v>
      </c>
      <c r="J416" s="485">
        <v>0</v>
      </c>
      <c r="K416" s="485">
        <v>300</v>
      </c>
      <c r="L416" s="485">
        <v>0</v>
      </c>
      <c r="M416" s="485">
        <v>0</v>
      </c>
      <c r="N416" s="485">
        <v>0</v>
      </c>
      <c r="O416" s="485">
        <v>0</v>
      </c>
      <c r="P416" s="485">
        <v>0</v>
      </c>
      <c r="Q416" s="485">
        <v>0</v>
      </c>
      <c r="R416" s="485">
        <v>0</v>
      </c>
      <c r="S416" s="559">
        <v>0</v>
      </c>
      <c r="T416" s="559"/>
      <c r="U416" s="485">
        <v>0</v>
      </c>
      <c r="V416" s="559">
        <v>0</v>
      </c>
      <c r="W416" s="559"/>
    </row>
    <row r="417" spans="1:23" ht="18" customHeight="1">
      <c r="A417" s="484" t="s">
        <v>362</v>
      </c>
      <c r="B417" s="484" t="s">
        <v>362</v>
      </c>
      <c r="C417" s="484" t="s">
        <v>385</v>
      </c>
      <c r="D417" s="558" t="s">
        <v>37</v>
      </c>
      <c r="E417" s="558"/>
      <c r="F417" s="559">
        <v>200</v>
      </c>
      <c r="G417" s="559"/>
      <c r="H417" s="485">
        <v>200</v>
      </c>
      <c r="I417" s="485">
        <v>200</v>
      </c>
      <c r="J417" s="485">
        <v>0</v>
      </c>
      <c r="K417" s="485">
        <v>200</v>
      </c>
      <c r="L417" s="485">
        <v>0</v>
      </c>
      <c r="M417" s="485">
        <v>0</v>
      </c>
      <c r="N417" s="485">
        <v>0</v>
      </c>
      <c r="O417" s="485">
        <v>0</v>
      </c>
      <c r="P417" s="485">
        <v>0</v>
      </c>
      <c r="Q417" s="485">
        <v>0</v>
      </c>
      <c r="R417" s="485">
        <v>0</v>
      </c>
      <c r="S417" s="559">
        <v>0</v>
      </c>
      <c r="T417" s="559"/>
      <c r="U417" s="485">
        <v>0</v>
      </c>
      <c r="V417" s="559">
        <v>0</v>
      </c>
      <c r="W417" s="559"/>
    </row>
    <row r="418" spans="1:23" ht="20.25" customHeight="1">
      <c r="A418" s="484" t="s">
        <v>362</v>
      </c>
      <c r="B418" s="484" t="s">
        <v>362</v>
      </c>
      <c r="C418" s="484" t="s">
        <v>741</v>
      </c>
      <c r="D418" s="558" t="s">
        <v>276</v>
      </c>
      <c r="E418" s="558"/>
      <c r="F418" s="559">
        <v>21631</v>
      </c>
      <c r="G418" s="559"/>
      <c r="H418" s="485">
        <v>21631</v>
      </c>
      <c r="I418" s="485">
        <v>0</v>
      </c>
      <c r="J418" s="485">
        <v>0</v>
      </c>
      <c r="K418" s="485">
        <v>0</v>
      </c>
      <c r="L418" s="485">
        <v>0</v>
      </c>
      <c r="M418" s="485">
        <v>0</v>
      </c>
      <c r="N418" s="485">
        <v>21631</v>
      </c>
      <c r="O418" s="485">
        <v>0</v>
      </c>
      <c r="P418" s="485">
        <v>0</v>
      </c>
      <c r="Q418" s="485">
        <v>0</v>
      </c>
      <c r="R418" s="485">
        <v>0</v>
      </c>
      <c r="S418" s="559">
        <v>0</v>
      </c>
      <c r="T418" s="559"/>
      <c r="U418" s="485">
        <v>0</v>
      </c>
      <c r="V418" s="559">
        <v>0</v>
      </c>
      <c r="W418" s="559"/>
    </row>
    <row r="419" spans="1:23" ht="29.25" customHeight="1">
      <c r="A419" s="484" t="s">
        <v>362</v>
      </c>
      <c r="B419" s="484" t="s">
        <v>362</v>
      </c>
      <c r="C419" s="484" t="s">
        <v>387</v>
      </c>
      <c r="D419" s="558" t="s">
        <v>39</v>
      </c>
      <c r="E419" s="558"/>
      <c r="F419" s="559">
        <v>85527</v>
      </c>
      <c r="G419" s="559"/>
      <c r="H419" s="485">
        <v>85527</v>
      </c>
      <c r="I419" s="485">
        <v>85527</v>
      </c>
      <c r="J419" s="485">
        <v>0</v>
      </c>
      <c r="K419" s="485">
        <v>85527</v>
      </c>
      <c r="L419" s="485">
        <v>0</v>
      </c>
      <c r="M419" s="485">
        <v>0</v>
      </c>
      <c r="N419" s="485">
        <v>0</v>
      </c>
      <c r="O419" s="485">
        <v>0</v>
      </c>
      <c r="P419" s="485">
        <v>0</v>
      </c>
      <c r="Q419" s="485">
        <v>0</v>
      </c>
      <c r="R419" s="485">
        <v>0</v>
      </c>
      <c r="S419" s="559">
        <v>0</v>
      </c>
      <c r="T419" s="559"/>
      <c r="U419" s="485">
        <v>0</v>
      </c>
      <c r="V419" s="559">
        <v>0</v>
      </c>
      <c r="W419" s="559"/>
    </row>
    <row r="420" spans="1:23" ht="30" customHeight="1">
      <c r="A420" s="484" t="s">
        <v>362</v>
      </c>
      <c r="B420" s="484" t="s">
        <v>362</v>
      </c>
      <c r="C420" s="484" t="s">
        <v>391</v>
      </c>
      <c r="D420" s="558" t="s">
        <v>95</v>
      </c>
      <c r="E420" s="558"/>
      <c r="F420" s="559">
        <v>2000</v>
      </c>
      <c r="G420" s="559"/>
      <c r="H420" s="485">
        <v>2000</v>
      </c>
      <c r="I420" s="485">
        <v>2000</v>
      </c>
      <c r="J420" s="485">
        <v>0</v>
      </c>
      <c r="K420" s="485">
        <v>2000</v>
      </c>
      <c r="L420" s="485">
        <v>0</v>
      </c>
      <c r="M420" s="485">
        <v>0</v>
      </c>
      <c r="N420" s="485">
        <v>0</v>
      </c>
      <c r="O420" s="485">
        <v>0</v>
      </c>
      <c r="P420" s="485">
        <v>0</v>
      </c>
      <c r="Q420" s="485">
        <v>0</v>
      </c>
      <c r="R420" s="485">
        <v>0</v>
      </c>
      <c r="S420" s="559">
        <v>0</v>
      </c>
      <c r="T420" s="559"/>
      <c r="U420" s="485">
        <v>0</v>
      </c>
      <c r="V420" s="559">
        <v>0</v>
      </c>
      <c r="W420" s="559"/>
    </row>
    <row r="421" spans="1:23" ht="21.75" customHeight="1">
      <c r="A421" s="484" t="s">
        <v>362</v>
      </c>
      <c r="B421" s="484" t="s">
        <v>362</v>
      </c>
      <c r="C421" s="484" t="s">
        <v>450</v>
      </c>
      <c r="D421" s="558" t="s">
        <v>292</v>
      </c>
      <c r="E421" s="558"/>
      <c r="F421" s="559">
        <v>36000</v>
      </c>
      <c r="G421" s="559"/>
      <c r="H421" s="485">
        <v>36000</v>
      </c>
      <c r="I421" s="485">
        <v>36000</v>
      </c>
      <c r="J421" s="485">
        <v>36000</v>
      </c>
      <c r="K421" s="485">
        <v>0</v>
      </c>
      <c r="L421" s="485">
        <v>0</v>
      </c>
      <c r="M421" s="485">
        <v>0</v>
      </c>
      <c r="N421" s="485">
        <v>0</v>
      </c>
      <c r="O421" s="485">
        <v>0</v>
      </c>
      <c r="P421" s="485">
        <v>0</v>
      </c>
      <c r="Q421" s="485">
        <v>0</v>
      </c>
      <c r="R421" s="485">
        <v>0</v>
      </c>
      <c r="S421" s="559">
        <v>0</v>
      </c>
      <c r="T421" s="559"/>
      <c r="U421" s="485">
        <v>0</v>
      </c>
      <c r="V421" s="559">
        <v>0</v>
      </c>
      <c r="W421" s="559"/>
    </row>
    <row r="422" spans="1:23" s="482" customFormat="1" ht="19.5" customHeight="1">
      <c r="A422" s="486" t="s">
        <v>362</v>
      </c>
      <c r="B422" s="486" t="s">
        <v>465</v>
      </c>
      <c r="C422" s="486" t="s">
        <v>362</v>
      </c>
      <c r="D422" s="563" t="s">
        <v>296</v>
      </c>
      <c r="E422" s="563"/>
      <c r="F422" s="562">
        <v>244000</v>
      </c>
      <c r="G422" s="562"/>
      <c r="H422" s="487">
        <v>244000</v>
      </c>
      <c r="I422" s="487">
        <v>244000</v>
      </c>
      <c r="J422" s="487">
        <v>0</v>
      </c>
      <c r="K422" s="487">
        <v>244000</v>
      </c>
      <c r="L422" s="487">
        <v>0</v>
      </c>
      <c r="M422" s="487">
        <v>0</v>
      </c>
      <c r="N422" s="487">
        <v>0</v>
      </c>
      <c r="O422" s="487">
        <v>0</v>
      </c>
      <c r="P422" s="487">
        <v>0</v>
      </c>
      <c r="Q422" s="487">
        <v>0</v>
      </c>
      <c r="R422" s="487">
        <v>0</v>
      </c>
      <c r="S422" s="562">
        <v>0</v>
      </c>
      <c r="T422" s="562"/>
      <c r="U422" s="487">
        <v>0</v>
      </c>
      <c r="V422" s="562">
        <v>0</v>
      </c>
      <c r="W422" s="562"/>
    </row>
    <row r="423" spans="1:23" ht="16.5" customHeight="1">
      <c r="A423" s="484" t="s">
        <v>362</v>
      </c>
      <c r="B423" s="484" t="s">
        <v>362</v>
      </c>
      <c r="C423" s="484" t="s">
        <v>367</v>
      </c>
      <c r="D423" s="558" t="s">
        <v>25</v>
      </c>
      <c r="E423" s="558"/>
      <c r="F423" s="559">
        <v>122000</v>
      </c>
      <c r="G423" s="559"/>
      <c r="H423" s="485">
        <v>122000</v>
      </c>
      <c r="I423" s="485">
        <v>122000</v>
      </c>
      <c r="J423" s="485">
        <v>0</v>
      </c>
      <c r="K423" s="485">
        <v>122000</v>
      </c>
      <c r="L423" s="485">
        <v>0</v>
      </c>
      <c r="M423" s="485">
        <v>0</v>
      </c>
      <c r="N423" s="485">
        <v>0</v>
      </c>
      <c r="O423" s="485">
        <v>0</v>
      </c>
      <c r="P423" s="485">
        <v>0</v>
      </c>
      <c r="Q423" s="485">
        <v>0</v>
      </c>
      <c r="R423" s="485">
        <v>0</v>
      </c>
      <c r="S423" s="559">
        <v>0</v>
      </c>
      <c r="T423" s="559"/>
      <c r="U423" s="485">
        <v>0</v>
      </c>
      <c r="V423" s="559">
        <v>0</v>
      </c>
      <c r="W423" s="559"/>
    </row>
    <row r="424" spans="1:23" ht="33" customHeight="1">
      <c r="A424" s="484" t="s">
        <v>362</v>
      </c>
      <c r="B424" s="484" t="s">
        <v>362</v>
      </c>
      <c r="C424" s="484" t="s">
        <v>391</v>
      </c>
      <c r="D424" s="558" t="s">
        <v>95</v>
      </c>
      <c r="E424" s="558"/>
      <c r="F424" s="559">
        <v>122000</v>
      </c>
      <c r="G424" s="559"/>
      <c r="H424" s="485">
        <v>122000</v>
      </c>
      <c r="I424" s="485">
        <v>122000</v>
      </c>
      <c r="J424" s="485">
        <v>0</v>
      </c>
      <c r="K424" s="485">
        <v>122000</v>
      </c>
      <c r="L424" s="485">
        <v>0</v>
      </c>
      <c r="M424" s="485">
        <v>0</v>
      </c>
      <c r="N424" s="485">
        <v>0</v>
      </c>
      <c r="O424" s="485">
        <v>0</v>
      </c>
      <c r="P424" s="485">
        <v>0</v>
      </c>
      <c r="Q424" s="485">
        <v>0</v>
      </c>
      <c r="R424" s="485">
        <v>0</v>
      </c>
      <c r="S424" s="559">
        <v>0</v>
      </c>
      <c r="T424" s="559"/>
      <c r="U424" s="485">
        <v>0</v>
      </c>
      <c r="V424" s="559">
        <v>0</v>
      </c>
      <c r="W424" s="559"/>
    </row>
    <row r="425" spans="1:23" s="482" customFormat="1" ht="21.75" customHeight="1">
      <c r="A425" s="489" t="s">
        <v>362</v>
      </c>
      <c r="B425" s="489" t="s">
        <v>466</v>
      </c>
      <c r="C425" s="489" t="s">
        <v>362</v>
      </c>
      <c r="D425" s="551" t="s">
        <v>297</v>
      </c>
      <c r="E425" s="551"/>
      <c r="F425" s="552">
        <v>10000</v>
      </c>
      <c r="G425" s="552"/>
      <c r="H425" s="490">
        <v>10000</v>
      </c>
      <c r="I425" s="490">
        <v>0</v>
      </c>
      <c r="J425" s="490">
        <v>0</v>
      </c>
      <c r="K425" s="490">
        <v>0</v>
      </c>
      <c r="L425" s="490">
        <v>10000</v>
      </c>
      <c r="M425" s="490">
        <v>0</v>
      </c>
      <c r="N425" s="490">
        <v>0</v>
      </c>
      <c r="O425" s="490">
        <v>0</v>
      </c>
      <c r="P425" s="490">
        <v>0</v>
      </c>
      <c r="Q425" s="490">
        <v>0</v>
      </c>
      <c r="R425" s="490">
        <v>0</v>
      </c>
      <c r="S425" s="552">
        <v>0</v>
      </c>
      <c r="T425" s="552"/>
      <c r="U425" s="490">
        <v>0</v>
      </c>
      <c r="V425" s="552">
        <v>0</v>
      </c>
      <c r="W425" s="552"/>
    </row>
    <row r="426" spans="1:23" ht="30" customHeight="1">
      <c r="A426" s="484" t="s">
        <v>362</v>
      </c>
      <c r="B426" s="484" t="s">
        <v>362</v>
      </c>
      <c r="C426" s="484" t="s">
        <v>448</v>
      </c>
      <c r="D426" s="558" t="s">
        <v>294</v>
      </c>
      <c r="E426" s="558"/>
      <c r="F426" s="559">
        <v>10000</v>
      </c>
      <c r="G426" s="559"/>
      <c r="H426" s="485">
        <v>10000</v>
      </c>
      <c r="I426" s="485">
        <v>0</v>
      </c>
      <c r="J426" s="485">
        <v>0</v>
      </c>
      <c r="K426" s="485">
        <v>0</v>
      </c>
      <c r="L426" s="485">
        <v>10000</v>
      </c>
      <c r="M426" s="485">
        <v>0</v>
      </c>
      <c r="N426" s="485">
        <v>0</v>
      </c>
      <c r="O426" s="485">
        <v>0</v>
      </c>
      <c r="P426" s="485">
        <v>0</v>
      </c>
      <c r="Q426" s="485">
        <v>0</v>
      </c>
      <c r="R426" s="485">
        <v>0</v>
      </c>
      <c r="S426" s="559">
        <v>0</v>
      </c>
      <c r="T426" s="559"/>
      <c r="U426" s="485">
        <v>0</v>
      </c>
      <c r="V426" s="559">
        <v>0</v>
      </c>
      <c r="W426" s="559"/>
    </row>
    <row r="427" spans="1:23" s="482" customFormat="1" ht="177.75" customHeight="1">
      <c r="A427" s="489" t="s">
        <v>362</v>
      </c>
      <c r="B427" s="489" t="s">
        <v>467</v>
      </c>
      <c r="C427" s="489" t="s">
        <v>362</v>
      </c>
      <c r="D427" s="551" t="s">
        <v>468</v>
      </c>
      <c r="E427" s="551"/>
      <c r="F427" s="552">
        <v>852635</v>
      </c>
      <c r="G427" s="552"/>
      <c r="H427" s="490">
        <v>852635</v>
      </c>
      <c r="I427" s="490">
        <v>353584</v>
      </c>
      <c r="J427" s="490">
        <v>353584</v>
      </c>
      <c r="K427" s="490">
        <v>0</v>
      </c>
      <c r="L427" s="490">
        <v>499051</v>
      </c>
      <c r="M427" s="490">
        <v>0</v>
      </c>
      <c r="N427" s="490">
        <v>0</v>
      </c>
      <c r="O427" s="490">
        <v>0</v>
      </c>
      <c r="P427" s="490">
        <v>0</v>
      </c>
      <c r="Q427" s="490">
        <v>0</v>
      </c>
      <c r="R427" s="490">
        <v>0</v>
      </c>
      <c r="S427" s="552">
        <v>0</v>
      </c>
      <c r="T427" s="552"/>
      <c r="U427" s="490">
        <v>0</v>
      </c>
      <c r="V427" s="552">
        <v>0</v>
      </c>
      <c r="W427" s="552"/>
    </row>
    <row r="428" spans="1:23" ht="33.75" customHeight="1">
      <c r="A428" s="484" t="s">
        <v>362</v>
      </c>
      <c r="B428" s="484" t="s">
        <v>362</v>
      </c>
      <c r="C428" s="484" t="s">
        <v>448</v>
      </c>
      <c r="D428" s="558" t="s">
        <v>294</v>
      </c>
      <c r="E428" s="558"/>
      <c r="F428" s="559">
        <v>499051</v>
      </c>
      <c r="G428" s="559"/>
      <c r="H428" s="485">
        <v>499051</v>
      </c>
      <c r="I428" s="485">
        <v>0</v>
      </c>
      <c r="J428" s="485">
        <v>0</v>
      </c>
      <c r="K428" s="485">
        <v>0</v>
      </c>
      <c r="L428" s="485">
        <v>499051</v>
      </c>
      <c r="M428" s="485">
        <v>0</v>
      </c>
      <c r="N428" s="485">
        <v>0</v>
      </c>
      <c r="O428" s="485">
        <v>0</v>
      </c>
      <c r="P428" s="485">
        <v>0</v>
      </c>
      <c r="Q428" s="485">
        <v>0</v>
      </c>
      <c r="R428" s="485">
        <v>0</v>
      </c>
      <c r="S428" s="559">
        <v>0</v>
      </c>
      <c r="T428" s="559"/>
      <c r="U428" s="485">
        <v>0</v>
      </c>
      <c r="V428" s="559">
        <v>0</v>
      </c>
      <c r="W428" s="559"/>
    </row>
    <row r="429" spans="1:23" ht="21.75" customHeight="1">
      <c r="A429" s="484" t="s">
        <v>362</v>
      </c>
      <c r="B429" s="484" t="s">
        <v>362</v>
      </c>
      <c r="C429" s="484" t="s">
        <v>375</v>
      </c>
      <c r="D429" s="558" t="s">
        <v>31</v>
      </c>
      <c r="E429" s="558"/>
      <c r="F429" s="559">
        <v>287600</v>
      </c>
      <c r="G429" s="559"/>
      <c r="H429" s="485">
        <v>287600</v>
      </c>
      <c r="I429" s="485">
        <v>287600</v>
      </c>
      <c r="J429" s="485">
        <v>287600</v>
      </c>
      <c r="K429" s="485">
        <v>0</v>
      </c>
      <c r="L429" s="485">
        <v>0</v>
      </c>
      <c r="M429" s="485">
        <v>0</v>
      </c>
      <c r="N429" s="485">
        <v>0</v>
      </c>
      <c r="O429" s="485">
        <v>0</v>
      </c>
      <c r="P429" s="485">
        <v>0</v>
      </c>
      <c r="Q429" s="485">
        <v>0</v>
      </c>
      <c r="R429" s="485">
        <v>0</v>
      </c>
      <c r="S429" s="559">
        <v>0</v>
      </c>
      <c r="T429" s="559"/>
      <c r="U429" s="485">
        <v>0</v>
      </c>
      <c r="V429" s="559">
        <v>0</v>
      </c>
      <c r="W429" s="559"/>
    </row>
    <row r="430" spans="1:23" ht="21.75" customHeight="1">
      <c r="A430" s="484" t="s">
        <v>362</v>
      </c>
      <c r="B430" s="484" t="s">
        <v>362</v>
      </c>
      <c r="C430" s="484" t="s">
        <v>376</v>
      </c>
      <c r="D430" s="558" t="s">
        <v>32</v>
      </c>
      <c r="E430" s="558"/>
      <c r="F430" s="559">
        <v>8040</v>
      </c>
      <c r="G430" s="559"/>
      <c r="H430" s="485">
        <v>8040</v>
      </c>
      <c r="I430" s="485">
        <v>8040</v>
      </c>
      <c r="J430" s="485">
        <v>8040</v>
      </c>
      <c r="K430" s="485">
        <v>0</v>
      </c>
      <c r="L430" s="485">
        <v>0</v>
      </c>
      <c r="M430" s="485">
        <v>0</v>
      </c>
      <c r="N430" s="485">
        <v>0</v>
      </c>
      <c r="O430" s="485">
        <v>0</v>
      </c>
      <c r="P430" s="485">
        <v>0</v>
      </c>
      <c r="Q430" s="485">
        <v>0</v>
      </c>
      <c r="R430" s="485">
        <v>0</v>
      </c>
      <c r="S430" s="559">
        <v>0</v>
      </c>
      <c r="T430" s="559"/>
      <c r="U430" s="485">
        <v>0</v>
      </c>
      <c r="V430" s="559">
        <v>0</v>
      </c>
      <c r="W430" s="559"/>
    </row>
    <row r="431" spans="1:23" ht="21.75" customHeight="1">
      <c r="A431" s="484" t="s">
        <v>362</v>
      </c>
      <c r="B431" s="484" t="s">
        <v>362</v>
      </c>
      <c r="C431" s="484" t="s">
        <v>377</v>
      </c>
      <c r="D431" s="558" t="s">
        <v>33</v>
      </c>
      <c r="E431" s="558"/>
      <c r="F431" s="559">
        <v>51400</v>
      </c>
      <c r="G431" s="559"/>
      <c r="H431" s="485">
        <v>51400</v>
      </c>
      <c r="I431" s="485">
        <v>51400</v>
      </c>
      <c r="J431" s="485">
        <v>51400</v>
      </c>
      <c r="K431" s="485">
        <v>0</v>
      </c>
      <c r="L431" s="485">
        <v>0</v>
      </c>
      <c r="M431" s="485">
        <v>0</v>
      </c>
      <c r="N431" s="485">
        <v>0</v>
      </c>
      <c r="O431" s="485">
        <v>0</v>
      </c>
      <c r="P431" s="485">
        <v>0</v>
      </c>
      <c r="Q431" s="485">
        <v>0</v>
      </c>
      <c r="R431" s="485">
        <v>0</v>
      </c>
      <c r="S431" s="559">
        <v>0</v>
      </c>
      <c r="T431" s="559"/>
      <c r="U431" s="485">
        <v>0</v>
      </c>
      <c r="V431" s="559">
        <v>0</v>
      </c>
      <c r="W431" s="559"/>
    </row>
    <row r="432" spans="1:23" ht="25.15" customHeight="1">
      <c r="A432" s="484" t="s">
        <v>362</v>
      </c>
      <c r="B432" s="484" t="s">
        <v>362</v>
      </c>
      <c r="C432" s="484" t="s">
        <v>378</v>
      </c>
      <c r="D432" s="558" t="s">
        <v>646</v>
      </c>
      <c r="E432" s="558"/>
      <c r="F432" s="559">
        <v>6544</v>
      </c>
      <c r="G432" s="559"/>
      <c r="H432" s="485">
        <v>6544</v>
      </c>
      <c r="I432" s="485">
        <v>6544</v>
      </c>
      <c r="J432" s="485">
        <v>6544</v>
      </c>
      <c r="K432" s="485">
        <v>0</v>
      </c>
      <c r="L432" s="485">
        <v>0</v>
      </c>
      <c r="M432" s="485">
        <v>0</v>
      </c>
      <c r="N432" s="485">
        <v>0</v>
      </c>
      <c r="O432" s="485">
        <v>0</v>
      </c>
      <c r="P432" s="485">
        <v>0</v>
      </c>
      <c r="Q432" s="485">
        <v>0</v>
      </c>
      <c r="R432" s="485">
        <v>0</v>
      </c>
      <c r="S432" s="559">
        <v>0</v>
      </c>
      <c r="T432" s="559"/>
      <c r="U432" s="485">
        <v>0</v>
      </c>
      <c r="V432" s="559">
        <v>0</v>
      </c>
      <c r="W432" s="559"/>
    </row>
    <row r="433" spans="1:23" s="482" customFormat="1" ht="18.75" customHeight="1">
      <c r="A433" s="489" t="s">
        <v>362</v>
      </c>
      <c r="B433" s="489" t="s">
        <v>469</v>
      </c>
      <c r="C433" s="489" t="s">
        <v>362</v>
      </c>
      <c r="D433" s="551" t="s">
        <v>6</v>
      </c>
      <c r="E433" s="551"/>
      <c r="F433" s="552">
        <v>1426007</v>
      </c>
      <c r="G433" s="552"/>
      <c r="H433" s="490">
        <v>1426007</v>
      </c>
      <c r="I433" s="490">
        <v>1040577</v>
      </c>
      <c r="J433" s="490">
        <v>459588</v>
      </c>
      <c r="K433" s="490">
        <v>580989</v>
      </c>
      <c r="L433" s="490">
        <v>0</v>
      </c>
      <c r="M433" s="490">
        <v>89620</v>
      </c>
      <c r="N433" s="490">
        <v>295810</v>
      </c>
      <c r="O433" s="490">
        <v>0</v>
      </c>
      <c r="P433" s="490">
        <v>0</v>
      </c>
      <c r="Q433" s="490">
        <v>0</v>
      </c>
      <c r="R433" s="490">
        <v>0</v>
      </c>
      <c r="S433" s="552">
        <v>0</v>
      </c>
      <c r="T433" s="552"/>
      <c r="U433" s="490">
        <v>0</v>
      </c>
      <c r="V433" s="552">
        <v>0</v>
      </c>
      <c r="W433" s="552"/>
    </row>
    <row r="434" spans="1:23" ht="33" customHeight="1">
      <c r="A434" s="484" t="s">
        <v>362</v>
      </c>
      <c r="B434" s="484" t="s">
        <v>362</v>
      </c>
      <c r="C434" s="484" t="s">
        <v>374</v>
      </c>
      <c r="D434" s="558" t="s">
        <v>30</v>
      </c>
      <c r="E434" s="558"/>
      <c r="F434" s="559">
        <v>89620</v>
      </c>
      <c r="G434" s="559"/>
      <c r="H434" s="485">
        <v>89620</v>
      </c>
      <c r="I434" s="485">
        <v>0</v>
      </c>
      <c r="J434" s="485">
        <v>0</v>
      </c>
      <c r="K434" s="485">
        <v>0</v>
      </c>
      <c r="L434" s="485">
        <v>0</v>
      </c>
      <c r="M434" s="485">
        <v>89620</v>
      </c>
      <c r="N434" s="485">
        <v>0</v>
      </c>
      <c r="O434" s="485">
        <v>0</v>
      </c>
      <c r="P434" s="485">
        <v>0</v>
      </c>
      <c r="Q434" s="485">
        <v>0</v>
      </c>
      <c r="R434" s="485">
        <v>0</v>
      </c>
      <c r="S434" s="559">
        <v>0</v>
      </c>
      <c r="T434" s="559"/>
      <c r="U434" s="485">
        <v>0</v>
      </c>
      <c r="V434" s="559">
        <v>0</v>
      </c>
      <c r="W434" s="559"/>
    </row>
    <row r="435" spans="1:23" ht="15" customHeight="1">
      <c r="A435" s="484" t="s">
        <v>362</v>
      </c>
      <c r="B435" s="484" t="s">
        <v>362</v>
      </c>
      <c r="C435" s="484" t="s">
        <v>652</v>
      </c>
      <c r="D435" s="558" t="s">
        <v>307</v>
      </c>
      <c r="E435" s="558"/>
      <c r="F435" s="559">
        <v>67000</v>
      </c>
      <c r="G435" s="559"/>
      <c r="H435" s="485">
        <v>67000</v>
      </c>
      <c r="I435" s="485">
        <v>0</v>
      </c>
      <c r="J435" s="485">
        <v>0</v>
      </c>
      <c r="K435" s="485">
        <v>0</v>
      </c>
      <c r="L435" s="485">
        <v>0</v>
      </c>
      <c r="M435" s="485">
        <v>0</v>
      </c>
      <c r="N435" s="485">
        <v>67000</v>
      </c>
      <c r="O435" s="485">
        <v>0</v>
      </c>
      <c r="P435" s="485">
        <v>0</v>
      </c>
      <c r="Q435" s="485">
        <v>0</v>
      </c>
      <c r="R435" s="485">
        <v>0</v>
      </c>
      <c r="S435" s="559">
        <v>0</v>
      </c>
      <c r="T435" s="559"/>
      <c r="U435" s="485">
        <v>0</v>
      </c>
      <c r="V435" s="559">
        <v>0</v>
      </c>
      <c r="W435" s="559"/>
    </row>
    <row r="436" spans="1:23" ht="19.5" customHeight="1">
      <c r="A436" s="484" t="s">
        <v>362</v>
      </c>
      <c r="B436" s="484" t="s">
        <v>362</v>
      </c>
      <c r="C436" s="484" t="s">
        <v>375</v>
      </c>
      <c r="D436" s="558" t="s">
        <v>31</v>
      </c>
      <c r="E436" s="558"/>
      <c r="F436" s="559">
        <v>66400</v>
      </c>
      <c r="G436" s="559"/>
      <c r="H436" s="485">
        <v>66400</v>
      </c>
      <c r="I436" s="485">
        <v>66400</v>
      </c>
      <c r="J436" s="485">
        <v>66400</v>
      </c>
      <c r="K436" s="485">
        <v>0</v>
      </c>
      <c r="L436" s="485">
        <v>0</v>
      </c>
      <c r="M436" s="485">
        <v>0</v>
      </c>
      <c r="N436" s="485">
        <v>0</v>
      </c>
      <c r="O436" s="485">
        <v>0</v>
      </c>
      <c r="P436" s="485">
        <v>0</v>
      </c>
      <c r="Q436" s="485">
        <v>0</v>
      </c>
      <c r="R436" s="485">
        <v>0</v>
      </c>
      <c r="S436" s="559">
        <v>0</v>
      </c>
      <c r="T436" s="559"/>
      <c r="U436" s="485">
        <v>0</v>
      </c>
      <c r="V436" s="559">
        <v>0</v>
      </c>
      <c r="W436" s="559"/>
    </row>
    <row r="437" spans="1:23" ht="20.25" customHeight="1">
      <c r="A437" s="484" t="s">
        <v>362</v>
      </c>
      <c r="B437" s="484" t="s">
        <v>362</v>
      </c>
      <c r="C437" s="484" t="s">
        <v>482</v>
      </c>
      <c r="D437" s="558" t="s">
        <v>31</v>
      </c>
      <c r="E437" s="558"/>
      <c r="F437" s="559">
        <v>30991</v>
      </c>
      <c r="G437" s="559"/>
      <c r="H437" s="485">
        <v>30991</v>
      </c>
      <c r="I437" s="485">
        <v>0</v>
      </c>
      <c r="J437" s="485">
        <v>0</v>
      </c>
      <c r="K437" s="485">
        <v>0</v>
      </c>
      <c r="L437" s="485">
        <v>0</v>
      </c>
      <c r="M437" s="485">
        <v>0</v>
      </c>
      <c r="N437" s="485">
        <v>30991</v>
      </c>
      <c r="O437" s="485">
        <v>0</v>
      </c>
      <c r="P437" s="485">
        <v>0</v>
      </c>
      <c r="Q437" s="485">
        <v>0</v>
      </c>
      <c r="R437" s="485">
        <v>0</v>
      </c>
      <c r="S437" s="559">
        <v>0</v>
      </c>
      <c r="T437" s="559"/>
      <c r="U437" s="485">
        <v>0</v>
      </c>
      <c r="V437" s="559">
        <v>0</v>
      </c>
      <c r="W437" s="559"/>
    </row>
    <row r="438" spans="1:23" ht="21.75" customHeight="1">
      <c r="A438" s="484" t="s">
        <v>362</v>
      </c>
      <c r="B438" s="484" t="s">
        <v>362</v>
      </c>
      <c r="C438" s="484" t="s">
        <v>377</v>
      </c>
      <c r="D438" s="558" t="s">
        <v>33</v>
      </c>
      <c r="E438" s="558"/>
      <c r="F438" s="559">
        <v>46188</v>
      </c>
      <c r="G438" s="559"/>
      <c r="H438" s="485">
        <v>46188</v>
      </c>
      <c r="I438" s="485">
        <v>46188</v>
      </c>
      <c r="J438" s="485">
        <v>46188</v>
      </c>
      <c r="K438" s="485">
        <v>0</v>
      </c>
      <c r="L438" s="485">
        <v>0</v>
      </c>
      <c r="M438" s="485">
        <v>0</v>
      </c>
      <c r="N438" s="485">
        <v>0</v>
      </c>
      <c r="O438" s="485">
        <v>0</v>
      </c>
      <c r="P438" s="485">
        <v>0</v>
      </c>
      <c r="Q438" s="485">
        <v>0</v>
      </c>
      <c r="R438" s="485">
        <v>0</v>
      </c>
      <c r="S438" s="559">
        <v>0</v>
      </c>
      <c r="T438" s="559"/>
      <c r="U438" s="485">
        <v>0</v>
      </c>
      <c r="V438" s="559">
        <v>0</v>
      </c>
      <c r="W438" s="559"/>
    </row>
    <row r="439" spans="1:23" ht="19.5" customHeight="1">
      <c r="A439" s="484" t="s">
        <v>362</v>
      </c>
      <c r="B439" s="484" t="s">
        <v>362</v>
      </c>
      <c r="C439" s="484" t="s">
        <v>486</v>
      </c>
      <c r="D439" s="558" t="s">
        <v>33</v>
      </c>
      <c r="E439" s="558"/>
      <c r="F439" s="559">
        <v>6326</v>
      </c>
      <c r="G439" s="559"/>
      <c r="H439" s="485">
        <v>6326</v>
      </c>
      <c r="I439" s="485">
        <v>0</v>
      </c>
      <c r="J439" s="485">
        <v>0</v>
      </c>
      <c r="K439" s="485">
        <v>0</v>
      </c>
      <c r="L439" s="485">
        <v>0</v>
      </c>
      <c r="M439" s="485">
        <v>0</v>
      </c>
      <c r="N439" s="485">
        <v>6326</v>
      </c>
      <c r="O439" s="485">
        <v>0</v>
      </c>
      <c r="P439" s="485">
        <v>0</v>
      </c>
      <c r="Q439" s="485">
        <v>0</v>
      </c>
      <c r="R439" s="485">
        <v>0</v>
      </c>
      <c r="S439" s="559">
        <v>0</v>
      </c>
      <c r="T439" s="559"/>
      <c r="U439" s="485">
        <v>0</v>
      </c>
      <c r="V439" s="559">
        <v>0</v>
      </c>
      <c r="W439" s="559"/>
    </row>
    <row r="440" spans="1:23" ht="45" customHeight="1">
      <c r="A440" s="484" t="s">
        <v>362</v>
      </c>
      <c r="B440" s="484" t="s">
        <v>362</v>
      </c>
      <c r="C440" s="484" t="s">
        <v>378</v>
      </c>
      <c r="D440" s="558" t="s">
        <v>646</v>
      </c>
      <c r="E440" s="558"/>
      <c r="F440" s="559">
        <v>6500</v>
      </c>
      <c r="G440" s="559"/>
      <c r="H440" s="485">
        <v>6500</v>
      </c>
      <c r="I440" s="485">
        <v>6500</v>
      </c>
      <c r="J440" s="485">
        <v>6500</v>
      </c>
      <c r="K440" s="485">
        <v>0</v>
      </c>
      <c r="L440" s="485">
        <v>0</v>
      </c>
      <c r="M440" s="485">
        <v>0</v>
      </c>
      <c r="N440" s="485">
        <v>0</v>
      </c>
      <c r="O440" s="485">
        <v>0</v>
      </c>
      <c r="P440" s="485">
        <v>0</v>
      </c>
      <c r="Q440" s="485">
        <v>0</v>
      </c>
      <c r="R440" s="485">
        <v>0</v>
      </c>
      <c r="S440" s="559">
        <v>0</v>
      </c>
      <c r="T440" s="559"/>
      <c r="U440" s="485">
        <v>0</v>
      </c>
      <c r="V440" s="559">
        <v>0</v>
      </c>
      <c r="W440" s="559"/>
    </row>
    <row r="441" spans="1:23" ht="34.5" customHeight="1">
      <c r="A441" s="484" t="s">
        <v>362</v>
      </c>
      <c r="B441" s="484" t="s">
        <v>362</v>
      </c>
      <c r="C441" s="484" t="s">
        <v>488</v>
      </c>
      <c r="D441" s="558" t="s">
        <v>646</v>
      </c>
      <c r="E441" s="558"/>
      <c r="F441" s="559">
        <v>761</v>
      </c>
      <c r="G441" s="559"/>
      <c r="H441" s="485">
        <v>761</v>
      </c>
      <c r="I441" s="485">
        <v>0</v>
      </c>
      <c r="J441" s="485">
        <v>0</v>
      </c>
      <c r="K441" s="485">
        <v>0</v>
      </c>
      <c r="L441" s="485">
        <v>0</v>
      </c>
      <c r="M441" s="485">
        <v>0</v>
      </c>
      <c r="N441" s="485">
        <v>761</v>
      </c>
      <c r="O441" s="485">
        <v>0</v>
      </c>
      <c r="P441" s="485">
        <v>0</v>
      </c>
      <c r="Q441" s="485">
        <v>0</v>
      </c>
      <c r="R441" s="485">
        <v>0</v>
      </c>
      <c r="S441" s="559">
        <v>0</v>
      </c>
      <c r="T441" s="559"/>
      <c r="U441" s="485">
        <v>0</v>
      </c>
      <c r="V441" s="559">
        <v>0</v>
      </c>
      <c r="W441" s="559"/>
    </row>
    <row r="442" spans="1:23" ht="23.25" customHeight="1">
      <c r="A442" s="484" t="s">
        <v>362</v>
      </c>
      <c r="B442" s="484" t="s">
        <v>362</v>
      </c>
      <c r="C442" s="484" t="s">
        <v>380</v>
      </c>
      <c r="D442" s="558" t="s">
        <v>34</v>
      </c>
      <c r="E442" s="558"/>
      <c r="F442" s="559">
        <v>336600</v>
      </c>
      <c r="G442" s="559"/>
      <c r="H442" s="485">
        <v>336600</v>
      </c>
      <c r="I442" s="485">
        <v>336600</v>
      </c>
      <c r="J442" s="485">
        <v>336600</v>
      </c>
      <c r="K442" s="485">
        <v>0</v>
      </c>
      <c r="L442" s="485">
        <v>0</v>
      </c>
      <c r="M442" s="485">
        <v>0</v>
      </c>
      <c r="N442" s="485">
        <v>0</v>
      </c>
      <c r="O442" s="485">
        <v>0</v>
      </c>
      <c r="P442" s="485">
        <v>0</v>
      </c>
      <c r="Q442" s="485">
        <v>0</v>
      </c>
      <c r="R442" s="485">
        <v>0</v>
      </c>
      <c r="S442" s="559">
        <v>0</v>
      </c>
      <c r="T442" s="559"/>
      <c r="U442" s="485">
        <v>0</v>
      </c>
      <c r="V442" s="559">
        <v>0</v>
      </c>
      <c r="W442" s="559"/>
    </row>
    <row r="443" spans="1:23" ht="19.5" customHeight="1">
      <c r="A443" s="484" t="s">
        <v>362</v>
      </c>
      <c r="B443" s="484" t="s">
        <v>362</v>
      </c>
      <c r="C443" s="484" t="s">
        <v>648</v>
      </c>
      <c r="D443" s="558" t="s">
        <v>34</v>
      </c>
      <c r="E443" s="558"/>
      <c r="F443" s="559">
        <v>7753</v>
      </c>
      <c r="G443" s="559"/>
      <c r="H443" s="485">
        <v>7753</v>
      </c>
      <c r="I443" s="485">
        <v>0</v>
      </c>
      <c r="J443" s="485">
        <v>0</v>
      </c>
      <c r="K443" s="485">
        <v>0</v>
      </c>
      <c r="L443" s="485">
        <v>0</v>
      </c>
      <c r="M443" s="485">
        <v>0</v>
      </c>
      <c r="N443" s="485">
        <v>7753</v>
      </c>
      <c r="O443" s="485">
        <v>0</v>
      </c>
      <c r="P443" s="485">
        <v>0</v>
      </c>
      <c r="Q443" s="485">
        <v>0</v>
      </c>
      <c r="R443" s="485">
        <v>0</v>
      </c>
      <c r="S443" s="559">
        <v>0</v>
      </c>
      <c r="T443" s="559"/>
      <c r="U443" s="485">
        <v>0</v>
      </c>
      <c r="V443" s="559">
        <v>0</v>
      </c>
      <c r="W443" s="559"/>
    </row>
    <row r="444" spans="1:23" ht="21.75" customHeight="1">
      <c r="A444" s="484" t="s">
        <v>362</v>
      </c>
      <c r="B444" s="484" t="s">
        <v>362</v>
      </c>
      <c r="C444" s="484" t="s">
        <v>369</v>
      </c>
      <c r="D444" s="558" t="s">
        <v>26</v>
      </c>
      <c r="E444" s="558"/>
      <c r="F444" s="559">
        <v>5000</v>
      </c>
      <c r="G444" s="559"/>
      <c r="H444" s="485">
        <v>5000</v>
      </c>
      <c r="I444" s="485">
        <v>5000</v>
      </c>
      <c r="J444" s="485">
        <v>0</v>
      </c>
      <c r="K444" s="485">
        <v>5000</v>
      </c>
      <c r="L444" s="485">
        <v>0</v>
      </c>
      <c r="M444" s="485">
        <v>0</v>
      </c>
      <c r="N444" s="485">
        <v>0</v>
      </c>
      <c r="O444" s="485">
        <v>0</v>
      </c>
      <c r="P444" s="485">
        <v>0</v>
      </c>
      <c r="Q444" s="485">
        <v>0</v>
      </c>
      <c r="R444" s="485">
        <v>0</v>
      </c>
      <c r="S444" s="559">
        <v>0</v>
      </c>
      <c r="T444" s="559"/>
      <c r="U444" s="485">
        <v>0</v>
      </c>
      <c r="V444" s="559">
        <v>0</v>
      </c>
      <c r="W444" s="559"/>
    </row>
    <row r="445" spans="1:23" ht="21.75" customHeight="1">
      <c r="A445" s="484" t="s">
        <v>362</v>
      </c>
      <c r="B445" s="484" t="s">
        <v>362</v>
      </c>
      <c r="C445" s="484" t="s">
        <v>490</v>
      </c>
      <c r="D445" s="558" t="s">
        <v>26</v>
      </c>
      <c r="E445" s="558"/>
      <c r="F445" s="559">
        <v>6000</v>
      </c>
      <c r="G445" s="559"/>
      <c r="H445" s="485">
        <v>6000</v>
      </c>
      <c r="I445" s="485">
        <v>0</v>
      </c>
      <c r="J445" s="485">
        <v>0</v>
      </c>
      <c r="K445" s="485">
        <v>0</v>
      </c>
      <c r="L445" s="485">
        <v>0</v>
      </c>
      <c r="M445" s="485">
        <v>0</v>
      </c>
      <c r="N445" s="485">
        <v>6000</v>
      </c>
      <c r="O445" s="485">
        <v>0</v>
      </c>
      <c r="P445" s="485">
        <v>0</v>
      </c>
      <c r="Q445" s="485">
        <v>0</v>
      </c>
      <c r="R445" s="485">
        <v>0</v>
      </c>
      <c r="S445" s="559">
        <v>0</v>
      </c>
      <c r="T445" s="559"/>
      <c r="U445" s="485">
        <v>0</v>
      </c>
      <c r="V445" s="559">
        <v>0</v>
      </c>
      <c r="W445" s="559"/>
    </row>
    <row r="446" spans="1:23" ht="18" customHeight="1">
      <c r="A446" s="484" t="s">
        <v>362</v>
      </c>
      <c r="B446" s="484" t="s">
        <v>362</v>
      </c>
      <c r="C446" s="484" t="s">
        <v>367</v>
      </c>
      <c r="D446" s="558" t="s">
        <v>25</v>
      </c>
      <c r="E446" s="558"/>
      <c r="F446" s="559">
        <v>60000</v>
      </c>
      <c r="G446" s="559"/>
      <c r="H446" s="485">
        <v>60000</v>
      </c>
      <c r="I446" s="485">
        <v>60000</v>
      </c>
      <c r="J446" s="485">
        <v>0</v>
      </c>
      <c r="K446" s="485">
        <v>60000</v>
      </c>
      <c r="L446" s="485">
        <v>0</v>
      </c>
      <c r="M446" s="485">
        <v>0</v>
      </c>
      <c r="N446" s="485">
        <v>0</v>
      </c>
      <c r="O446" s="485">
        <v>0</v>
      </c>
      <c r="P446" s="485">
        <v>0</v>
      </c>
      <c r="Q446" s="485">
        <v>0</v>
      </c>
      <c r="R446" s="485">
        <v>0</v>
      </c>
      <c r="S446" s="559">
        <v>0</v>
      </c>
      <c r="T446" s="559"/>
      <c r="U446" s="485">
        <v>0</v>
      </c>
      <c r="V446" s="559">
        <v>0</v>
      </c>
      <c r="W446" s="559"/>
    </row>
    <row r="447" spans="1:23" ht="18" customHeight="1">
      <c r="A447" s="484" t="s">
        <v>362</v>
      </c>
      <c r="B447" s="484" t="s">
        <v>362</v>
      </c>
      <c r="C447" s="484" t="s">
        <v>492</v>
      </c>
      <c r="D447" s="558" t="s">
        <v>25</v>
      </c>
      <c r="E447" s="558"/>
      <c r="F447" s="559">
        <v>134393</v>
      </c>
      <c r="G447" s="559"/>
      <c r="H447" s="485">
        <v>134393</v>
      </c>
      <c r="I447" s="485">
        <v>0</v>
      </c>
      <c r="J447" s="485">
        <v>0</v>
      </c>
      <c r="K447" s="485">
        <v>0</v>
      </c>
      <c r="L447" s="485">
        <v>0</v>
      </c>
      <c r="M447" s="485">
        <v>0</v>
      </c>
      <c r="N447" s="485">
        <v>134393</v>
      </c>
      <c r="O447" s="485">
        <v>0</v>
      </c>
      <c r="P447" s="485">
        <v>0</v>
      </c>
      <c r="Q447" s="485">
        <v>0</v>
      </c>
      <c r="R447" s="485">
        <v>0</v>
      </c>
      <c r="S447" s="559">
        <v>0</v>
      </c>
      <c r="T447" s="559"/>
      <c r="U447" s="485">
        <v>0</v>
      </c>
      <c r="V447" s="559">
        <v>0</v>
      </c>
      <c r="W447" s="559"/>
    </row>
    <row r="448" spans="1:23" ht="18" customHeight="1">
      <c r="A448" s="484" t="s">
        <v>362</v>
      </c>
      <c r="B448" s="484" t="s">
        <v>362</v>
      </c>
      <c r="C448" s="484" t="s">
        <v>493</v>
      </c>
      <c r="D448" s="558" t="s">
        <v>25</v>
      </c>
      <c r="E448" s="558"/>
      <c r="F448" s="559">
        <v>31996</v>
      </c>
      <c r="G448" s="559"/>
      <c r="H448" s="485">
        <v>31996</v>
      </c>
      <c r="I448" s="485">
        <v>0</v>
      </c>
      <c r="J448" s="485">
        <v>0</v>
      </c>
      <c r="K448" s="485">
        <v>0</v>
      </c>
      <c r="L448" s="485">
        <v>0</v>
      </c>
      <c r="M448" s="485">
        <v>0</v>
      </c>
      <c r="N448" s="485">
        <v>31996</v>
      </c>
      <c r="O448" s="485">
        <v>0</v>
      </c>
      <c r="P448" s="485">
        <v>0</v>
      </c>
      <c r="Q448" s="485">
        <v>0</v>
      </c>
      <c r="R448" s="485">
        <v>0</v>
      </c>
      <c r="S448" s="559">
        <v>0</v>
      </c>
      <c r="T448" s="559"/>
      <c r="U448" s="485">
        <v>0</v>
      </c>
      <c r="V448" s="559">
        <v>0</v>
      </c>
      <c r="W448" s="559"/>
    </row>
    <row r="449" spans="1:23" ht="27" customHeight="1">
      <c r="A449" s="484" t="s">
        <v>362</v>
      </c>
      <c r="B449" s="484" t="s">
        <v>362</v>
      </c>
      <c r="C449" s="484" t="s">
        <v>387</v>
      </c>
      <c r="D449" s="558" t="s">
        <v>39</v>
      </c>
      <c r="E449" s="558"/>
      <c r="F449" s="559">
        <v>515989</v>
      </c>
      <c r="G449" s="559"/>
      <c r="H449" s="485">
        <v>515989</v>
      </c>
      <c r="I449" s="485">
        <v>515989</v>
      </c>
      <c r="J449" s="485">
        <v>0</v>
      </c>
      <c r="K449" s="485">
        <v>515989</v>
      </c>
      <c r="L449" s="485">
        <v>0</v>
      </c>
      <c r="M449" s="485">
        <v>0</v>
      </c>
      <c r="N449" s="485">
        <v>0</v>
      </c>
      <c r="O449" s="485">
        <v>0</v>
      </c>
      <c r="P449" s="485">
        <v>0</v>
      </c>
      <c r="Q449" s="485">
        <v>0</v>
      </c>
      <c r="R449" s="485">
        <v>0</v>
      </c>
      <c r="S449" s="559">
        <v>0</v>
      </c>
      <c r="T449" s="559"/>
      <c r="U449" s="485">
        <v>0</v>
      </c>
      <c r="V449" s="559">
        <v>0</v>
      </c>
      <c r="W449" s="559"/>
    </row>
    <row r="450" spans="1:23" ht="33.75" customHeight="1">
      <c r="A450" s="484" t="s">
        <v>362</v>
      </c>
      <c r="B450" s="484" t="s">
        <v>362</v>
      </c>
      <c r="C450" s="484" t="s">
        <v>565</v>
      </c>
      <c r="D450" s="558" t="s">
        <v>95</v>
      </c>
      <c r="E450" s="558"/>
      <c r="F450" s="559">
        <v>10590</v>
      </c>
      <c r="G450" s="559"/>
      <c r="H450" s="485">
        <v>10590</v>
      </c>
      <c r="I450" s="485">
        <v>0</v>
      </c>
      <c r="J450" s="485">
        <v>0</v>
      </c>
      <c r="K450" s="485">
        <v>0</v>
      </c>
      <c r="L450" s="485">
        <v>0</v>
      </c>
      <c r="M450" s="485">
        <v>0</v>
      </c>
      <c r="N450" s="485">
        <v>10590</v>
      </c>
      <c r="O450" s="485">
        <v>0</v>
      </c>
      <c r="P450" s="485">
        <v>0</v>
      </c>
      <c r="Q450" s="485">
        <v>0</v>
      </c>
      <c r="R450" s="485">
        <v>0</v>
      </c>
      <c r="S450" s="559">
        <v>0</v>
      </c>
      <c r="T450" s="559"/>
      <c r="U450" s="485">
        <v>0</v>
      </c>
      <c r="V450" s="559">
        <v>0</v>
      </c>
      <c r="W450" s="559"/>
    </row>
    <row r="451" spans="1:23" ht="22.5" customHeight="1">
      <c r="A451" s="484" t="s">
        <v>362</v>
      </c>
      <c r="B451" s="484" t="s">
        <v>362</v>
      </c>
      <c r="C451" s="484" t="s">
        <v>450</v>
      </c>
      <c r="D451" s="558" t="s">
        <v>292</v>
      </c>
      <c r="E451" s="558"/>
      <c r="F451" s="559">
        <v>3900</v>
      </c>
      <c r="G451" s="559"/>
      <c r="H451" s="485">
        <v>3900</v>
      </c>
      <c r="I451" s="485">
        <v>3900</v>
      </c>
      <c r="J451" s="485">
        <v>3900</v>
      </c>
      <c r="K451" s="485">
        <v>0</v>
      </c>
      <c r="L451" s="485">
        <v>0</v>
      </c>
      <c r="M451" s="485">
        <v>0</v>
      </c>
      <c r="N451" s="485">
        <v>0</v>
      </c>
      <c r="O451" s="485">
        <v>0</v>
      </c>
      <c r="P451" s="485">
        <v>0</v>
      </c>
      <c r="Q451" s="485">
        <v>0</v>
      </c>
      <c r="R451" s="485">
        <v>0</v>
      </c>
      <c r="S451" s="559">
        <v>0</v>
      </c>
      <c r="T451" s="559"/>
      <c r="U451" s="485">
        <v>0</v>
      </c>
      <c r="V451" s="559">
        <v>0</v>
      </c>
      <c r="W451" s="559"/>
    </row>
    <row r="452" spans="1:23" s="482" customFormat="1" ht="18" customHeight="1">
      <c r="A452" s="475" t="s">
        <v>470</v>
      </c>
      <c r="B452" s="475" t="s">
        <v>362</v>
      </c>
      <c r="C452" s="475" t="s">
        <v>362</v>
      </c>
      <c r="D452" s="560" t="s">
        <v>13</v>
      </c>
      <c r="E452" s="560"/>
      <c r="F452" s="550">
        <v>4837662</v>
      </c>
      <c r="G452" s="550"/>
      <c r="H452" s="491">
        <v>1838362</v>
      </c>
      <c r="I452" s="491">
        <v>1828362</v>
      </c>
      <c r="J452" s="491">
        <v>0</v>
      </c>
      <c r="K452" s="491">
        <v>1828362</v>
      </c>
      <c r="L452" s="491">
        <v>10000</v>
      </c>
      <c r="M452" s="491">
        <v>0</v>
      </c>
      <c r="N452" s="491">
        <v>0</v>
      </c>
      <c r="O452" s="491">
        <v>0</v>
      </c>
      <c r="P452" s="491">
        <v>0</v>
      </c>
      <c r="Q452" s="491">
        <v>2999300</v>
      </c>
      <c r="R452" s="491">
        <v>1500000</v>
      </c>
      <c r="S452" s="550">
        <v>0</v>
      </c>
      <c r="T452" s="550"/>
      <c r="U452" s="491">
        <v>1499300</v>
      </c>
      <c r="V452" s="550">
        <v>0</v>
      </c>
      <c r="W452" s="550"/>
    </row>
    <row r="453" spans="1:23" s="482" customFormat="1" ht="18" customHeight="1">
      <c r="A453" s="489" t="s">
        <v>362</v>
      </c>
      <c r="B453" s="489" t="s">
        <v>471</v>
      </c>
      <c r="C453" s="489" t="s">
        <v>362</v>
      </c>
      <c r="D453" s="551" t="s">
        <v>298</v>
      </c>
      <c r="E453" s="551"/>
      <c r="F453" s="552">
        <v>3704062</v>
      </c>
      <c r="G453" s="552"/>
      <c r="H453" s="490">
        <v>704762</v>
      </c>
      <c r="I453" s="490">
        <v>704762</v>
      </c>
      <c r="J453" s="490">
        <v>0</v>
      </c>
      <c r="K453" s="490">
        <v>704762</v>
      </c>
      <c r="L453" s="490">
        <v>0</v>
      </c>
      <c r="M453" s="490">
        <v>0</v>
      </c>
      <c r="N453" s="490">
        <v>0</v>
      </c>
      <c r="O453" s="490">
        <v>0</v>
      </c>
      <c r="P453" s="490">
        <v>0</v>
      </c>
      <c r="Q453" s="490">
        <v>2999300</v>
      </c>
      <c r="R453" s="490">
        <v>1500000</v>
      </c>
      <c r="S453" s="552">
        <v>0</v>
      </c>
      <c r="T453" s="552"/>
      <c r="U453" s="490">
        <v>1499300</v>
      </c>
      <c r="V453" s="552">
        <v>0</v>
      </c>
      <c r="W453" s="552"/>
    </row>
    <row r="454" spans="1:23" ht="18" customHeight="1">
      <c r="A454" s="484" t="s">
        <v>362</v>
      </c>
      <c r="B454" s="484" t="s">
        <v>362</v>
      </c>
      <c r="C454" s="484" t="s">
        <v>397</v>
      </c>
      <c r="D454" s="558" t="s">
        <v>45</v>
      </c>
      <c r="E454" s="558"/>
      <c r="F454" s="559">
        <v>50000</v>
      </c>
      <c r="G454" s="559"/>
      <c r="H454" s="485">
        <v>50000</v>
      </c>
      <c r="I454" s="485">
        <v>50000</v>
      </c>
      <c r="J454" s="485">
        <v>0</v>
      </c>
      <c r="K454" s="485">
        <v>50000</v>
      </c>
      <c r="L454" s="485">
        <v>0</v>
      </c>
      <c r="M454" s="485">
        <v>0</v>
      </c>
      <c r="N454" s="485">
        <v>0</v>
      </c>
      <c r="O454" s="485">
        <v>0</v>
      </c>
      <c r="P454" s="485">
        <v>0</v>
      </c>
      <c r="Q454" s="485">
        <v>0</v>
      </c>
      <c r="R454" s="485">
        <v>0</v>
      </c>
      <c r="S454" s="559">
        <v>0</v>
      </c>
      <c r="T454" s="559"/>
      <c r="U454" s="485">
        <v>0</v>
      </c>
      <c r="V454" s="559">
        <v>0</v>
      </c>
      <c r="W454" s="559"/>
    </row>
    <row r="455" spans="1:23" ht="58.5" customHeight="1">
      <c r="A455" s="484" t="s">
        <v>362</v>
      </c>
      <c r="B455" s="484" t="s">
        <v>362</v>
      </c>
      <c r="C455" s="484" t="s">
        <v>472</v>
      </c>
      <c r="D455" s="558" t="s">
        <v>299</v>
      </c>
      <c r="E455" s="558"/>
      <c r="F455" s="559">
        <v>654762</v>
      </c>
      <c r="G455" s="559"/>
      <c r="H455" s="485">
        <v>654762</v>
      </c>
      <c r="I455" s="485">
        <v>654762</v>
      </c>
      <c r="J455" s="485">
        <v>0</v>
      </c>
      <c r="K455" s="485">
        <v>654762</v>
      </c>
      <c r="L455" s="485">
        <v>0</v>
      </c>
      <c r="M455" s="485">
        <v>0</v>
      </c>
      <c r="N455" s="485">
        <v>0</v>
      </c>
      <c r="O455" s="485">
        <v>0</v>
      </c>
      <c r="P455" s="485">
        <v>0</v>
      </c>
      <c r="Q455" s="485">
        <v>0</v>
      </c>
      <c r="R455" s="485">
        <v>0</v>
      </c>
      <c r="S455" s="559">
        <v>0</v>
      </c>
      <c r="T455" s="559"/>
      <c r="U455" s="485">
        <v>0</v>
      </c>
      <c r="V455" s="559">
        <v>0</v>
      </c>
      <c r="W455" s="559"/>
    </row>
    <row r="456" spans="1:23" ht="21.75" customHeight="1">
      <c r="A456" s="484" t="s">
        <v>362</v>
      </c>
      <c r="B456" s="484" t="s">
        <v>362</v>
      </c>
      <c r="C456" s="484" t="s">
        <v>473</v>
      </c>
      <c r="D456" s="558" t="s">
        <v>474</v>
      </c>
      <c r="E456" s="558"/>
      <c r="F456" s="559">
        <v>1499300</v>
      </c>
      <c r="G456" s="559"/>
      <c r="H456" s="485">
        <v>0</v>
      </c>
      <c r="I456" s="485">
        <v>0</v>
      </c>
      <c r="J456" s="485">
        <v>0</v>
      </c>
      <c r="K456" s="485">
        <v>0</v>
      </c>
      <c r="L456" s="485">
        <v>0</v>
      </c>
      <c r="M456" s="485">
        <v>0</v>
      </c>
      <c r="N456" s="485">
        <v>0</v>
      </c>
      <c r="O456" s="485">
        <v>0</v>
      </c>
      <c r="P456" s="485">
        <v>0</v>
      </c>
      <c r="Q456" s="485">
        <v>1499300</v>
      </c>
      <c r="R456" s="485">
        <v>0</v>
      </c>
      <c r="S456" s="559">
        <v>0</v>
      </c>
      <c r="T456" s="559"/>
      <c r="U456" s="485">
        <v>1499300</v>
      </c>
      <c r="V456" s="559">
        <v>0</v>
      </c>
      <c r="W456" s="559"/>
    </row>
    <row r="457" spans="1:23" ht="47.45" customHeight="1">
      <c r="A457" s="484" t="s">
        <v>362</v>
      </c>
      <c r="B457" s="484" t="s">
        <v>362</v>
      </c>
      <c r="C457" s="484" t="s">
        <v>567</v>
      </c>
      <c r="D457" s="558" t="s">
        <v>568</v>
      </c>
      <c r="E457" s="558"/>
      <c r="F457" s="559">
        <v>1500000</v>
      </c>
      <c r="G457" s="559"/>
      <c r="H457" s="485">
        <v>0</v>
      </c>
      <c r="I457" s="485">
        <v>0</v>
      </c>
      <c r="J457" s="485">
        <v>0</v>
      </c>
      <c r="K457" s="485">
        <v>0</v>
      </c>
      <c r="L457" s="485">
        <v>0</v>
      </c>
      <c r="M457" s="485">
        <v>0</v>
      </c>
      <c r="N457" s="485">
        <v>0</v>
      </c>
      <c r="O457" s="485">
        <v>0</v>
      </c>
      <c r="P457" s="485">
        <v>0</v>
      </c>
      <c r="Q457" s="485">
        <v>1500000</v>
      </c>
      <c r="R457" s="485">
        <v>1500000</v>
      </c>
      <c r="S457" s="559">
        <v>0</v>
      </c>
      <c r="T457" s="559"/>
      <c r="U457" s="485">
        <v>0</v>
      </c>
      <c r="V457" s="559">
        <v>0</v>
      </c>
      <c r="W457" s="559"/>
    </row>
    <row r="458" spans="1:23" s="482" customFormat="1" ht="59.25" customHeight="1">
      <c r="A458" s="489" t="s">
        <v>362</v>
      </c>
      <c r="B458" s="489" t="s">
        <v>475</v>
      </c>
      <c r="C458" s="489" t="s">
        <v>362</v>
      </c>
      <c r="D458" s="551" t="s">
        <v>300</v>
      </c>
      <c r="E458" s="551"/>
      <c r="F458" s="552">
        <v>1123600</v>
      </c>
      <c r="G458" s="552"/>
      <c r="H458" s="490">
        <v>1123600</v>
      </c>
      <c r="I458" s="490">
        <v>1123600</v>
      </c>
      <c r="J458" s="490">
        <v>0</v>
      </c>
      <c r="K458" s="490">
        <v>1123600</v>
      </c>
      <c r="L458" s="490">
        <v>0</v>
      </c>
      <c r="M458" s="490">
        <v>0</v>
      </c>
      <c r="N458" s="490">
        <v>0</v>
      </c>
      <c r="O458" s="490">
        <v>0</v>
      </c>
      <c r="P458" s="490">
        <v>0</v>
      </c>
      <c r="Q458" s="490">
        <v>0</v>
      </c>
      <c r="R458" s="490">
        <v>0</v>
      </c>
      <c r="S458" s="552">
        <v>0</v>
      </c>
      <c r="T458" s="552"/>
      <c r="U458" s="490">
        <v>0</v>
      </c>
      <c r="V458" s="552">
        <v>0</v>
      </c>
      <c r="W458" s="552"/>
    </row>
    <row r="459" spans="1:23" ht="25.5" customHeight="1">
      <c r="A459" s="484" t="s">
        <v>362</v>
      </c>
      <c r="B459" s="484" t="s">
        <v>362</v>
      </c>
      <c r="C459" s="484" t="s">
        <v>476</v>
      </c>
      <c r="D459" s="558" t="s">
        <v>63</v>
      </c>
      <c r="E459" s="558"/>
      <c r="F459" s="559">
        <v>1123600</v>
      </c>
      <c r="G459" s="559"/>
      <c r="H459" s="485">
        <v>1123600</v>
      </c>
      <c r="I459" s="485">
        <v>1123600</v>
      </c>
      <c r="J459" s="485">
        <v>0</v>
      </c>
      <c r="K459" s="485">
        <v>1123600</v>
      </c>
      <c r="L459" s="485">
        <v>0</v>
      </c>
      <c r="M459" s="485">
        <v>0</v>
      </c>
      <c r="N459" s="485">
        <v>0</v>
      </c>
      <c r="O459" s="485">
        <v>0</v>
      </c>
      <c r="P459" s="485">
        <v>0</v>
      </c>
      <c r="Q459" s="485">
        <v>0</v>
      </c>
      <c r="R459" s="485">
        <v>0</v>
      </c>
      <c r="S459" s="559">
        <v>0</v>
      </c>
      <c r="T459" s="559"/>
      <c r="U459" s="485">
        <v>0</v>
      </c>
      <c r="V459" s="559">
        <v>0</v>
      </c>
      <c r="W459" s="559"/>
    </row>
    <row r="460" spans="1:23" s="482" customFormat="1" ht="18.75" customHeight="1">
      <c r="A460" s="489" t="s">
        <v>362</v>
      </c>
      <c r="B460" s="489" t="s">
        <v>653</v>
      </c>
      <c r="C460" s="489" t="s">
        <v>362</v>
      </c>
      <c r="D460" s="551" t="s">
        <v>6</v>
      </c>
      <c r="E460" s="551"/>
      <c r="F460" s="552">
        <v>10000</v>
      </c>
      <c r="G460" s="552"/>
      <c r="H460" s="490">
        <v>10000</v>
      </c>
      <c r="I460" s="490">
        <v>0</v>
      </c>
      <c r="J460" s="490">
        <v>0</v>
      </c>
      <c r="K460" s="490">
        <v>0</v>
      </c>
      <c r="L460" s="490">
        <v>10000</v>
      </c>
      <c r="M460" s="490">
        <v>0</v>
      </c>
      <c r="N460" s="490">
        <v>0</v>
      </c>
      <c r="O460" s="490">
        <v>0</v>
      </c>
      <c r="P460" s="490">
        <v>0</v>
      </c>
      <c r="Q460" s="490">
        <v>0</v>
      </c>
      <c r="R460" s="490">
        <v>0</v>
      </c>
      <c r="S460" s="552">
        <v>0</v>
      </c>
      <c r="T460" s="552"/>
      <c r="U460" s="490">
        <v>0</v>
      </c>
      <c r="V460" s="552">
        <v>0</v>
      </c>
      <c r="W460" s="552"/>
    </row>
    <row r="461" spans="1:23" ht="71.25" customHeight="1">
      <c r="A461" s="484" t="s">
        <v>362</v>
      </c>
      <c r="B461" s="484" t="s">
        <v>362</v>
      </c>
      <c r="C461" s="484" t="s">
        <v>140</v>
      </c>
      <c r="D461" s="558" t="s">
        <v>160</v>
      </c>
      <c r="E461" s="558"/>
      <c r="F461" s="559">
        <v>10000</v>
      </c>
      <c r="G461" s="559"/>
      <c r="H461" s="485">
        <v>10000</v>
      </c>
      <c r="I461" s="485">
        <v>0</v>
      </c>
      <c r="J461" s="485">
        <v>0</v>
      </c>
      <c r="K461" s="485">
        <v>0</v>
      </c>
      <c r="L461" s="485">
        <v>10000</v>
      </c>
      <c r="M461" s="485">
        <v>0</v>
      </c>
      <c r="N461" s="485">
        <v>0</v>
      </c>
      <c r="O461" s="485">
        <v>0</v>
      </c>
      <c r="P461" s="485">
        <v>0</v>
      </c>
      <c r="Q461" s="485">
        <v>0</v>
      </c>
      <c r="R461" s="485">
        <v>0</v>
      </c>
      <c r="S461" s="559">
        <v>0</v>
      </c>
      <c r="T461" s="559"/>
      <c r="U461" s="485">
        <v>0</v>
      </c>
      <c r="V461" s="559">
        <v>0</v>
      </c>
      <c r="W461" s="559"/>
    </row>
    <row r="462" spans="1:23" s="482" customFormat="1" ht="18" customHeight="1">
      <c r="A462" s="475" t="s">
        <v>97</v>
      </c>
      <c r="B462" s="475" t="s">
        <v>362</v>
      </c>
      <c r="C462" s="475" t="s">
        <v>362</v>
      </c>
      <c r="D462" s="560" t="s">
        <v>64</v>
      </c>
      <c r="E462" s="560"/>
      <c r="F462" s="550">
        <v>10732175</v>
      </c>
      <c r="G462" s="550"/>
      <c r="H462" s="491">
        <v>10682175</v>
      </c>
      <c r="I462" s="491">
        <v>8754649</v>
      </c>
      <c r="J462" s="491">
        <v>6895647</v>
      </c>
      <c r="K462" s="491">
        <v>1859002</v>
      </c>
      <c r="L462" s="491">
        <v>395488</v>
      </c>
      <c r="M462" s="491">
        <v>5337</v>
      </c>
      <c r="N462" s="491">
        <v>1526701</v>
      </c>
      <c r="O462" s="491">
        <v>0</v>
      </c>
      <c r="P462" s="491">
        <v>0</v>
      </c>
      <c r="Q462" s="491">
        <v>50000</v>
      </c>
      <c r="R462" s="491">
        <v>50000</v>
      </c>
      <c r="S462" s="550">
        <v>0</v>
      </c>
      <c r="T462" s="550"/>
      <c r="U462" s="491">
        <v>0</v>
      </c>
      <c r="V462" s="550">
        <v>0</v>
      </c>
      <c r="W462" s="550"/>
    </row>
    <row r="463" spans="1:23" s="482" customFormat="1" ht="18" customHeight="1">
      <c r="A463" s="489" t="s">
        <v>362</v>
      </c>
      <c r="B463" s="489" t="s">
        <v>336</v>
      </c>
      <c r="C463" s="489" t="s">
        <v>362</v>
      </c>
      <c r="D463" s="551" t="s">
        <v>301</v>
      </c>
      <c r="E463" s="551"/>
      <c r="F463" s="552">
        <v>5962107</v>
      </c>
      <c r="G463" s="552"/>
      <c r="H463" s="490">
        <v>5962107</v>
      </c>
      <c r="I463" s="490">
        <v>5664219</v>
      </c>
      <c r="J463" s="490">
        <v>4349660</v>
      </c>
      <c r="K463" s="490">
        <v>1314559</v>
      </c>
      <c r="L463" s="490">
        <v>295488</v>
      </c>
      <c r="M463" s="490">
        <v>2400</v>
      </c>
      <c r="N463" s="490">
        <v>0</v>
      </c>
      <c r="O463" s="490">
        <v>0</v>
      </c>
      <c r="P463" s="490">
        <v>0</v>
      </c>
      <c r="Q463" s="490">
        <v>0</v>
      </c>
      <c r="R463" s="490">
        <v>0</v>
      </c>
      <c r="S463" s="552">
        <v>0</v>
      </c>
      <c r="T463" s="552"/>
      <c r="U463" s="490">
        <v>0</v>
      </c>
      <c r="V463" s="552">
        <v>0</v>
      </c>
      <c r="W463" s="552"/>
    </row>
    <row r="464" spans="1:23" ht="49.5" customHeight="1">
      <c r="A464" s="484" t="s">
        <v>362</v>
      </c>
      <c r="B464" s="484" t="s">
        <v>362</v>
      </c>
      <c r="C464" s="484" t="s">
        <v>477</v>
      </c>
      <c r="D464" s="558" t="s">
        <v>143</v>
      </c>
      <c r="E464" s="558"/>
      <c r="F464" s="559">
        <v>295488</v>
      </c>
      <c r="G464" s="559"/>
      <c r="H464" s="485">
        <v>295488</v>
      </c>
      <c r="I464" s="485">
        <v>0</v>
      </c>
      <c r="J464" s="485">
        <v>0</v>
      </c>
      <c r="K464" s="485">
        <v>0</v>
      </c>
      <c r="L464" s="485">
        <v>295488</v>
      </c>
      <c r="M464" s="485">
        <v>0</v>
      </c>
      <c r="N464" s="485">
        <v>0</v>
      </c>
      <c r="O464" s="485">
        <v>0</v>
      </c>
      <c r="P464" s="485">
        <v>0</v>
      </c>
      <c r="Q464" s="485">
        <v>0</v>
      </c>
      <c r="R464" s="485">
        <v>0</v>
      </c>
      <c r="S464" s="559">
        <v>0</v>
      </c>
      <c r="T464" s="559"/>
      <c r="U464" s="485">
        <v>0</v>
      </c>
      <c r="V464" s="559">
        <v>0</v>
      </c>
      <c r="W464" s="559"/>
    </row>
    <row r="465" spans="1:23" ht="30" customHeight="1">
      <c r="A465" s="484" t="s">
        <v>362</v>
      </c>
      <c r="B465" s="484" t="s">
        <v>362</v>
      </c>
      <c r="C465" s="484" t="s">
        <v>374</v>
      </c>
      <c r="D465" s="558" t="s">
        <v>30</v>
      </c>
      <c r="E465" s="558"/>
      <c r="F465" s="559">
        <v>2400</v>
      </c>
      <c r="G465" s="559"/>
      <c r="H465" s="485">
        <v>2400</v>
      </c>
      <c r="I465" s="485">
        <v>0</v>
      </c>
      <c r="J465" s="485">
        <v>0</v>
      </c>
      <c r="K465" s="485">
        <v>0</v>
      </c>
      <c r="L465" s="485">
        <v>0</v>
      </c>
      <c r="M465" s="485">
        <v>2400</v>
      </c>
      <c r="N465" s="485">
        <v>0</v>
      </c>
      <c r="O465" s="485">
        <v>0</v>
      </c>
      <c r="P465" s="485">
        <v>0</v>
      </c>
      <c r="Q465" s="485">
        <v>0</v>
      </c>
      <c r="R465" s="485">
        <v>0</v>
      </c>
      <c r="S465" s="559">
        <v>0</v>
      </c>
      <c r="T465" s="559"/>
      <c r="U465" s="485">
        <v>0</v>
      </c>
      <c r="V465" s="559">
        <v>0</v>
      </c>
      <c r="W465" s="559"/>
    </row>
    <row r="466" spans="1:23" ht="23.25" customHeight="1">
      <c r="A466" s="484" t="s">
        <v>362</v>
      </c>
      <c r="B466" s="484" t="s">
        <v>362</v>
      </c>
      <c r="C466" s="484" t="s">
        <v>375</v>
      </c>
      <c r="D466" s="558" t="s">
        <v>31</v>
      </c>
      <c r="E466" s="558"/>
      <c r="F466" s="559">
        <v>3440774</v>
      </c>
      <c r="G466" s="559"/>
      <c r="H466" s="485">
        <v>3440774</v>
      </c>
      <c r="I466" s="485">
        <v>3440774</v>
      </c>
      <c r="J466" s="485">
        <v>3440774</v>
      </c>
      <c r="K466" s="485">
        <v>0</v>
      </c>
      <c r="L466" s="485">
        <v>0</v>
      </c>
      <c r="M466" s="485">
        <v>0</v>
      </c>
      <c r="N466" s="485">
        <v>0</v>
      </c>
      <c r="O466" s="485">
        <v>0</v>
      </c>
      <c r="P466" s="485">
        <v>0</v>
      </c>
      <c r="Q466" s="485">
        <v>0</v>
      </c>
      <c r="R466" s="485">
        <v>0</v>
      </c>
      <c r="S466" s="559">
        <v>0</v>
      </c>
      <c r="T466" s="559"/>
      <c r="U466" s="485">
        <v>0</v>
      </c>
      <c r="V466" s="559">
        <v>0</v>
      </c>
      <c r="W466" s="559"/>
    </row>
    <row r="467" spans="1:23" ht="20.25" customHeight="1">
      <c r="A467" s="484" t="s">
        <v>362</v>
      </c>
      <c r="B467" s="484" t="s">
        <v>362</v>
      </c>
      <c r="C467" s="484" t="s">
        <v>376</v>
      </c>
      <c r="D467" s="558" t="s">
        <v>32</v>
      </c>
      <c r="E467" s="558"/>
      <c r="F467" s="559">
        <v>238693</v>
      </c>
      <c r="G467" s="559"/>
      <c r="H467" s="485">
        <v>238693</v>
      </c>
      <c r="I467" s="485">
        <v>238693</v>
      </c>
      <c r="J467" s="485">
        <v>238693</v>
      </c>
      <c r="K467" s="485">
        <v>0</v>
      </c>
      <c r="L467" s="485">
        <v>0</v>
      </c>
      <c r="M467" s="485">
        <v>0</v>
      </c>
      <c r="N467" s="485">
        <v>0</v>
      </c>
      <c r="O467" s="485">
        <v>0</v>
      </c>
      <c r="P467" s="485">
        <v>0</v>
      </c>
      <c r="Q467" s="485">
        <v>0</v>
      </c>
      <c r="R467" s="485">
        <v>0</v>
      </c>
      <c r="S467" s="559">
        <v>0</v>
      </c>
      <c r="T467" s="559"/>
      <c r="U467" s="485">
        <v>0</v>
      </c>
      <c r="V467" s="559">
        <v>0</v>
      </c>
      <c r="W467" s="559"/>
    </row>
    <row r="468" spans="1:23" ht="22.5" customHeight="1">
      <c r="A468" s="484" t="s">
        <v>362</v>
      </c>
      <c r="B468" s="484" t="s">
        <v>362</v>
      </c>
      <c r="C468" s="484" t="s">
        <v>377</v>
      </c>
      <c r="D468" s="558" t="s">
        <v>33</v>
      </c>
      <c r="E468" s="558"/>
      <c r="F468" s="559">
        <v>589236</v>
      </c>
      <c r="G468" s="559"/>
      <c r="H468" s="485">
        <v>589236</v>
      </c>
      <c r="I468" s="485">
        <v>589236</v>
      </c>
      <c r="J468" s="485">
        <v>589236</v>
      </c>
      <c r="K468" s="485">
        <v>0</v>
      </c>
      <c r="L468" s="485">
        <v>0</v>
      </c>
      <c r="M468" s="485">
        <v>0</v>
      </c>
      <c r="N468" s="485">
        <v>0</v>
      </c>
      <c r="O468" s="485">
        <v>0</v>
      </c>
      <c r="P468" s="485">
        <v>0</v>
      </c>
      <c r="Q468" s="485">
        <v>0</v>
      </c>
      <c r="R468" s="485">
        <v>0</v>
      </c>
      <c r="S468" s="559">
        <v>0</v>
      </c>
      <c r="T468" s="559"/>
      <c r="U468" s="485">
        <v>0</v>
      </c>
      <c r="V468" s="559">
        <v>0</v>
      </c>
      <c r="W468" s="559"/>
    </row>
    <row r="469" spans="1:23" ht="39.75" customHeight="1">
      <c r="A469" s="484" t="s">
        <v>362</v>
      </c>
      <c r="B469" s="484" t="s">
        <v>362</v>
      </c>
      <c r="C469" s="484" t="s">
        <v>378</v>
      </c>
      <c r="D469" s="558" t="s">
        <v>646</v>
      </c>
      <c r="E469" s="558"/>
      <c r="F469" s="559">
        <v>58982</v>
      </c>
      <c r="G469" s="559"/>
      <c r="H469" s="485">
        <v>58982</v>
      </c>
      <c r="I469" s="485">
        <v>58982</v>
      </c>
      <c r="J469" s="485">
        <v>58982</v>
      </c>
      <c r="K469" s="485">
        <v>0</v>
      </c>
      <c r="L469" s="485">
        <v>0</v>
      </c>
      <c r="M469" s="485">
        <v>0</v>
      </c>
      <c r="N469" s="485">
        <v>0</v>
      </c>
      <c r="O469" s="485">
        <v>0</v>
      </c>
      <c r="P469" s="485">
        <v>0</v>
      </c>
      <c r="Q469" s="485">
        <v>0</v>
      </c>
      <c r="R469" s="485">
        <v>0</v>
      </c>
      <c r="S469" s="559">
        <v>0</v>
      </c>
      <c r="T469" s="559"/>
      <c r="U469" s="485">
        <v>0</v>
      </c>
      <c r="V469" s="559">
        <v>0</v>
      </c>
      <c r="W469" s="559"/>
    </row>
    <row r="470" spans="1:23" ht="23.25" customHeight="1">
      <c r="A470" s="484" t="s">
        <v>362</v>
      </c>
      <c r="B470" s="484" t="s">
        <v>362</v>
      </c>
      <c r="C470" s="484" t="s">
        <v>380</v>
      </c>
      <c r="D470" s="558" t="s">
        <v>34</v>
      </c>
      <c r="E470" s="558"/>
      <c r="F470" s="559">
        <v>700</v>
      </c>
      <c r="G470" s="559"/>
      <c r="H470" s="485">
        <v>700</v>
      </c>
      <c r="I470" s="485">
        <v>700</v>
      </c>
      <c r="J470" s="485">
        <v>700</v>
      </c>
      <c r="K470" s="485">
        <v>0</v>
      </c>
      <c r="L470" s="485">
        <v>0</v>
      </c>
      <c r="M470" s="485">
        <v>0</v>
      </c>
      <c r="N470" s="485">
        <v>0</v>
      </c>
      <c r="O470" s="485">
        <v>0</v>
      </c>
      <c r="P470" s="485">
        <v>0</v>
      </c>
      <c r="Q470" s="485">
        <v>0</v>
      </c>
      <c r="R470" s="485">
        <v>0</v>
      </c>
      <c r="S470" s="559">
        <v>0</v>
      </c>
      <c r="T470" s="559"/>
      <c r="U470" s="485">
        <v>0</v>
      </c>
      <c r="V470" s="559">
        <v>0</v>
      </c>
      <c r="W470" s="559"/>
    </row>
    <row r="471" spans="1:23" ht="23.25" customHeight="1">
      <c r="A471" s="484" t="s">
        <v>362</v>
      </c>
      <c r="B471" s="484" t="s">
        <v>362</v>
      </c>
      <c r="C471" s="484" t="s">
        <v>369</v>
      </c>
      <c r="D471" s="558" t="s">
        <v>26</v>
      </c>
      <c r="E471" s="558"/>
      <c r="F471" s="559">
        <v>101227</v>
      </c>
      <c r="G471" s="559"/>
      <c r="H471" s="485">
        <v>101227</v>
      </c>
      <c r="I471" s="485">
        <v>101227</v>
      </c>
      <c r="J471" s="485">
        <v>0</v>
      </c>
      <c r="K471" s="485">
        <v>101227</v>
      </c>
      <c r="L471" s="485">
        <v>0</v>
      </c>
      <c r="M471" s="485">
        <v>0</v>
      </c>
      <c r="N471" s="485">
        <v>0</v>
      </c>
      <c r="O471" s="485">
        <v>0</v>
      </c>
      <c r="P471" s="485">
        <v>0</v>
      </c>
      <c r="Q471" s="485">
        <v>0</v>
      </c>
      <c r="R471" s="485">
        <v>0</v>
      </c>
      <c r="S471" s="559">
        <v>0</v>
      </c>
      <c r="T471" s="559"/>
      <c r="U471" s="485">
        <v>0</v>
      </c>
      <c r="V471" s="559">
        <v>0</v>
      </c>
      <c r="W471" s="559"/>
    </row>
    <row r="472" spans="1:23" ht="17.25" customHeight="1">
      <c r="A472" s="484" t="s">
        <v>362</v>
      </c>
      <c r="B472" s="484" t="s">
        <v>362</v>
      </c>
      <c r="C472" s="484" t="s">
        <v>408</v>
      </c>
      <c r="D472" s="558" t="s">
        <v>59</v>
      </c>
      <c r="E472" s="558"/>
      <c r="F472" s="559">
        <v>344088</v>
      </c>
      <c r="G472" s="559"/>
      <c r="H472" s="485">
        <v>344088</v>
      </c>
      <c r="I472" s="485">
        <v>344088</v>
      </c>
      <c r="J472" s="485">
        <v>0</v>
      </c>
      <c r="K472" s="485">
        <v>344088</v>
      </c>
      <c r="L472" s="485">
        <v>0</v>
      </c>
      <c r="M472" s="485">
        <v>0</v>
      </c>
      <c r="N472" s="485">
        <v>0</v>
      </c>
      <c r="O472" s="485">
        <v>0</v>
      </c>
      <c r="P472" s="485">
        <v>0</v>
      </c>
      <c r="Q472" s="485">
        <v>0</v>
      </c>
      <c r="R472" s="485">
        <v>0</v>
      </c>
      <c r="S472" s="559">
        <v>0</v>
      </c>
      <c r="T472" s="559"/>
      <c r="U472" s="485">
        <v>0</v>
      </c>
      <c r="V472" s="559">
        <v>0</v>
      </c>
      <c r="W472" s="559"/>
    </row>
    <row r="473" spans="1:23" ht="33.75" customHeight="1">
      <c r="A473" s="484" t="s">
        <v>362</v>
      </c>
      <c r="B473" s="484" t="s">
        <v>362</v>
      </c>
      <c r="C473" s="484" t="s">
        <v>428</v>
      </c>
      <c r="D473" s="558" t="s">
        <v>60</v>
      </c>
      <c r="E473" s="558"/>
      <c r="F473" s="559">
        <v>34183</v>
      </c>
      <c r="G473" s="559"/>
      <c r="H473" s="485">
        <v>34183</v>
      </c>
      <c r="I473" s="485">
        <v>34183</v>
      </c>
      <c r="J473" s="485">
        <v>0</v>
      </c>
      <c r="K473" s="485">
        <v>34183</v>
      </c>
      <c r="L473" s="485">
        <v>0</v>
      </c>
      <c r="M473" s="485">
        <v>0</v>
      </c>
      <c r="N473" s="485">
        <v>0</v>
      </c>
      <c r="O473" s="485">
        <v>0</v>
      </c>
      <c r="P473" s="485">
        <v>0</v>
      </c>
      <c r="Q473" s="485">
        <v>0</v>
      </c>
      <c r="R473" s="485">
        <v>0</v>
      </c>
      <c r="S473" s="559">
        <v>0</v>
      </c>
      <c r="T473" s="559"/>
      <c r="U473" s="485">
        <v>0</v>
      </c>
      <c r="V473" s="559">
        <v>0</v>
      </c>
      <c r="W473" s="559"/>
    </row>
    <row r="474" spans="1:23" ht="18" customHeight="1">
      <c r="A474" s="484" t="s">
        <v>362</v>
      </c>
      <c r="B474" s="484" t="s">
        <v>362</v>
      </c>
      <c r="C474" s="484" t="s">
        <v>381</v>
      </c>
      <c r="D474" s="558" t="s">
        <v>35</v>
      </c>
      <c r="E474" s="558"/>
      <c r="F474" s="559">
        <v>325776</v>
      </c>
      <c r="G474" s="559"/>
      <c r="H474" s="485">
        <v>325776</v>
      </c>
      <c r="I474" s="485">
        <v>325776</v>
      </c>
      <c r="J474" s="485">
        <v>0</v>
      </c>
      <c r="K474" s="485">
        <v>325776</v>
      </c>
      <c r="L474" s="485">
        <v>0</v>
      </c>
      <c r="M474" s="485">
        <v>0</v>
      </c>
      <c r="N474" s="485">
        <v>0</v>
      </c>
      <c r="O474" s="485">
        <v>0</v>
      </c>
      <c r="P474" s="485">
        <v>0</v>
      </c>
      <c r="Q474" s="485">
        <v>0</v>
      </c>
      <c r="R474" s="485">
        <v>0</v>
      </c>
      <c r="S474" s="559">
        <v>0</v>
      </c>
      <c r="T474" s="559"/>
      <c r="U474" s="485">
        <v>0</v>
      </c>
      <c r="V474" s="559">
        <v>0</v>
      </c>
      <c r="W474" s="559"/>
    </row>
    <row r="475" spans="1:23" ht="18" customHeight="1">
      <c r="A475" s="484" t="s">
        <v>362</v>
      </c>
      <c r="B475" s="484" t="s">
        <v>362</v>
      </c>
      <c r="C475" s="484" t="s">
        <v>382</v>
      </c>
      <c r="D475" s="558" t="s">
        <v>36</v>
      </c>
      <c r="E475" s="558"/>
      <c r="F475" s="559">
        <v>30000</v>
      </c>
      <c r="G475" s="559"/>
      <c r="H475" s="485">
        <v>30000</v>
      </c>
      <c r="I475" s="485">
        <v>30000</v>
      </c>
      <c r="J475" s="485">
        <v>0</v>
      </c>
      <c r="K475" s="485">
        <v>30000</v>
      </c>
      <c r="L475" s="485">
        <v>0</v>
      </c>
      <c r="M475" s="485">
        <v>0</v>
      </c>
      <c r="N475" s="485">
        <v>0</v>
      </c>
      <c r="O475" s="485">
        <v>0</v>
      </c>
      <c r="P475" s="485">
        <v>0</v>
      </c>
      <c r="Q475" s="485">
        <v>0</v>
      </c>
      <c r="R475" s="485">
        <v>0</v>
      </c>
      <c r="S475" s="559">
        <v>0</v>
      </c>
      <c r="T475" s="559"/>
      <c r="U475" s="485">
        <v>0</v>
      </c>
      <c r="V475" s="559">
        <v>0</v>
      </c>
      <c r="W475" s="559"/>
    </row>
    <row r="476" spans="1:23" ht="18" customHeight="1">
      <c r="A476" s="484" t="s">
        <v>362</v>
      </c>
      <c r="B476" s="484" t="s">
        <v>362</v>
      </c>
      <c r="C476" s="484" t="s">
        <v>383</v>
      </c>
      <c r="D476" s="558" t="s">
        <v>49</v>
      </c>
      <c r="E476" s="558"/>
      <c r="F476" s="559">
        <v>3200</v>
      </c>
      <c r="G476" s="559"/>
      <c r="H476" s="485">
        <v>3200</v>
      </c>
      <c r="I476" s="485">
        <v>3200</v>
      </c>
      <c r="J476" s="485">
        <v>0</v>
      </c>
      <c r="K476" s="485">
        <v>3200</v>
      </c>
      <c r="L476" s="485">
        <v>0</v>
      </c>
      <c r="M476" s="485">
        <v>0</v>
      </c>
      <c r="N476" s="485">
        <v>0</v>
      </c>
      <c r="O476" s="485">
        <v>0</v>
      </c>
      <c r="P476" s="485">
        <v>0</v>
      </c>
      <c r="Q476" s="485">
        <v>0</v>
      </c>
      <c r="R476" s="485">
        <v>0</v>
      </c>
      <c r="S476" s="559">
        <v>0</v>
      </c>
      <c r="T476" s="559"/>
      <c r="U476" s="485">
        <v>0</v>
      </c>
      <c r="V476" s="559">
        <v>0</v>
      </c>
      <c r="W476" s="559"/>
    </row>
    <row r="477" spans="1:23" ht="18" customHeight="1">
      <c r="A477" s="484" t="s">
        <v>362</v>
      </c>
      <c r="B477" s="484" t="s">
        <v>362</v>
      </c>
      <c r="C477" s="484" t="s">
        <v>367</v>
      </c>
      <c r="D477" s="558" t="s">
        <v>25</v>
      </c>
      <c r="E477" s="558"/>
      <c r="F477" s="559">
        <v>310821</v>
      </c>
      <c r="G477" s="559"/>
      <c r="H477" s="485">
        <v>310821</v>
      </c>
      <c r="I477" s="485">
        <v>310821</v>
      </c>
      <c r="J477" s="485">
        <v>0</v>
      </c>
      <c r="K477" s="485">
        <v>310821</v>
      </c>
      <c r="L477" s="485">
        <v>0</v>
      </c>
      <c r="M477" s="485">
        <v>0</v>
      </c>
      <c r="N477" s="485">
        <v>0</v>
      </c>
      <c r="O477" s="485">
        <v>0</v>
      </c>
      <c r="P477" s="485">
        <v>0</v>
      </c>
      <c r="Q477" s="485">
        <v>0</v>
      </c>
      <c r="R477" s="485">
        <v>0</v>
      </c>
      <c r="S477" s="559">
        <v>0</v>
      </c>
      <c r="T477" s="559"/>
      <c r="U477" s="485">
        <v>0</v>
      </c>
      <c r="V477" s="559">
        <v>0</v>
      </c>
      <c r="W477" s="559"/>
    </row>
    <row r="478" spans="1:23" ht="21.75" customHeight="1">
      <c r="A478" s="484" t="s">
        <v>362</v>
      </c>
      <c r="B478" s="484" t="s">
        <v>362</v>
      </c>
      <c r="C478" s="484" t="s">
        <v>384</v>
      </c>
      <c r="D478" s="558" t="s">
        <v>267</v>
      </c>
      <c r="E478" s="558"/>
      <c r="F478" s="559">
        <v>4934</v>
      </c>
      <c r="G478" s="559"/>
      <c r="H478" s="485">
        <v>4934</v>
      </c>
      <c r="I478" s="485">
        <v>4934</v>
      </c>
      <c r="J478" s="485">
        <v>0</v>
      </c>
      <c r="K478" s="485">
        <v>4934</v>
      </c>
      <c r="L478" s="485">
        <v>0</v>
      </c>
      <c r="M478" s="485">
        <v>0</v>
      </c>
      <c r="N478" s="485">
        <v>0</v>
      </c>
      <c r="O478" s="485">
        <v>0</v>
      </c>
      <c r="P478" s="485">
        <v>0</v>
      </c>
      <c r="Q478" s="485">
        <v>0</v>
      </c>
      <c r="R478" s="485">
        <v>0</v>
      </c>
      <c r="S478" s="559">
        <v>0</v>
      </c>
      <c r="T478" s="559"/>
      <c r="U478" s="485">
        <v>0</v>
      </c>
      <c r="V478" s="559">
        <v>0</v>
      </c>
      <c r="W478" s="559"/>
    </row>
    <row r="479" spans="1:23" ht="31.5" customHeight="1">
      <c r="A479" s="484" t="s">
        <v>362</v>
      </c>
      <c r="B479" s="484" t="s">
        <v>362</v>
      </c>
      <c r="C479" s="484" t="s">
        <v>395</v>
      </c>
      <c r="D479" s="558" t="s">
        <v>44</v>
      </c>
      <c r="E479" s="558"/>
      <c r="F479" s="559">
        <v>700</v>
      </c>
      <c r="G479" s="559"/>
      <c r="H479" s="485">
        <v>700</v>
      </c>
      <c r="I479" s="485">
        <v>700</v>
      </c>
      <c r="J479" s="485">
        <v>0</v>
      </c>
      <c r="K479" s="485">
        <v>700</v>
      </c>
      <c r="L479" s="485">
        <v>0</v>
      </c>
      <c r="M479" s="485">
        <v>0</v>
      </c>
      <c r="N479" s="485">
        <v>0</v>
      </c>
      <c r="O479" s="485">
        <v>0</v>
      </c>
      <c r="P479" s="485">
        <v>0</v>
      </c>
      <c r="Q479" s="485">
        <v>0</v>
      </c>
      <c r="R479" s="485">
        <v>0</v>
      </c>
      <c r="S479" s="559">
        <v>0</v>
      </c>
      <c r="T479" s="559"/>
      <c r="U479" s="485">
        <v>0</v>
      </c>
      <c r="V479" s="559">
        <v>0</v>
      </c>
      <c r="W479" s="559"/>
    </row>
    <row r="480" spans="1:23" ht="18" customHeight="1">
      <c r="A480" s="484" t="s">
        <v>362</v>
      </c>
      <c r="B480" s="484" t="s">
        <v>362</v>
      </c>
      <c r="C480" s="484" t="s">
        <v>385</v>
      </c>
      <c r="D480" s="558" t="s">
        <v>37</v>
      </c>
      <c r="E480" s="558"/>
      <c r="F480" s="559">
        <v>3200</v>
      </c>
      <c r="G480" s="559"/>
      <c r="H480" s="485">
        <v>3200</v>
      </c>
      <c r="I480" s="485">
        <v>3200</v>
      </c>
      <c r="J480" s="485">
        <v>0</v>
      </c>
      <c r="K480" s="485">
        <v>3200</v>
      </c>
      <c r="L480" s="485">
        <v>0</v>
      </c>
      <c r="M480" s="485">
        <v>0</v>
      </c>
      <c r="N480" s="485">
        <v>0</v>
      </c>
      <c r="O480" s="485">
        <v>0</v>
      </c>
      <c r="P480" s="485">
        <v>0</v>
      </c>
      <c r="Q480" s="485">
        <v>0</v>
      </c>
      <c r="R480" s="485">
        <v>0</v>
      </c>
      <c r="S480" s="559">
        <v>0</v>
      </c>
      <c r="T480" s="559"/>
      <c r="U480" s="485">
        <v>0</v>
      </c>
      <c r="V480" s="559">
        <v>0</v>
      </c>
      <c r="W480" s="559"/>
    </row>
    <row r="481" spans="1:23" ht="18" customHeight="1">
      <c r="A481" s="484" t="s">
        <v>362</v>
      </c>
      <c r="B481" s="484" t="s">
        <v>362</v>
      </c>
      <c r="C481" s="484" t="s">
        <v>386</v>
      </c>
      <c r="D481" s="558" t="s">
        <v>38</v>
      </c>
      <c r="E481" s="558"/>
      <c r="F481" s="559">
        <v>10115</v>
      </c>
      <c r="G481" s="559"/>
      <c r="H481" s="485">
        <v>10115</v>
      </c>
      <c r="I481" s="485">
        <v>10115</v>
      </c>
      <c r="J481" s="485">
        <v>0</v>
      </c>
      <c r="K481" s="485">
        <v>10115</v>
      </c>
      <c r="L481" s="485">
        <v>0</v>
      </c>
      <c r="M481" s="485">
        <v>0</v>
      </c>
      <c r="N481" s="485">
        <v>0</v>
      </c>
      <c r="O481" s="485">
        <v>0</v>
      </c>
      <c r="P481" s="485">
        <v>0</v>
      </c>
      <c r="Q481" s="485">
        <v>0</v>
      </c>
      <c r="R481" s="485">
        <v>0</v>
      </c>
      <c r="S481" s="559">
        <v>0</v>
      </c>
      <c r="T481" s="559"/>
      <c r="U481" s="485">
        <v>0</v>
      </c>
      <c r="V481" s="559">
        <v>0</v>
      </c>
      <c r="W481" s="559"/>
    </row>
    <row r="482" spans="1:23" ht="30" customHeight="1">
      <c r="A482" s="484" t="s">
        <v>362</v>
      </c>
      <c r="B482" s="484" t="s">
        <v>362</v>
      </c>
      <c r="C482" s="484" t="s">
        <v>387</v>
      </c>
      <c r="D482" s="558" t="s">
        <v>39</v>
      </c>
      <c r="E482" s="558"/>
      <c r="F482" s="559">
        <v>113112</v>
      </c>
      <c r="G482" s="559"/>
      <c r="H482" s="485">
        <v>113112</v>
      </c>
      <c r="I482" s="485">
        <v>113112</v>
      </c>
      <c r="J482" s="485">
        <v>0</v>
      </c>
      <c r="K482" s="485">
        <v>113112</v>
      </c>
      <c r="L482" s="485">
        <v>0</v>
      </c>
      <c r="M482" s="485">
        <v>0</v>
      </c>
      <c r="N482" s="485">
        <v>0</v>
      </c>
      <c r="O482" s="485">
        <v>0</v>
      </c>
      <c r="P482" s="485">
        <v>0</v>
      </c>
      <c r="Q482" s="485">
        <v>0</v>
      </c>
      <c r="R482" s="485">
        <v>0</v>
      </c>
      <c r="S482" s="559">
        <v>0</v>
      </c>
      <c r="T482" s="559"/>
      <c r="U482" s="485">
        <v>0</v>
      </c>
      <c r="V482" s="559">
        <v>0</v>
      </c>
      <c r="W482" s="559"/>
    </row>
    <row r="483" spans="1:23" ht="18.75" customHeight="1">
      <c r="A483" s="484" t="s">
        <v>362</v>
      </c>
      <c r="B483" s="484" t="s">
        <v>362</v>
      </c>
      <c r="C483" s="484" t="s">
        <v>388</v>
      </c>
      <c r="D483" s="558" t="s">
        <v>40</v>
      </c>
      <c r="E483" s="558"/>
      <c r="F483" s="559">
        <v>15014</v>
      </c>
      <c r="G483" s="559"/>
      <c r="H483" s="485">
        <v>15014</v>
      </c>
      <c r="I483" s="485">
        <v>15014</v>
      </c>
      <c r="J483" s="485">
        <v>0</v>
      </c>
      <c r="K483" s="485">
        <v>15014</v>
      </c>
      <c r="L483" s="485">
        <v>0</v>
      </c>
      <c r="M483" s="485">
        <v>0</v>
      </c>
      <c r="N483" s="485">
        <v>0</v>
      </c>
      <c r="O483" s="485">
        <v>0</v>
      </c>
      <c r="P483" s="485">
        <v>0</v>
      </c>
      <c r="Q483" s="485">
        <v>0</v>
      </c>
      <c r="R483" s="485">
        <v>0</v>
      </c>
      <c r="S483" s="559">
        <v>0</v>
      </c>
      <c r="T483" s="559"/>
      <c r="U483" s="485">
        <v>0</v>
      </c>
      <c r="V483" s="559">
        <v>0</v>
      </c>
      <c r="W483" s="559"/>
    </row>
    <row r="484" spans="1:23" ht="31.5" customHeight="1">
      <c r="A484" s="484" t="s">
        <v>362</v>
      </c>
      <c r="B484" s="484" t="s">
        <v>362</v>
      </c>
      <c r="C484" s="484" t="s">
        <v>389</v>
      </c>
      <c r="D484" s="558" t="s">
        <v>268</v>
      </c>
      <c r="E484" s="558"/>
      <c r="F484" s="559">
        <v>210</v>
      </c>
      <c r="G484" s="559"/>
      <c r="H484" s="485">
        <v>210</v>
      </c>
      <c r="I484" s="485">
        <v>210</v>
      </c>
      <c r="J484" s="485">
        <v>0</v>
      </c>
      <c r="K484" s="485">
        <v>210</v>
      </c>
      <c r="L484" s="485">
        <v>0</v>
      </c>
      <c r="M484" s="485">
        <v>0</v>
      </c>
      <c r="N484" s="485">
        <v>0</v>
      </c>
      <c r="O484" s="485">
        <v>0</v>
      </c>
      <c r="P484" s="485">
        <v>0</v>
      </c>
      <c r="Q484" s="485">
        <v>0</v>
      </c>
      <c r="R484" s="485">
        <v>0</v>
      </c>
      <c r="S484" s="559">
        <v>0</v>
      </c>
      <c r="T484" s="559"/>
      <c r="U484" s="485">
        <v>0</v>
      </c>
      <c r="V484" s="559">
        <v>0</v>
      </c>
      <c r="W484" s="559"/>
    </row>
    <row r="485" spans="1:23" ht="31.5" customHeight="1">
      <c r="A485" s="484" t="s">
        <v>362</v>
      </c>
      <c r="B485" s="484" t="s">
        <v>362</v>
      </c>
      <c r="C485" s="484" t="s">
        <v>390</v>
      </c>
      <c r="D485" s="558" t="s">
        <v>41</v>
      </c>
      <c r="E485" s="558"/>
      <c r="F485" s="559">
        <v>13129</v>
      </c>
      <c r="G485" s="559"/>
      <c r="H485" s="485">
        <v>13129</v>
      </c>
      <c r="I485" s="485">
        <v>13129</v>
      </c>
      <c r="J485" s="485">
        <v>0</v>
      </c>
      <c r="K485" s="485">
        <v>13129</v>
      </c>
      <c r="L485" s="485">
        <v>0</v>
      </c>
      <c r="M485" s="485">
        <v>0</v>
      </c>
      <c r="N485" s="485">
        <v>0</v>
      </c>
      <c r="O485" s="485">
        <v>0</v>
      </c>
      <c r="P485" s="485">
        <v>0</v>
      </c>
      <c r="Q485" s="485">
        <v>0</v>
      </c>
      <c r="R485" s="485">
        <v>0</v>
      </c>
      <c r="S485" s="559">
        <v>0</v>
      </c>
      <c r="T485" s="559"/>
      <c r="U485" s="485">
        <v>0</v>
      </c>
      <c r="V485" s="559">
        <v>0</v>
      </c>
      <c r="W485" s="559"/>
    </row>
    <row r="486" spans="1:23" ht="31.5" customHeight="1">
      <c r="A486" s="484" t="s">
        <v>362</v>
      </c>
      <c r="B486" s="484" t="s">
        <v>362</v>
      </c>
      <c r="C486" s="484" t="s">
        <v>400</v>
      </c>
      <c r="D486" s="558" t="s">
        <v>47</v>
      </c>
      <c r="E486" s="558"/>
      <c r="F486" s="559">
        <v>250</v>
      </c>
      <c r="G486" s="559"/>
      <c r="H486" s="485">
        <v>250</v>
      </c>
      <c r="I486" s="485">
        <v>250</v>
      </c>
      <c r="J486" s="485">
        <v>0</v>
      </c>
      <c r="K486" s="485">
        <v>250</v>
      </c>
      <c r="L486" s="485">
        <v>0</v>
      </c>
      <c r="M486" s="485">
        <v>0</v>
      </c>
      <c r="N486" s="485">
        <v>0</v>
      </c>
      <c r="O486" s="485">
        <v>0</v>
      </c>
      <c r="P486" s="485">
        <v>0</v>
      </c>
      <c r="Q486" s="485">
        <v>0</v>
      </c>
      <c r="R486" s="485">
        <v>0</v>
      </c>
      <c r="S486" s="559">
        <v>0</v>
      </c>
      <c r="T486" s="559"/>
      <c r="U486" s="485">
        <v>0</v>
      </c>
      <c r="V486" s="559">
        <v>0</v>
      </c>
      <c r="W486" s="559"/>
    </row>
    <row r="487" spans="1:23" ht="33" customHeight="1">
      <c r="A487" s="484" t="s">
        <v>362</v>
      </c>
      <c r="B487" s="484" t="s">
        <v>362</v>
      </c>
      <c r="C487" s="484" t="s">
        <v>391</v>
      </c>
      <c r="D487" s="558" t="s">
        <v>95</v>
      </c>
      <c r="E487" s="558"/>
      <c r="F487" s="559">
        <v>4600</v>
      </c>
      <c r="G487" s="559"/>
      <c r="H487" s="485">
        <v>4600</v>
      </c>
      <c r="I487" s="485">
        <v>4600</v>
      </c>
      <c r="J487" s="485">
        <v>0</v>
      </c>
      <c r="K487" s="485">
        <v>4600</v>
      </c>
      <c r="L487" s="485">
        <v>0</v>
      </c>
      <c r="M487" s="485">
        <v>0</v>
      </c>
      <c r="N487" s="485">
        <v>0</v>
      </c>
      <c r="O487" s="485">
        <v>0</v>
      </c>
      <c r="P487" s="485">
        <v>0</v>
      </c>
      <c r="Q487" s="485">
        <v>0</v>
      </c>
      <c r="R487" s="485">
        <v>0</v>
      </c>
      <c r="S487" s="559">
        <v>0</v>
      </c>
      <c r="T487" s="559"/>
      <c r="U487" s="485">
        <v>0</v>
      </c>
      <c r="V487" s="559">
        <v>0</v>
      </c>
      <c r="W487" s="559"/>
    </row>
    <row r="488" spans="1:23" ht="25.5" customHeight="1">
      <c r="A488" s="484" t="s">
        <v>362</v>
      </c>
      <c r="B488" s="484" t="s">
        <v>362</v>
      </c>
      <c r="C488" s="484" t="s">
        <v>450</v>
      </c>
      <c r="D488" s="558" t="s">
        <v>292</v>
      </c>
      <c r="E488" s="558"/>
      <c r="F488" s="559">
        <v>21275</v>
      </c>
      <c r="G488" s="559"/>
      <c r="H488" s="485">
        <v>21275</v>
      </c>
      <c r="I488" s="485">
        <v>21275</v>
      </c>
      <c r="J488" s="485">
        <v>21275</v>
      </c>
      <c r="K488" s="485">
        <v>0</v>
      </c>
      <c r="L488" s="485">
        <v>0</v>
      </c>
      <c r="M488" s="485">
        <v>0</v>
      </c>
      <c r="N488" s="485">
        <v>0</v>
      </c>
      <c r="O488" s="485">
        <v>0</v>
      </c>
      <c r="P488" s="485">
        <v>0</v>
      </c>
      <c r="Q488" s="485">
        <v>0</v>
      </c>
      <c r="R488" s="485">
        <v>0</v>
      </c>
      <c r="S488" s="559">
        <v>0</v>
      </c>
      <c r="T488" s="559"/>
      <c r="U488" s="485">
        <v>0</v>
      </c>
      <c r="V488" s="559">
        <v>0</v>
      </c>
      <c r="W488" s="559"/>
    </row>
    <row r="489" spans="1:23" ht="21.75" customHeight="1">
      <c r="A489" s="484" t="s">
        <v>362</v>
      </c>
      <c r="B489" s="484" t="s">
        <v>362</v>
      </c>
      <c r="C489" s="484" t="s">
        <v>311</v>
      </c>
      <c r="D489" s="558" t="s">
        <v>269</v>
      </c>
      <c r="E489" s="558"/>
      <c r="F489" s="559">
        <v>0</v>
      </c>
      <c r="G489" s="559"/>
      <c r="H489" s="485">
        <v>0</v>
      </c>
      <c r="I489" s="485">
        <v>0</v>
      </c>
      <c r="J489" s="485">
        <v>0</v>
      </c>
      <c r="K489" s="485">
        <v>0</v>
      </c>
      <c r="L489" s="485">
        <v>0</v>
      </c>
      <c r="M489" s="485">
        <v>0</v>
      </c>
      <c r="N489" s="485">
        <v>0</v>
      </c>
      <c r="O489" s="485">
        <v>0</v>
      </c>
      <c r="P489" s="485">
        <v>0</v>
      </c>
      <c r="Q489" s="485">
        <v>0</v>
      </c>
      <c r="R489" s="485">
        <v>0</v>
      </c>
      <c r="S489" s="559">
        <v>0</v>
      </c>
      <c r="T489" s="559"/>
      <c r="U489" s="485">
        <v>0</v>
      </c>
      <c r="V489" s="559">
        <v>0</v>
      </c>
      <c r="W489" s="559"/>
    </row>
    <row r="490" spans="1:23" s="482" customFormat="1" ht="18.75" customHeight="1">
      <c r="A490" s="489" t="s">
        <v>362</v>
      </c>
      <c r="B490" s="489" t="s">
        <v>478</v>
      </c>
      <c r="C490" s="489" t="s">
        <v>362</v>
      </c>
      <c r="D490" s="551" t="s">
        <v>16</v>
      </c>
      <c r="E490" s="551"/>
      <c r="F490" s="552">
        <v>896165</v>
      </c>
      <c r="G490" s="552"/>
      <c r="H490" s="490">
        <v>846165</v>
      </c>
      <c r="I490" s="490">
        <v>845844</v>
      </c>
      <c r="J490" s="490">
        <v>665716</v>
      </c>
      <c r="K490" s="490">
        <v>180128</v>
      </c>
      <c r="L490" s="490">
        <v>0</v>
      </c>
      <c r="M490" s="490">
        <v>321</v>
      </c>
      <c r="N490" s="490">
        <v>0</v>
      </c>
      <c r="O490" s="490">
        <v>0</v>
      </c>
      <c r="P490" s="490">
        <v>0</v>
      </c>
      <c r="Q490" s="490">
        <v>50000</v>
      </c>
      <c r="R490" s="490">
        <v>50000</v>
      </c>
      <c r="S490" s="552">
        <v>0</v>
      </c>
      <c r="T490" s="552"/>
      <c r="U490" s="490">
        <v>0</v>
      </c>
      <c r="V490" s="552">
        <v>0</v>
      </c>
      <c r="W490" s="552"/>
    </row>
    <row r="491" spans="1:23" ht="30.75" customHeight="1">
      <c r="A491" s="484" t="s">
        <v>362</v>
      </c>
      <c r="B491" s="484" t="s">
        <v>362</v>
      </c>
      <c r="C491" s="484" t="s">
        <v>374</v>
      </c>
      <c r="D491" s="558" t="s">
        <v>30</v>
      </c>
      <c r="E491" s="558"/>
      <c r="F491" s="559">
        <v>321</v>
      </c>
      <c r="G491" s="559"/>
      <c r="H491" s="485">
        <v>321</v>
      </c>
      <c r="I491" s="485">
        <v>0</v>
      </c>
      <c r="J491" s="485">
        <v>0</v>
      </c>
      <c r="K491" s="485">
        <v>0</v>
      </c>
      <c r="L491" s="485">
        <v>0</v>
      </c>
      <c r="M491" s="485">
        <v>321</v>
      </c>
      <c r="N491" s="485">
        <v>0</v>
      </c>
      <c r="O491" s="485">
        <v>0</v>
      </c>
      <c r="P491" s="485">
        <v>0</v>
      </c>
      <c r="Q491" s="485">
        <v>0</v>
      </c>
      <c r="R491" s="485">
        <v>0</v>
      </c>
      <c r="S491" s="559">
        <v>0</v>
      </c>
      <c r="T491" s="559"/>
      <c r="U491" s="485">
        <v>0</v>
      </c>
      <c r="V491" s="559">
        <v>0</v>
      </c>
      <c r="W491" s="559"/>
    </row>
    <row r="492" spans="1:23" ht="18" customHeight="1">
      <c r="A492" s="484" t="s">
        <v>362</v>
      </c>
      <c r="B492" s="484" t="s">
        <v>362</v>
      </c>
      <c r="C492" s="484" t="s">
        <v>375</v>
      </c>
      <c r="D492" s="558" t="s">
        <v>31</v>
      </c>
      <c r="E492" s="558"/>
      <c r="F492" s="559">
        <v>517571</v>
      </c>
      <c r="G492" s="559"/>
      <c r="H492" s="485">
        <v>517571</v>
      </c>
      <c r="I492" s="485">
        <v>517571</v>
      </c>
      <c r="J492" s="485">
        <v>517571</v>
      </c>
      <c r="K492" s="485">
        <v>0</v>
      </c>
      <c r="L492" s="485">
        <v>0</v>
      </c>
      <c r="M492" s="485">
        <v>0</v>
      </c>
      <c r="N492" s="485">
        <v>0</v>
      </c>
      <c r="O492" s="485">
        <v>0</v>
      </c>
      <c r="P492" s="485">
        <v>0</v>
      </c>
      <c r="Q492" s="485">
        <v>0</v>
      </c>
      <c r="R492" s="485">
        <v>0</v>
      </c>
      <c r="S492" s="559">
        <v>0</v>
      </c>
      <c r="T492" s="559"/>
      <c r="U492" s="485">
        <v>0</v>
      </c>
      <c r="V492" s="559">
        <v>0</v>
      </c>
      <c r="W492" s="559"/>
    </row>
    <row r="493" spans="1:23" ht="20.25" customHeight="1">
      <c r="A493" s="484" t="s">
        <v>362</v>
      </c>
      <c r="B493" s="484" t="s">
        <v>362</v>
      </c>
      <c r="C493" s="484" t="s">
        <v>376</v>
      </c>
      <c r="D493" s="558" t="s">
        <v>32</v>
      </c>
      <c r="E493" s="558"/>
      <c r="F493" s="559">
        <v>36745</v>
      </c>
      <c r="G493" s="559"/>
      <c r="H493" s="485">
        <v>36745</v>
      </c>
      <c r="I493" s="485">
        <v>36745</v>
      </c>
      <c r="J493" s="485">
        <v>36745</v>
      </c>
      <c r="K493" s="485">
        <v>0</v>
      </c>
      <c r="L493" s="485">
        <v>0</v>
      </c>
      <c r="M493" s="485">
        <v>0</v>
      </c>
      <c r="N493" s="485">
        <v>0</v>
      </c>
      <c r="O493" s="485">
        <v>0</v>
      </c>
      <c r="P493" s="485">
        <v>0</v>
      </c>
      <c r="Q493" s="485">
        <v>0</v>
      </c>
      <c r="R493" s="485">
        <v>0</v>
      </c>
      <c r="S493" s="559">
        <v>0</v>
      </c>
      <c r="T493" s="559"/>
      <c r="U493" s="485">
        <v>0</v>
      </c>
      <c r="V493" s="559">
        <v>0</v>
      </c>
      <c r="W493" s="559"/>
    </row>
    <row r="494" spans="1:23" ht="21.75" customHeight="1">
      <c r="A494" s="484" t="s">
        <v>362</v>
      </c>
      <c r="B494" s="484" t="s">
        <v>362</v>
      </c>
      <c r="C494" s="484" t="s">
        <v>377</v>
      </c>
      <c r="D494" s="558" t="s">
        <v>33</v>
      </c>
      <c r="E494" s="558"/>
      <c r="F494" s="559">
        <v>93970</v>
      </c>
      <c r="G494" s="559"/>
      <c r="H494" s="485">
        <v>93970</v>
      </c>
      <c r="I494" s="485">
        <v>93970</v>
      </c>
      <c r="J494" s="485">
        <v>93970</v>
      </c>
      <c r="K494" s="485">
        <v>0</v>
      </c>
      <c r="L494" s="485">
        <v>0</v>
      </c>
      <c r="M494" s="485">
        <v>0</v>
      </c>
      <c r="N494" s="485">
        <v>0</v>
      </c>
      <c r="O494" s="485">
        <v>0</v>
      </c>
      <c r="P494" s="485">
        <v>0</v>
      </c>
      <c r="Q494" s="485">
        <v>0</v>
      </c>
      <c r="R494" s="485">
        <v>0</v>
      </c>
      <c r="S494" s="559">
        <v>0</v>
      </c>
      <c r="T494" s="559"/>
      <c r="U494" s="485">
        <v>0</v>
      </c>
      <c r="V494" s="559">
        <v>0</v>
      </c>
      <c r="W494" s="559"/>
    </row>
    <row r="495" spans="1:23" ht="42" customHeight="1">
      <c r="A495" s="484" t="s">
        <v>362</v>
      </c>
      <c r="B495" s="484" t="s">
        <v>362</v>
      </c>
      <c r="C495" s="484" t="s">
        <v>378</v>
      </c>
      <c r="D495" s="558" t="s">
        <v>646</v>
      </c>
      <c r="E495" s="558"/>
      <c r="F495" s="559">
        <v>10650</v>
      </c>
      <c r="G495" s="559"/>
      <c r="H495" s="485">
        <v>10650</v>
      </c>
      <c r="I495" s="485">
        <v>10650</v>
      </c>
      <c r="J495" s="485">
        <v>10650</v>
      </c>
      <c r="K495" s="485">
        <v>0</v>
      </c>
      <c r="L495" s="485">
        <v>0</v>
      </c>
      <c r="M495" s="485">
        <v>0</v>
      </c>
      <c r="N495" s="485">
        <v>0</v>
      </c>
      <c r="O495" s="485">
        <v>0</v>
      </c>
      <c r="P495" s="485">
        <v>0</v>
      </c>
      <c r="Q495" s="485">
        <v>0</v>
      </c>
      <c r="R495" s="485">
        <v>0</v>
      </c>
      <c r="S495" s="559">
        <v>0</v>
      </c>
      <c r="T495" s="559"/>
      <c r="U495" s="485">
        <v>0</v>
      </c>
      <c r="V495" s="559">
        <v>0</v>
      </c>
      <c r="W495" s="559"/>
    </row>
    <row r="496" spans="1:23" ht="22.5" customHeight="1">
      <c r="A496" s="484" t="s">
        <v>362</v>
      </c>
      <c r="B496" s="484" t="s">
        <v>362</v>
      </c>
      <c r="C496" s="484" t="s">
        <v>380</v>
      </c>
      <c r="D496" s="558" t="s">
        <v>34</v>
      </c>
      <c r="E496" s="558"/>
      <c r="F496" s="559">
        <v>6780</v>
      </c>
      <c r="G496" s="559"/>
      <c r="H496" s="485">
        <v>6780</v>
      </c>
      <c r="I496" s="485">
        <v>6780</v>
      </c>
      <c r="J496" s="485">
        <v>6780</v>
      </c>
      <c r="K496" s="485">
        <v>0</v>
      </c>
      <c r="L496" s="485">
        <v>0</v>
      </c>
      <c r="M496" s="485">
        <v>0</v>
      </c>
      <c r="N496" s="485">
        <v>0</v>
      </c>
      <c r="O496" s="485">
        <v>0</v>
      </c>
      <c r="P496" s="485">
        <v>0</v>
      </c>
      <c r="Q496" s="485">
        <v>0</v>
      </c>
      <c r="R496" s="485">
        <v>0</v>
      </c>
      <c r="S496" s="559">
        <v>0</v>
      </c>
      <c r="T496" s="559"/>
      <c r="U496" s="485">
        <v>0</v>
      </c>
      <c r="V496" s="559">
        <v>0</v>
      </c>
      <c r="W496" s="559"/>
    </row>
    <row r="497" spans="1:23" ht="21.75" customHeight="1">
      <c r="A497" s="484" t="s">
        <v>362</v>
      </c>
      <c r="B497" s="484" t="s">
        <v>362</v>
      </c>
      <c r="C497" s="484" t="s">
        <v>369</v>
      </c>
      <c r="D497" s="558" t="s">
        <v>26</v>
      </c>
      <c r="E497" s="558"/>
      <c r="F497" s="559">
        <v>23901</v>
      </c>
      <c r="G497" s="559"/>
      <c r="H497" s="485">
        <v>23901</v>
      </c>
      <c r="I497" s="485">
        <v>23901</v>
      </c>
      <c r="J497" s="485">
        <v>0</v>
      </c>
      <c r="K497" s="485">
        <v>23901</v>
      </c>
      <c r="L497" s="485">
        <v>0</v>
      </c>
      <c r="M497" s="485">
        <v>0</v>
      </c>
      <c r="N497" s="485">
        <v>0</v>
      </c>
      <c r="O497" s="485">
        <v>0</v>
      </c>
      <c r="P497" s="485">
        <v>0</v>
      </c>
      <c r="Q497" s="485">
        <v>0</v>
      </c>
      <c r="R497" s="485">
        <v>0</v>
      </c>
      <c r="S497" s="559">
        <v>0</v>
      </c>
      <c r="T497" s="559"/>
      <c r="U497" s="485">
        <v>0</v>
      </c>
      <c r="V497" s="559">
        <v>0</v>
      </c>
      <c r="W497" s="559"/>
    </row>
    <row r="498" spans="1:23" ht="18" customHeight="1">
      <c r="A498" s="484" t="s">
        <v>362</v>
      </c>
      <c r="B498" s="484" t="s">
        <v>362</v>
      </c>
      <c r="C498" s="484" t="s">
        <v>408</v>
      </c>
      <c r="D498" s="558" t="s">
        <v>59</v>
      </c>
      <c r="E498" s="558"/>
      <c r="F498" s="559">
        <v>19380</v>
      </c>
      <c r="G498" s="559"/>
      <c r="H498" s="485">
        <v>19380</v>
      </c>
      <c r="I498" s="485">
        <v>19380</v>
      </c>
      <c r="J498" s="485">
        <v>0</v>
      </c>
      <c r="K498" s="485">
        <v>19380</v>
      </c>
      <c r="L498" s="485">
        <v>0</v>
      </c>
      <c r="M498" s="485">
        <v>0</v>
      </c>
      <c r="N498" s="485">
        <v>0</v>
      </c>
      <c r="O498" s="485">
        <v>0</v>
      </c>
      <c r="P498" s="485">
        <v>0</v>
      </c>
      <c r="Q498" s="485">
        <v>0</v>
      </c>
      <c r="R498" s="485">
        <v>0</v>
      </c>
      <c r="S498" s="559">
        <v>0</v>
      </c>
      <c r="T498" s="559"/>
      <c r="U498" s="485">
        <v>0</v>
      </c>
      <c r="V498" s="559">
        <v>0</v>
      </c>
      <c r="W498" s="559"/>
    </row>
    <row r="499" spans="1:23" ht="18" customHeight="1">
      <c r="A499" s="484" t="s">
        <v>362</v>
      </c>
      <c r="B499" s="484" t="s">
        <v>362</v>
      </c>
      <c r="C499" s="484" t="s">
        <v>381</v>
      </c>
      <c r="D499" s="558" t="s">
        <v>35</v>
      </c>
      <c r="E499" s="558"/>
      <c r="F499" s="559">
        <v>9600</v>
      </c>
      <c r="G499" s="559"/>
      <c r="H499" s="485">
        <v>9600</v>
      </c>
      <c r="I499" s="485">
        <v>9600</v>
      </c>
      <c r="J499" s="485">
        <v>0</v>
      </c>
      <c r="K499" s="485">
        <v>9600</v>
      </c>
      <c r="L499" s="485">
        <v>0</v>
      </c>
      <c r="M499" s="485">
        <v>0</v>
      </c>
      <c r="N499" s="485">
        <v>0</v>
      </c>
      <c r="O499" s="485">
        <v>0</v>
      </c>
      <c r="P499" s="485">
        <v>0</v>
      </c>
      <c r="Q499" s="485">
        <v>0</v>
      </c>
      <c r="R499" s="485">
        <v>0</v>
      </c>
      <c r="S499" s="559">
        <v>0</v>
      </c>
      <c r="T499" s="559"/>
      <c r="U499" s="485">
        <v>0</v>
      </c>
      <c r="V499" s="559">
        <v>0</v>
      </c>
      <c r="W499" s="559"/>
    </row>
    <row r="500" spans="1:23" ht="18" customHeight="1">
      <c r="A500" s="484" t="s">
        <v>362</v>
      </c>
      <c r="B500" s="484" t="s">
        <v>362</v>
      </c>
      <c r="C500" s="484" t="s">
        <v>382</v>
      </c>
      <c r="D500" s="558" t="s">
        <v>36</v>
      </c>
      <c r="E500" s="558"/>
      <c r="F500" s="559">
        <v>10984</v>
      </c>
      <c r="G500" s="559"/>
      <c r="H500" s="485">
        <v>10984</v>
      </c>
      <c r="I500" s="485">
        <v>10984</v>
      </c>
      <c r="J500" s="485">
        <v>0</v>
      </c>
      <c r="K500" s="485">
        <v>10984</v>
      </c>
      <c r="L500" s="485">
        <v>0</v>
      </c>
      <c r="M500" s="485">
        <v>0</v>
      </c>
      <c r="N500" s="485">
        <v>0</v>
      </c>
      <c r="O500" s="485">
        <v>0</v>
      </c>
      <c r="P500" s="485">
        <v>0</v>
      </c>
      <c r="Q500" s="485">
        <v>0</v>
      </c>
      <c r="R500" s="485">
        <v>0</v>
      </c>
      <c r="S500" s="559">
        <v>0</v>
      </c>
      <c r="T500" s="559"/>
      <c r="U500" s="485">
        <v>0</v>
      </c>
      <c r="V500" s="559">
        <v>0</v>
      </c>
      <c r="W500" s="559"/>
    </row>
    <row r="501" spans="1:23" ht="18" customHeight="1">
      <c r="A501" s="484" t="s">
        <v>362</v>
      </c>
      <c r="B501" s="484" t="s">
        <v>362</v>
      </c>
      <c r="C501" s="484" t="s">
        <v>383</v>
      </c>
      <c r="D501" s="558" t="s">
        <v>49</v>
      </c>
      <c r="E501" s="558"/>
      <c r="F501" s="559">
        <v>450</v>
      </c>
      <c r="G501" s="559"/>
      <c r="H501" s="485">
        <v>450</v>
      </c>
      <c r="I501" s="485">
        <v>450</v>
      </c>
      <c r="J501" s="485">
        <v>0</v>
      </c>
      <c r="K501" s="485">
        <v>450</v>
      </c>
      <c r="L501" s="485">
        <v>0</v>
      </c>
      <c r="M501" s="485">
        <v>0</v>
      </c>
      <c r="N501" s="485">
        <v>0</v>
      </c>
      <c r="O501" s="485">
        <v>0</v>
      </c>
      <c r="P501" s="485">
        <v>0</v>
      </c>
      <c r="Q501" s="485">
        <v>0</v>
      </c>
      <c r="R501" s="485">
        <v>0</v>
      </c>
      <c r="S501" s="559">
        <v>0</v>
      </c>
      <c r="T501" s="559"/>
      <c r="U501" s="485">
        <v>0</v>
      </c>
      <c r="V501" s="559">
        <v>0</v>
      </c>
      <c r="W501" s="559"/>
    </row>
    <row r="502" spans="1:23" ht="18" customHeight="1">
      <c r="A502" s="484" t="s">
        <v>362</v>
      </c>
      <c r="B502" s="484" t="s">
        <v>362</v>
      </c>
      <c r="C502" s="484" t="s">
        <v>367</v>
      </c>
      <c r="D502" s="558" t="s">
        <v>25</v>
      </c>
      <c r="E502" s="558"/>
      <c r="F502" s="559">
        <v>78656</v>
      </c>
      <c r="G502" s="559"/>
      <c r="H502" s="485">
        <v>78656</v>
      </c>
      <c r="I502" s="485">
        <v>78656</v>
      </c>
      <c r="J502" s="485">
        <v>0</v>
      </c>
      <c r="K502" s="485">
        <v>78656</v>
      </c>
      <c r="L502" s="485">
        <v>0</v>
      </c>
      <c r="M502" s="485">
        <v>0</v>
      </c>
      <c r="N502" s="485">
        <v>0</v>
      </c>
      <c r="O502" s="485">
        <v>0</v>
      </c>
      <c r="P502" s="485">
        <v>0</v>
      </c>
      <c r="Q502" s="485">
        <v>0</v>
      </c>
      <c r="R502" s="485">
        <v>0</v>
      </c>
      <c r="S502" s="559">
        <v>0</v>
      </c>
      <c r="T502" s="559"/>
      <c r="U502" s="485">
        <v>0</v>
      </c>
      <c r="V502" s="559">
        <v>0</v>
      </c>
      <c r="W502" s="559"/>
    </row>
    <row r="503" spans="1:23" ht="21.75" customHeight="1">
      <c r="A503" s="484" t="s">
        <v>362</v>
      </c>
      <c r="B503" s="484" t="s">
        <v>362</v>
      </c>
      <c r="C503" s="484" t="s">
        <v>384</v>
      </c>
      <c r="D503" s="558" t="s">
        <v>267</v>
      </c>
      <c r="E503" s="558"/>
      <c r="F503" s="559">
        <v>3927</v>
      </c>
      <c r="G503" s="559"/>
      <c r="H503" s="485">
        <v>3927</v>
      </c>
      <c r="I503" s="485">
        <v>3927</v>
      </c>
      <c r="J503" s="485">
        <v>0</v>
      </c>
      <c r="K503" s="485">
        <v>3927</v>
      </c>
      <c r="L503" s="485">
        <v>0</v>
      </c>
      <c r="M503" s="485">
        <v>0</v>
      </c>
      <c r="N503" s="485">
        <v>0</v>
      </c>
      <c r="O503" s="485">
        <v>0</v>
      </c>
      <c r="P503" s="485">
        <v>0</v>
      </c>
      <c r="Q503" s="485">
        <v>0</v>
      </c>
      <c r="R503" s="485">
        <v>0</v>
      </c>
      <c r="S503" s="559">
        <v>0</v>
      </c>
      <c r="T503" s="559"/>
      <c r="U503" s="485">
        <v>0</v>
      </c>
      <c r="V503" s="559">
        <v>0</v>
      </c>
      <c r="W503" s="559"/>
    </row>
    <row r="504" spans="1:23" ht="18" customHeight="1">
      <c r="A504" s="484" t="s">
        <v>362</v>
      </c>
      <c r="B504" s="484" t="s">
        <v>362</v>
      </c>
      <c r="C504" s="484" t="s">
        <v>385</v>
      </c>
      <c r="D504" s="558" t="s">
        <v>37</v>
      </c>
      <c r="E504" s="558"/>
      <c r="F504" s="559">
        <v>2006</v>
      </c>
      <c r="G504" s="559"/>
      <c r="H504" s="485">
        <v>2006</v>
      </c>
      <c r="I504" s="485">
        <v>2006</v>
      </c>
      <c r="J504" s="485">
        <v>0</v>
      </c>
      <c r="K504" s="485">
        <v>2006</v>
      </c>
      <c r="L504" s="485">
        <v>0</v>
      </c>
      <c r="M504" s="485">
        <v>0</v>
      </c>
      <c r="N504" s="485">
        <v>0</v>
      </c>
      <c r="O504" s="485">
        <v>0</v>
      </c>
      <c r="P504" s="485">
        <v>0</v>
      </c>
      <c r="Q504" s="485">
        <v>0</v>
      </c>
      <c r="R504" s="485">
        <v>0</v>
      </c>
      <c r="S504" s="559">
        <v>0</v>
      </c>
      <c r="T504" s="559"/>
      <c r="U504" s="485">
        <v>0</v>
      </c>
      <c r="V504" s="559">
        <v>0</v>
      </c>
      <c r="W504" s="559"/>
    </row>
    <row r="505" spans="1:23" ht="18" customHeight="1">
      <c r="A505" s="484" t="s">
        <v>362</v>
      </c>
      <c r="B505" s="484" t="s">
        <v>362</v>
      </c>
      <c r="C505" s="484" t="s">
        <v>386</v>
      </c>
      <c r="D505" s="558" t="s">
        <v>38</v>
      </c>
      <c r="E505" s="558"/>
      <c r="F505" s="559">
        <v>1200</v>
      </c>
      <c r="G505" s="559"/>
      <c r="H505" s="485">
        <v>1200</v>
      </c>
      <c r="I505" s="485">
        <v>1200</v>
      </c>
      <c r="J505" s="485">
        <v>0</v>
      </c>
      <c r="K505" s="485">
        <v>1200</v>
      </c>
      <c r="L505" s="485">
        <v>0</v>
      </c>
      <c r="M505" s="485">
        <v>0</v>
      </c>
      <c r="N505" s="485">
        <v>0</v>
      </c>
      <c r="O505" s="485">
        <v>0</v>
      </c>
      <c r="P505" s="485">
        <v>0</v>
      </c>
      <c r="Q505" s="485">
        <v>0</v>
      </c>
      <c r="R505" s="485">
        <v>0</v>
      </c>
      <c r="S505" s="559">
        <v>0</v>
      </c>
      <c r="T505" s="559"/>
      <c r="U505" s="485">
        <v>0</v>
      </c>
      <c r="V505" s="559">
        <v>0</v>
      </c>
      <c r="W505" s="559"/>
    </row>
    <row r="506" spans="1:23" ht="31.5" customHeight="1">
      <c r="A506" s="484" t="s">
        <v>362</v>
      </c>
      <c r="B506" s="484" t="s">
        <v>362</v>
      </c>
      <c r="C506" s="484" t="s">
        <v>387</v>
      </c>
      <c r="D506" s="558" t="s">
        <v>39</v>
      </c>
      <c r="E506" s="558"/>
      <c r="F506" s="559">
        <v>12217</v>
      </c>
      <c r="G506" s="559"/>
      <c r="H506" s="485">
        <v>12217</v>
      </c>
      <c r="I506" s="485">
        <v>12217</v>
      </c>
      <c r="J506" s="485">
        <v>0</v>
      </c>
      <c r="K506" s="485">
        <v>12217</v>
      </c>
      <c r="L506" s="485">
        <v>0</v>
      </c>
      <c r="M506" s="485">
        <v>0</v>
      </c>
      <c r="N506" s="485">
        <v>0</v>
      </c>
      <c r="O506" s="485">
        <v>0</v>
      </c>
      <c r="P506" s="485">
        <v>0</v>
      </c>
      <c r="Q506" s="485">
        <v>0</v>
      </c>
      <c r="R506" s="485">
        <v>0</v>
      </c>
      <c r="S506" s="559">
        <v>0</v>
      </c>
      <c r="T506" s="559"/>
      <c r="U506" s="485">
        <v>0</v>
      </c>
      <c r="V506" s="559">
        <v>0</v>
      </c>
      <c r="W506" s="559"/>
    </row>
    <row r="507" spans="1:23" ht="16.5" customHeight="1">
      <c r="A507" s="484" t="s">
        <v>362</v>
      </c>
      <c r="B507" s="484" t="s">
        <v>362</v>
      </c>
      <c r="C507" s="484" t="s">
        <v>388</v>
      </c>
      <c r="D507" s="558" t="s">
        <v>40</v>
      </c>
      <c r="E507" s="558"/>
      <c r="F507" s="559">
        <v>3750</v>
      </c>
      <c r="G507" s="559"/>
      <c r="H507" s="485">
        <v>3750</v>
      </c>
      <c r="I507" s="485">
        <v>3750</v>
      </c>
      <c r="J507" s="485">
        <v>0</v>
      </c>
      <c r="K507" s="485">
        <v>3750</v>
      </c>
      <c r="L507" s="485">
        <v>0</v>
      </c>
      <c r="M507" s="485">
        <v>0</v>
      </c>
      <c r="N507" s="485">
        <v>0</v>
      </c>
      <c r="O507" s="485">
        <v>0</v>
      </c>
      <c r="P507" s="485">
        <v>0</v>
      </c>
      <c r="Q507" s="485">
        <v>0</v>
      </c>
      <c r="R507" s="485">
        <v>0</v>
      </c>
      <c r="S507" s="559">
        <v>0</v>
      </c>
      <c r="T507" s="559"/>
      <c r="U507" s="485">
        <v>0</v>
      </c>
      <c r="V507" s="559">
        <v>0</v>
      </c>
      <c r="W507" s="559"/>
    </row>
    <row r="508" spans="1:23" ht="31.5" customHeight="1">
      <c r="A508" s="484" t="s">
        <v>362</v>
      </c>
      <c r="B508" s="484" t="s">
        <v>362</v>
      </c>
      <c r="C508" s="484" t="s">
        <v>390</v>
      </c>
      <c r="D508" s="558" t="s">
        <v>41</v>
      </c>
      <c r="E508" s="558"/>
      <c r="F508" s="559">
        <v>3057</v>
      </c>
      <c r="G508" s="559"/>
      <c r="H508" s="485">
        <v>3057</v>
      </c>
      <c r="I508" s="485">
        <v>3057</v>
      </c>
      <c r="J508" s="485">
        <v>0</v>
      </c>
      <c r="K508" s="485">
        <v>3057</v>
      </c>
      <c r="L508" s="485">
        <v>0</v>
      </c>
      <c r="M508" s="485">
        <v>0</v>
      </c>
      <c r="N508" s="485">
        <v>0</v>
      </c>
      <c r="O508" s="485">
        <v>0</v>
      </c>
      <c r="P508" s="485">
        <v>0</v>
      </c>
      <c r="Q508" s="485">
        <v>0</v>
      </c>
      <c r="R508" s="485">
        <v>0</v>
      </c>
      <c r="S508" s="559">
        <v>0</v>
      </c>
      <c r="T508" s="559"/>
      <c r="U508" s="485">
        <v>0</v>
      </c>
      <c r="V508" s="559">
        <v>0</v>
      </c>
      <c r="W508" s="559"/>
    </row>
    <row r="509" spans="1:23" ht="28.5" customHeight="1">
      <c r="A509" s="484" t="s">
        <v>362</v>
      </c>
      <c r="B509" s="484" t="s">
        <v>362</v>
      </c>
      <c r="C509" s="484" t="s">
        <v>391</v>
      </c>
      <c r="D509" s="558" t="s">
        <v>95</v>
      </c>
      <c r="E509" s="558"/>
      <c r="F509" s="559">
        <v>11000</v>
      </c>
      <c r="G509" s="559"/>
      <c r="H509" s="485">
        <v>11000</v>
      </c>
      <c r="I509" s="485">
        <v>11000</v>
      </c>
      <c r="J509" s="485">
        <v>0</v>
      </c>
      <c r="K509" s="485">
        <v>11000</v>
      </c>
      <c r="L509" s="485">
        <v>0</v>
      </c>
      <c r="M509" s="485">
        <v>0</v>
      </c>
      <c r="N509" s="485">
        <v>0</v>
      </c>
      <c r="O509" s="485">
        <v>0</v>
      </c>
      <c r="P509" s="485">
        <v>0</v>
      </c>
      <c r="Q509" s="485">
        <v>0</v>
      </c>
      <c r="R509" s="485">
        <v>0</v>
      </c>
      <c r="S509" s="559">
        <v>0</v>
      </c>
      <c r="T509" s="559"/>
      <c r="U509" s="485">
        <v>0</v>
      </c>
      <c r="V509" s="559">
        <v>0</v>
      </c>
      <c r="W509" s="559"/>
    </row>
    <row r="510" spans="1:23" ht="30" customHeight="1">
      <c r="A510" s="484" t="s">
        <v>362</v>
      </c>
      <c r="B510" s="484" t="s">
        <v>362</v>
      </c>
      <c r="C510" s="484" t="s">
        <v>356</v>
      </c>
      <c r="D510" s="558" t="s">
        <v>270</v>
      </c>
      <c r="E510" s="558"/>
      <c r="F510" s="559">
        <v>50000</v>
      </c>
      <c r="G510" s="559"/>
      <c r="H510" s="485">
        <v>0</v>
      </c>
      <c r="I510" s="485">
        <v>0</v>
      </c>
      <c r="J510" s="485">
        <v>0</v>
      </c>
      <c r="K510" s="485">
        <v>0</v>
      </c>
      <c r="L510" s="485">
        <v>0</v>
      </c>
      <c r="M510" s="485">
        <v>0</v>
      </c>
      <c r="N510" s="485">
        <v>0</v>
      </c>
      <c r="O510" s="485">
        <v>0</v>
      </c>
      <c r="P510" s="485">
        <v>0</v>
      </c>
      <c r="Q510" s="485">
        <v>50000</v>
      </c>
      <c r="R510" s="485">
        <v>50000</v>
      </c>
      <c r="S510" s="559">
        <v>0</v>
      </c>
      <c r="T510" s="559"/>
      <c r="U510" s="485">
        <v>0</v>
      </c>
      <c r="V510" s="559">
        <v>0</v>
      </c>
      <c r="W510" s="559"/>
    </row>
    <row r="511" spans="1:23" s="482" customFormat="1" ht="23.25" customHeight="1">
      <c r="A511" s="489" t="s">
        <v>362</v>
      </c>
      <c r="B511" s="489" t="s">
        <v>479</v>
      </c>
      <c r="C511" s="489" t="s">
        <v>362</v>
      </c>
      <c r="D511" s="551" t="s">
        <v>231</v>
      </c>
      <c r="E511" s="551"/>
      <c r="F511" s="552">
        <v>2243702</v>
      </c>
      <c r="G511" s="552"/>
      <c r="H511" s="490">
        <v>2243702</v>
      </c>
      <c r="I511" s="490">
        <v>2241086</v>
      </c>
      <c r="J511" s="490">
        <v>1880271</v>
      </c>
      <c r="K511" s="490">
        <v>360815</v>
      </c>
      <c r="L511" s="490">
        <v>0</v>
      </c>
      <c r="M511" s="490">
        <v>2616</v>
      </c>
      <c r="N511" s="490">
        <v>0</v>
      </c>
      <c r="O511" s="490">
        <v>0</v>
      </c>
      <c r="P511" s="490">
        <v>0</v>
      </c>
      <c r="Q511" s="490">
        <v>0</v>
      </c>
      <c r="R511" s="490">
        <v>0</v>
      </c>
      <c r="S511" s="552">
        <v>0</v>
      </c>
      <c r="T511" s="552"/>
      <c r="U511" s="490">
        <v>0</v>
      </c>
      <c r="V511" s="552">
        <v>0</v>
      </c>
      <c r="W511" s="552"/>
    </row>
    <row r="512" spans="1:23" ht="31.5" customHeight="1">
      <c r="A512" s="484" t="s">
        <v>362</v>
      </c>
      <c r="B512" s="484" t="s">
        <v>362</v>
      </c>
      <c r="C512" s="484" t="s">
        <v>374</v>
      </c>
      <c r="D512" s="558" t="s">
        <v>30</v>
      </c>
      <c r="E512" s="558"/>
      <c r="F512" s="559">
        <v>2616</v>
      </c>
      <c r="G512" s="559"/>
      <c r="H512" s="485">
        <v>2616</v>
      </c>
      <c r="I512" s="485">
        <v>0</v>
      </c>
      <c r="J512" s="485">
        <v>0</v>
      </c>
      <c r="K512" s="485">
        <v>0</v>
      </c>
      <c r="L512" s="485">
        <v>0</v>
      </c>
      <c r="M512" s="485">
        <v>2616</v>
      </c>
      <c r="N512" s="485">
        <v>0</v>
      </c>
      <c r="O512" s="485">
        <v>0</v>
      </c>
      <c r="P512" s="485">
        <v>0</v>
      </c>
      <c r="Q512" s="485">
        <v>0</v>
      </c>
      <c r="R512" s="485">
        <v>0</v>
      </c>
      <c r="S512" s="559">
        <v>0</v>
      </c>
      <c r="T512" s="559"/>
      <c r="U512" s="485">
        <v>0</v>
      </c>
      <c r="V512" s="559">
        <v>0</v>
      </c>
      <c r="W512" s="559"/>
    </row>
    <row r="513" spans="1:23" ht="24" customHeight="1">
      <c r="A513" s="484" t="s">
        <v>362</v>
      </c>
      <c r="B513" s="484" t="s">
        <v>362</v>
      </c>
      <c r="C513" s="484" t="s">
        <v>375</v>
      </c>
      <c r="D513" s="558" t="s">
        <v>31</v>
      </c>
      <c r="E513" s="558"/>
      <c r="F513" s="559">
        <v>1425828</v>
      </c>
      <c r="G513" s="559"/>
      <c r="H513" s="485">
        <v>1425828</v>
      </c>
      <c r="I513" s="485">
        <v>1425828</v>
      </c>
      <c r="J513" s="485">
        <v>1425828</v>
      </c>
      <c r="K513" s="485">
        <v>0</v>
      </c>
      <c r="L513" s="485">
        <v>0</v>
      </c>
      <c r="M513" s="485">
        <v>0</v>
      </c>
      <c r="N513" s="485">
        <v>0</v>
      </c>
      <c r="O513" s="485">
        <v>0</v>
      </c>
      <c r="P513" s="485">
        <v>0</v>
      </c>
      <c r="Q513" s="485">
        <v>0</v>
      </c>
      <c r="R513" s="485">
        <v>0</v>
      </c>
      <c r="S513" s="559">
        <v>0</v>
      </c>
      <c r="T513" s="559"/>
      <c r="U513" s="485">
        <v>0</v>
      </c>
      <c r="V513" s="559">
        <v>0</v>
      </c>
      <c r="W513" s="559"/>
    </row>
    <row r="514" spans="1:23" ht="24" customHeight="1">
      <c r="A514" s="484" t="s">
        <v>362</v>
      </c>
      <c r="B514" s="484" t="s">
        <v>362</v>
      </c>
      <c r="C514" s="484" t="s">
        <v>376</v>
      </c>
      <c r="D514" s="558" t="s">
        <v>32</v>
      </c>
      <c r="E514" s="558"/>
      <c r="F514" s="559">
        <v>107847</v>
      </c>
      <c r="G514" s="559"/>
      <c r="H514" s="485">
        <v>107847</v>
      </c>
      <c r="I514" s="485">
        <v>107847</v>
      </c>
      <c r="J514" s="485">
        <v>107847</v>
      </c>
      <c r="K514" s="485">
        <v>0</v>
      </c>
      <c r="L514" s="485">
        <v>0</v>
      </c>
      <c r="M514" s="485">
        <v>0</v>
      </c>
      <c r="N514" s="485">
        <v>0</v>
      </c>
      <c r="O514" s="485">
        <v>0</v>
      </c>
      <c r="P514" s="485">
        <v>0</v>
      </c>
      <c r="Q514" s="485">
        <v>0</v>
      </c>
      <c r="R514" s="485">
        <v>0</v>
      </c>
      <c r="S514" s="559">
        <v>0</v>
      </c>
      <c r="T514" s="559"/>
      <c r="U514" s="485">
        <v>0</v>
      </c>
      <c r="V514" s="559">
        <v>0</v>
      </c>
      <c r="W514" s="559"/>
    </row>
    <row r="515" spans="1:23" ht="21.75" customHeight="1">
      <c r="A515" s="484" t="s">
        <v>362</v>
      </c>
      <c r="B515" s="484" t="s">
        <v>362</v>
      </c>
      <c r="C515" s="484" t="s">
        <v>377</v>
      </c>
      <c r="D515" s="558" t="s">
        <v>33</v>
      </c>
      <c r="E515" s="558"/>
      <c r="F515" s="559">
        <v>257989</v>
      </c>
      <c r="G515" s="559"/>
      <c r="H515" s="485">
        <v>257989</v>
      </c>
      <c r="I515" s="485">
        <v>257989</v>
      </c>
      <c r="J515" s="485">
        <v>257989</v>
      </c>
      <c r="K515" s="485">
        <v>0</v>
      </c>
      <c r="L515" s="485">
        <v>0</v>
      </c>
      <c r="M515" s="485">
        <v>0</v>
      </c>
      <c r="N515" s="485">
        <v>0</v>
      </c>
      <c r="O515" s="485">
        <v>0</v>
      </c>
      <c r="P515" s="485">
        <v>0</v>
      </c>
      <c r="Q515" s="485">
        <v>0</v>
      </c>
      <c r="R515" s="485">
        <v>0</v>
      </c>
      <c r="S515" s="559">
        <v>0</v>
      </c>
      <c r="T515" s="559"/>
      <c r="U515" s="485">
        <v>0</v>
      </c>
      <c r="V515" s="559">
        <v>0</v>
      </c>
      <c r="W515" s="559"/>
    </row>
    <row r="516" spans="1:23" ht="41.25" customHeight="1">
      <c r="A516" s="484" t="s">
        <v>362</v>
      </c>
      <c r="B516" s="484" t="s">
        <v>362</v>
      </c>
      <c r="C516" s="484" t="s">
        <v>378</v>
      </c>
      <c r="D516" s="558" t="s">
        <v>646</v>
      </c>
      <c r="E516" s="558"/>
      <c r="F516" s="559">
        <v>29309</v>
      </c>
      <c r="G516" s="559"/>
      <c r="H516" s="485">
        <v>29309</v>
      </c>
      <c r="I516" s="485">
        <v>29309</v>
      </c>
      <c r="J516" s="485">
        <v>29309</v>
      </c>
      <c r="K516" s="485">
        <v>0</v>
      </c>
      <c r="L516" s="485">
        <v>0</v>
      </c>
      <c r="M516" s="485">
        <v>0</v>
      </c>
      <c r="N516" s="485">
        <v>0</v>
      </c>
      <c r="O516" s="485">
        <v>0</v>
      </c>
      <c r="P516" s="485">
        <v>0</v>
      </c>
      <c r="Q516" s="485">
        <v>0</v>
      </c>
      <c r="R516" s="485">
        <v>0</v>
      </c>
      <c r="S516" s="559">
        <v>0</v>
      </c>
      <c r="T516" s="559"/>
      <c r="U516" s="485">
        <v>0</v>
      </c>
      <c r="V516" s="559">
        <v>0</v>
      </c>
      <c r="W516" s="559"/>
    </row>
    <row r="517" spans="1:23" ht="30" customHeight="1">
      <c r="A517" s="484" t="s">
        <v>362</v>
      </c>
      <c r="B517" s="484" t="s">
        <v>362</v>
      </c>
      <c r="C517" s="484" t="s">
        <v>379</v>
      </c>
      <c r="D517" s="558" t="s">
        <v>266</v>
      </c>
      <c r="E517" s="558"/>
      <c r="F517" s="559">
        <v>1490</v>
      </c>
      <c r="G517" s="559"/>
      <c r="H517" s="485">
        <v>1490</v>
      </c>
      <c r="I517" s="485">
        <v>1490</v>
      </c>
      <c r="J517" s="485">
        <v>0</v>
      </c>
      <c r="K517" s="485">
        <v>1490</v>
      </c>
      <c r="L517" s="485">
        <v>0</v>
      </c>
      <c r="M517" s="485">
        <v>0</v>
      </c>
      <c r="N517" s="485">
        <v>0</v>
      </c>
      <c r="O517" s="485">
        <v>0</v>
      </c>
      <c r="P517" s="485">
        <v>0</v>
      </c>
      <c r="Q517" s="485">
        <v>0</v>
      </c>
      <c r="R517" s="485">
        <v>0</v>
      </c>
      <c r="S517" s="559">
        <v>0</v>
      </c>
      <c r="T517" s="559"/>
      <c r="U517" s="485">
        <v>0</v>
      </c>
      <c r="V517" s="559">
        <v>0</v>
      </c>
      <c r="W517" s="559"/>
    </row>
    <row r="518" spans="1:23" ht="23.25" customHeight="1">
      <c r="A518" s="484" t="s">
        <v>362</v>
      </c>
      <c r="B518" s="484" t="s">
        <v>362</v>
      </c>
      <c r="C518" s="484" t="s">
        <v>380</v>
      </c>
      <c r="D518" s="558" t="s">
        <v>34</v>
      </c>
      <c r="E518" s="558"/>
      <c r="F518" s="559">
        <v>59298</v>
      </c>
      <c r="G518" s="559"/>
      <c r="H518" s="485">
        <v>59298</v>
      </c>
      <c r="I518" s="485">
        <v>59298</v>
      </c>
      <c r="J518" s="485">
        <v>59298</v>
      </c>
      <c r="K518" s="485">
        <v>0</v>
      </c>
      <c r="L518" s="485">
        <v>0</v>
      </c>
      <c r="M518" s="485">
        <v>0</v>
      </c>
      <c r="N518" s="485">
        <v>0</v>
      </c>
      <c r="O518" s="485">
        <v>0</v>
      </c>
      <c r="P518" s="485">
        <v>0</v>
      </c>
      <c r="Q518" s="485">
        <v>0</v>
      </c>
      <c r="R518" s="485">
        <v>0</v>
      </c>
      <c r="S518" s="559">
        <v>0</v>
      </c>
      <c r="T518" s="559"/>
      <c r="U518" s="485">
        <v>0</v>
      </c>
      <c r="V518" s="559">
        <v>0</v>
      </c>
      <c r="W518" s="559"/>
    </row>
    <row r="519" spans="1:23" ht="23.25" customHeight="1">
      <c r="A519" s="484" t="s">
        <v>362</v>
      </c>
      <c r="B519" s="484" t="s">
        <v>362</v>
      </c>
      <c r="C519" s="484" t="s">
        <v>369</v>
      </c>
      <c r="D519" s="558" t="s">
        <v>26</v>
      </c>
      <c r="E519" s="558"/>
      <c r="F519" s="559">
        <v>81633</v>
      </c>
      <c r="G519" s="559"/>
      <c r="H519" s="485">
        <v>81633</v>
      </c>
      <c r="I519" s="485">
        <v>81633</v>
      </c>
      <c r="J519" s="485">
        <v>0</v>
      </c>
      <c r="K519" s="485">
        <v>81633</v>
      </c>
      <c r="L519" s="485">
        <v>0</v>
      </c>
      <c r="M519" s="485">
        <v>0</v>
      </c>
      <c r="N519" s="485">
        <v>0</v>
      </c>
      <c r="O519" s="485">
        <v>0</v>
      </c>
      <c r="P519" s="485">
        <v>0</v>
      </c>
      <c r="Q519" s="485">
        <v>0</v>
      </c>
      <c r="R519" s="485">
        <v>0</v>
      </c>
      <c r="S519" s="559">
        <v>0</v>
      </c>
      <c r="T519" s="559"/>
      <c r="U519" s="485">
        <v>0</v>
      </c>
      <c r="V519" s="559">
        <v>0</v>
      </c>
      <c r="W519" s="559"/>
    </row>
    <row r="520" spans="1:23" ht="18" customHeight="1">
      <c r="A520" s="484" t="s">
        <v>362</v>
      </c>
      <c r="B520" s="484" t="s">
        <v>362</v>
      </c>
      <c r="C520" s="484" t="s">
        <v>381</v>
      </c>
      <c r="D520" s="558" t="s">
        <v>35</v>
      </c>
      <c r="E520" s="558"/>
      <c r="F520" s="559">
        <v>52615</v>
      </c>
      <c r="G520" s="559"/>
      <c r="H520" s="485">
        <v>52615</v>
      </c>
      <c r="I520" s="485">
        <v>52615</v>
      </c>
      <c r="J520" s="485">
        <v>0</v>
      </c>
      <c r="K520" s="485">
        <v>52615</v>
      </c>
      <c r="L520" s="485">
        <v>0</v>
      </c>
      <c r="M520" s="485">
        <v>0</v>
      </c>
      <c r="N520" s="485">
        <v>0</v>
      </c>
      <c r="O520" s="485">
        <v>0</v>
      </c>
      <c r="P520" s="485">
        <v>0</v>
      </c>
      <c r="Q520" s="485">
        <v>0</v>
      </c>
      <c r="R520" s="485">
        <v>0</v>
      </c>
      <c r="S520" s="559">
        <v>0</v>
      </c>
      <c r="T520" s="559"/>
      <c r="U520" s="485">
        <v>0</v>
      </c>
      <c r="V520" s="559">
        <v>0</v>
      </c>
      <c r="W520" s="559"/>
    </row>
    <row r="521" spans="1:23" ht="18" customHeight="1">
      <c r="A521" s="484" t="s">
        <v>362</v>
      </c>
      <c r="B521" s="484" t="s">
        <v>362</v>
      </c>
      <c r="C521" s="484" t="s">
        <v>382</v>
      </c>
      <c r="D521" s="558" t="s">
        <v>36</v>
      </c>
      <c r="E521" s="558"/>
      <c r="F521" s="559">
        <v>16955</v>
      </c>
      <c r="G521" s="559"/>
      <c r="H521" s="485">
        <v>16955</v>
      </c>
      <c r="I521" s="485">
        <v>16955</v>
      </c>
      <c r="J521" s="485">
        <v>0</v>
      </c>
      <c r="K521" s="485">
        <v>16955</v>
      </c>
      <c r="L521" s="485">
        <v>0</v>
      </c>
      <c r="M521" s="485">
        <v>0</v>
      </c>
      <c r="N521" s="485">
        <v>0</v>
      </c>
      <c r="O521" s="485">
        <v>0</v>
      </c>
      <c r="P521" s="485">
        <v>0</v>
      </c>
      <c r="Q521" s="485">
        <v>0</v>
      </c>
      <c r="R521" s="485">
        <v>0</v>
      </c>
      <c r="S521" s="559">
        <v>0</v>
      </c>
      <c r="T521" s="559"/>
      <c r="U521" s="485">
        <v>0</v>
      </c>
      <c r="V521" s="559">
        <v>0</v>
      </c>
      <c r="W521" s="559"/>
    </row>
    <row r="522" spans="1:23" ht="18" customHeight="1">
      <c r="A522" s="484" t="s">
        <v>362</v>
      </c>
      <c r="B522" s="484" t="s">
        <v>362</v>
      </c>
      <c r="C522" s="484" t="s">
        <v>383</v>
      </c>
      <c r="D522" s="558" t="s">
        <v>49</v>
      </c>
      <c r="E522" s="558"/>
      <c r="F522" s="559">
        <v>1850</v>
      </c>
      <c r="G522" s="559"/>
      <c r="H522" s="485">
        <v>1850</v>
      </c>
      <c r="I522" s="485">
        <v>1850</v>
      </c>
      <c r="J522" s="485">
        <v>0</v>
      </c>
      <c r="K522" s="485">
        <v>1850</v>
      </c>
      <c r="L522" s="485">
        <v>0</v>
      </c>
      <c r="M522" s="485">
        <v>0</v>
      </c>
      <c r="N522" s="485">
        <v>0</v>
      </c>
      <c r="O522" s="485">
        <v>0</v>
      </c>
      <c r="P522" s="485">
        <v>0</v>
      </c>
      <c r="Q522" s="485">
        <v>0</v>
      </c>
      <c r="R522" s="485">
        <v>0</v>
      </c>
      <c r="S522" s="559">
        <v>0</v>
      </c>
      <c r="T522" s="559"/>
      <c r="U522" s="485">
        <v>0</v>
      </c>
      <c r="V522" s="559">
        <v>0</v>
      </c>
      <c r="W522" s="559"/>
    </row>
    <row r="523" spans="1:23" ht="18" customHeight="1">
      <c r="A523" s="484" t="s">
        <v>362</v>
      </c>
      <c r="B523" s="484" t="s">
        <v>362</v>
      </c>
      <c r="C523" s="484" t="s">
        <v>367</v>
      </c>
      <c r="D523" s="558" t="s">
        <v>25</v>
      </c>
      <c r="E523" s="558"/>
      <c r="F523" s="559">
        <v>136525</v>
      </c>
      <c r="G523" s="559"/>
      <c r="H523" s="485">
        <v>136525</v>
      </c>
      <c r="I523" s="485">
        <v>136525</v>
      </c>
      <c r="J523" s="485">
        <v>0</v>
      </c>
      <c r="K523" s="485">
        <v>136525</v>
      </c>
      <c r="L523" s="485">
        <v>0</v>
      </c>
      <c r="M523" s="485">
        <v>0</v>
      </c>
      <c r="N523" s="485">
        <v>0</v>
      </c>
      <c r="O523" s="485">
        <v>0</v>
      </c>
      <c r="P523" s="485">
        <v>0</v>
      </c>
      <c r="Q523" s="485">
        <v>0</v>
      </c>
      <c r="R523" s="485">
        <v>0</v>
      </c>
      <c r="S523" s="559">
        <v>0</v>
      </c>
      <c r="T523" s="559"/>
      <c r="U523" s="485">
        <v>0</v>
      </c>
      <c r="V523" s="559">
        <v>0</v>
      </c>
      <c r="W523" s="559"/>
    </row>
    <row r="524" spans="1:23" ht="25.5" customHeight="1">
      <c r="A524" s="484" t="s">
        <v>362</v>
      </c>
      <c r="B524" s="484" t="s">
        <v>362</v>
      </c>
      <c r="C524" s="484" t="s">
        <v>384</v>
      </c>
      <c r="D524" s="558" t="s">
        <v>267</v>
      </c>
      <c r="E524" s="558"/>
      <c r="F524" s="559">
        <v>5550</v>
      </c>
      <c r="G524" s="559"/>
      <c r="H524" s="485">
        <v>5550</v>
      </c>
      <c r="I524" s="485">
        <v>5550</v>
      </c>
      <c r="J524" s="485">
        <v>0</v>
      </c>
      <c r="K524" s="485">
        <v>5550</v>
      </c>
      <c r="L524" s="485">
        <v>0</v>
      </c>
      <c r="M524" s="485">
        <v>0</v>
      </c>
      <c r="N524" s="485">
        <v>0</v>
      </c>
      <c r="O524" s="485">
        <v>0</v>
      </c>
      <c r="P524" s="485">
        <v>0</v>
      </c>
      <c r="Q524" s="485">
        <v>0</v>
      </c>
      <c r="R524" s="485">
        <v>0</v>
      </c>
      <c r="S524" s="559">
        <v>0</v>
      </c>
      <c r="T524" s="559"/>
      <c r="U524" s="485">
        <v>0</v>
      </c>
      <c r="V524" s="559">
        <v>0</v>
      </c>
      <c r="W524" s="559"/>
    </row>
    <row r="525" spans="1:23" ht="31.5" customHeight="1">
      <c r="A525" s="484" t="s">
        <v>362</v>
      </c>
      <c r="B525" s="484" t="s">
        <v>362</v>
      </c>
      <c r="C525" s="484" t="s">
        <v>395</v>
      </c>
      <c r="D525" s="558" t="s">
        <v>44</v>
      </c>
      <c r="E525" s="558"/>
      <c r="F525" s="559">
        <v>500</v>
      </c>
      <c r="G525" s="559"/>
      <c r="H525" s="485">
        <v>500</v>
      </c>
      <c r="I525" s="485">
        <v>500</v>
      </c>
      <c r="J525" s="485">
        <v>0</v>
      </c>
      <c r="K525" s="485">
        <v>500</v>
      </c>
      <c r="L525" s="485">
        <v>0</v>
      </c>
      <c r="M525" s="485">
        <v>0</v>
      </c>
      <c r="N525" s="485">
        <v>0</v>
      </c>
      <c r="O525" s="485">
        <v>0</v>
      </c>
      <c r="P525" s="485">
        <v>0</v>
      </c>
      <c r="Q525" s="485">
        <v>0</v>
      </c>
      <c r="R525" s="485">
        <v>0</v>
      </c>
      <c r="S525" s="559">
        <v>0</v>
      </c>
      <c r="T525" s="559"/>
      <c r="U525" s="485">
        <v>0</v>
      </c>
      <c r="V525" s="559">
        <v>0</v>
      </c>
      <c r="W525" s="559"/>
    </row>
    <row r="526" spans="1:23" ht="18" customHeight="1">
      <c r="A526" s="484" t="s">
        <v>362</v>
      </c>
      <c r="B526" s="484" t="s">
        <v>362</v>
      </c>
      <c r="C526" s="484" t="s">
        <v>385</v>
      </c>
      <c r="D526" s="558" t="s">
        <v>37</v>
      </c>
      <c r="E526" s="558"/>
      <c r="F526" s="559">
        <v>2700</v>
      </c>
      <c r="G526" s="559"/>
      <c r="H526" s="485">
        <v>2700</v>
      </c>
      <c r="I526" s="485">
        <v>2700</v>
      </c>
      <c r="J526" s="485">
        <v>0</v>
      </c>
      <c r="K526" s="485">
        <v>2700</v>
      </c>
      <c r="L526" s="485">
        <v>0</v>
      </c>
      <c r="M526" s="485">
        <v>0</v>
      </c>
      <c r="N526" s="485">
        <v>0</v>
      </c>
      <c r="O526" s="485">
        <v>0</v>
      </c>
      <c r="P526" s="485">
        <v>0</v>
      </c>
      <c r="Q526" s="485">
        <v>0</v>
      </c>
      <c r="R526" s="485">
        <v>0</v>
      </c>
      <c r="S526" s="559">
        <v>0</v>
      </c>
      <c r="T526" s="559"/>
      <c r="U526" s="485">
        <v>0</v>
      </c>
      <c r="V526" s="559">
        <v>0</v>
      </c>
      <c r="W526" s="559"/>
    </row>
    <row r="527" spans="1:23" ht="18" customHeight="1">
      <c r="A527" s="484" t="s">
        <v>362</v>
      </c>
      <c r="B527" s="484" t="s">
        <v>362</v>
      </c>
      <c r="C527" s="484" t="s">
        <v>386</v>
      </c>
      <c r="D527" s="558" t="s">
        <v>38</v>
      </c>
      <c r="E527" s="558"/>
      <c r="F527" s="559">
        <v>13200</v>
      </c>
      <c r="G527" s="559"/>
      <c r="H527" s="485">
        <v>13200</v>
      </c>
      <c r="I527" s="485">
        <v>13200</v>
      </c>
      <c r="J527" s="485">
        <v>0</v>
      </c>
      <c r="K527" s="485">
        <v>13200</v>
      </c>
      <c r="L527" s="485">
        <v>0</v>
      </c>
      <c r="M527" s="485">
        <v>0</v>
      </c>
      <c r="N527" s="485">
        <v>0</v>
      </c>
      <c r="O527" s="485">
        <v>0</v>
      </c>
      <c r="P527" s="485">
        <v>0</v>
      </c>
      <c r="Q527" s="485">
        <v>0</v>
      </c>
      <c r="R527" s="485">
        <v>0</v>
      </c>
      <c r="S527" s="559">
        <v>0</v>
      </c>
      <c r="T527" s="559"/>
      <c r="U527" s="485">
        <v>0</v>
      </c>
      <c r="V527" s="559">
        <v>0</v>
      </c>
      <c r="W527" s="559"/>
    </row>
    <row r="528" spans="1:23" ht="31.5" customHeight="1">
      <c r="A528" s="484" t="s">
        <v>362</v>
      </c>
      <c r="B528" s="484" t="s">
        <v>362</v>
      </c>
      <c r="C528" s="484" t="s">
        <v>387</v>
      </c>
      <c r="D528" s="558" t="s">
        <v>39</v>
      </c>
      <c r="E528" s="558"/>
      <c r="F528" s="559">
        <v>32832</v>
      </c>
      <c r="G528" s="559"/>
      <c r="H528" s="485">
        <v>32832</v>
      </c>
      <c r="I528" s="485">
        <v>32832</v>
      </c>
      <c r="J528" s="485">
        <v>0</v>
      </c>
      <c r="K528" s="485">
        <v>32832</v>
      </c>
      <c r="L528" s="485">
        <v>0</v>
      </c>
      <c r="M528" s="485">
        <v>0</v>
      </c>
      <c r="N528" s="485">
        <v>0</v>
      </c>
      <c r="O528" s="485">
        <v>0</v>
      </c>
      <c r="P528" s="485">
        <v>0</v>
      </c>
      <c r="Q528" s="485">
        <v>0</v>
      </c>
      <c r="R528" s="485">
        <v>0</v>
      </c>
      <c r="S528" s="559">
        <v>0</v>
      </c>
      <c r="T528" s="559"/>
      <c r="U528" s="485">
        <v>0</v>
      </c>
      <c r="V528" s="559">
        <v>0</v>
      </c>
      <c r="W528" s="559"/>
    </row>
    <row r="529" spans="1:23" ht="21" customHeight="1">
      <c r="A529" s="484" t="s">
        <v>362</v>
      </c>
      <c r="B529" s="484" t="s">
        <v>362</v>
      </c>
      <c r="C529" s="484" t="s">
        <v>396</v>
      </c>
      <c r="D529" s="558" t="s">
        <v>273</v>
      </c>
      <c r="E529" s="558"/>
      <c r="F529" s="559">
        <v>100</v>
      </c>
      <c r="G529" s="559"/>
      <c r="H529" s="485">
        <v>100</v>
      </c>
      <c r="I529" s="485">
        <v>100</v>
      </c>
      <c r="J529" s="485">
        <v>0</v>
      </c>
      <c r="K529" s="485">
        <v>100</v>
      </c>
      <c r="L529" s="485">
        <v>0</v>
      </c>
      <c r="M529" s="485">
        <v>0</v>
      </c>
      <c r="N529" s="485">
        <v>0</v>
      </c>
      <c r="O529" s="485">
        <v>0</v>
      </c>
      <c r="P529" s="485">
        <v>0</v>
      </c>
      <c r="Q529" s="485">
        <v>0</v>
      </c>
      <c r="R529" s="485">
        <v>0</v>
      </c>
      <c r="S529" s="559">
        <v>0</v>
      </c>
      <c r="T529" s="559"/>
      <c r="U529" s="485">
        <v>0</v>
      </c>
      <c r="V529" s="559">
        <v>0</v>
      </c>
      <c r="W529" s="559"/>
    </row>
    <row r="530" spans="1:23" ht="30" customHeight="1">
      <c r="A530" s="484" t="s">
        <v>362</v>
      </c>
      <c r="B530" s="484" t="s">
        <v>362</v>
      </c>
      <c r="C530" s="484" t="s">
        <v>400</v>
      </c>
      <c r="D530" s="558" t="s">
        <v>47</v>
      </c>
      <c r="E530" s="558"/>
      <c r="F530" s="559">
        <v>300</v>
      </c>
      <c r="G530" s="559"/>
      <c r="H530" s="485">
        <v>300</v>
      </c>
      <c r="I530" s="485">
        <v>300</v>
      </c>
      <c r="J530" s="485">
        <v>0</v>
      </c>
      <c r="K530" s="485">
        <v>300</v>
      </c>
      <c r="L530" s="485">
        <v>0</v>
      </c>
      <c r="M530" s="485">
        <v>0</v>
      </c>
      <c r="N530" s="485">
        <v>0</v>
      </c>
      <c r="O530" s="485">
        <v>0</v>
      </c>
      <c r="P530" s="485">
        <v>0</v>
      </c>
      <c r="Q530" s="485">
        <v>0</v>
      </c>
      <c r="R530" s="485">
        <v>0</v>
      </c>
      <c r="S530" s="559">
        <v>0</v>
      </c>
      <c r="T530" s="559"/>
      <c r="U530" s="485">
        <v>0</v>
      </c>
      <c r="V530" s="559">
        <v>0</v>
      </c>
      <c r="W530" s="559"/>
    </row>
    <row r="531" spans="1:23" ht="42.75" customHeight="1">
      <c r="A531" s="484" t="s">
        <v>362</v>
      </c>
      <c r="B531" s="484" t="s">
        <v>362</v>
      </c>
      <c r="C531" s="484" t="s">
        <v>391</v>
      </c>
      <c r="D531" s="558" t="s">
        <v>95</v>
      </c>
      <c r="E531" s="558"/>
      <c r="F531" s="559">
        <v>14565</v>
      </c>
      <c r="G531" s="559"/>
      <c r="H531" s="485">
        <v>14565</v>
      </c>
      <c r="I531" s="485">
        <v>14565</v>
      </c>
      <c r="J531" s="485">
        <v>0</v>
      </c>
      <c r="K531" s="485">
        <v>14565</v>
      </c>
      <c r="L531" s="485">
        <v>0</v>
      </c>
      <c r="M531" s="485">
        <v>0</v>
      </c>
      <c r="N531" s="485">
        <v>0</v>
      </c>
      <c r="O531" s="485">
        <v>0</v>
      </c>
      <c r="P531" s="485">
        <v>0</v>
      </c>
      <c r="Q531" s="485">
        <v>0</v>
      </c>
      <c r="R531" s="485">
        <v>0</v>
      </c>
      <c r="S531" s="559">
        <v>0</v>
      </c>
      <c r="T531" s="559"/>
      <c r="U531" s="485">
        <v>0</v>
      </c>
      <c r="V531" s="559">
        <v>0</v>
      </c>
      <c r="W531" s="559"/>
    </row>
    <row r="532" spans="1:23" s="482" customFormat="1" ht="52.5" customHeight="1">
      <c r="A532" s="489" t="s">
        <v>362</v>
      </c>
      <c r="B532" s="489" t="s">
        <v>480</v>
      </c>
      <c r="C532" s="489" t="s">
        <v>362</v>
      </c>
      <c r="D532" s="551" t="s">
        <v>302</v>
      </c>
      <c r="E532" s="551"/>
      <c r="F532" s="552">
        <v>100000</v>
      </c>
      <c r="G532" s="552"/>
      <c r="H532" s="490">
        <v>100000</v>
      </c>
      <c r="I532" s="490">
        <v>0</v>
      </c>
      <c r="J532" s="490">
        <v>0</v>
      </c>
      <c r="K532" s="490">
        <v>0</v>
      </c>
      <c r="L532" s="490">
        <v>100000</v>
      </c>
      <c r="M532" s="490">
        <v>0</v>
      </c>
      <c r="N532" s="490">
        <v>0</v>
      </c>
      <c r="O532" s="490">
        <v>0</v>
      </c>
      <c r="P532" s="490">
        <v>0</v>
      </c>
      <c r="Q532" s="490">
        <v>0</v>
      </c>
      <c r="R532" s="490">
        <v>0</v>
      </c>
      <c r="S532" s="552">
        <v>0</v>
      </c>
      <c r="T532" s="552"/>
      <c r="U532" s="490">
        <v>0</v>
      </c>
      <c r="V532" s="552">
        <v>0</v>
      </c>
      <c r="W532" s="552"/>
    </row>
    <row r="533" spans="1:23" ht="61.5" customHeight="1">
      <c r="A533" s="484" t="s">
        <v>362</v>
      </c>
      <c r="B533" s="484" t="s">
        <v>362</v>
      </c>
      <c r="C533" s="484" t="s">
        <v>477</v>
      </c>
      <c r="D533" s="558" t="s">
        <v>143</v>
      </c>
      <c r="E533" s="558"/>
      <c r="F533" s="559">
        <v>100000</v>
      </c>
      <c r="G533" s="559"/>
      <c r="H533" s="485">
        <v>100000</v>
      </c>
      <c r="I533" s="485">
        <v>0</v>
      </c>
      <c r="J533" s="485">
        <v>0</v>
      </c>
      <c r="K533" s="485">
        <v>0</v>
      </c>
      <c r="L533" s="485">
        <v>100000</v>
      </c>
      <c r="M533" s="485">
        <v>0</v>
      </c>
      <c r="N533" s="485">
        <v>0</v>
      </c>
      <c r="O533" s="485">
        <v>0</v>
      </c>
      <c r="P533" s="485">
        <v>0</v>
      </c>
      <c r="Q533" s="485">
        <v>0</v>
      </c>
      <c r="R533" s="485">
        <v>0</v>
      </c>
      <c r="S533" s="559">
        <v>0</v>
      </c>
      <c r="T533" s="559"/>
      <c r="U533" s="485">
        <v>0</v>
      </c>
      <c r="V533" s="559">
        <v>0</v>
      </c>
      <c r="W533" s="559"/>
    </row>
    <row r="534" spans="1:23" s="482" customFormat="1" ht="18.75" customHeight="1">
      <c r="A534" s="489" t="s">
        <v>362</v>
      </c>
      <c r="B534" s="489" t="s">
        <v>481</v>
      </c>
      <c r="C534" s="489" t="s">
        <v>362</v>
      </c>
      <c r="D534" s="551" t="s">
        <v>6</v>
      </c>
      <c r="E534" s="551"/>
      <c r="F534" s="552">
        <v>1530201</v>
      </c>
      <c r="G534" s="552"/>
      <c r="H534" s="490">
        <v>1530201</v>
      </c>
      <c r="I534" s="490">
        <v>3500</v>
      </c>
      <c r="J534" s="490">
        <v>0</v>
      </c>
      <c r="K534" s="490">
        <v>3500</v>
      </c>
      <c r="L534" s="490">
        <v>0</v>
      </c>
      <c r="M534" s="490">
        <v>0</v>
      </c>
      <c r="N534" s="490">
        <v>1526701</v>
      </c>
      <c r="O534" s="490">
        <v>0</v>
      </c>
      <c r="P534" s="490">
        <v>0</v>
      </c>
      <c r="Q534" s="490">
        <v>0</v>
      </c>
      <c r="R534" s="490">
        <v>0</v>
      </c>
      <c r="S534" s="552">
        <v>0</v>
      </c>
      <c r="T534" s="552"/>
      <c r="U534" s="490">
        <v>0</v>
      </c>
      <c r="V534" s="552">
        <v>0</v>
      </c>
      <c r="W534" s="552"/>
    </row>
    <row r="535" spans="1:23" ht="51" customHeight="1">
      <c r="A535" s="484" t="s">
        <v>362</v>
      </c>
      <c r="B535" s="484" t="s">
        <v>362</v>
      </c>
      <c r="C535" s="484" t="s">
        <v>654</v>
      </c>
      <c r="D535" s="558" t="s">
        <v>143</v>
      </c>
      <c r="E535" s="558"/>
      <c r="F535" s="559">
        <v>32365</v>
      </c>
      <c r="G535" s="559"/>
      <c r="H535" s="485">
        <v>32365</v>
      </c>
      <c r="I535" s="485">
        <v>0</v>
      </c>
      <c r="J535" s="485">
        <v>0</v>
      </c>
      <c r="K535" s="485">
        <v>0</v>
      </c>
      <c r="L535" s="485">
        <v>0</v>
      </c>
      <c r="M535" s="485">
        <v>0</v>
      </c>
      <c r="N535" s="485">
        <v>32365</v>
      </c>
      <c r="O535" s="485">
        <v>0</v>
      </c>
      <c r="P535" s="485">
        <v>0</v>
      </c>
      <c r="Q535" s="485">
        <v>0</v>
      </c>
      <c r="R535" s="485">
        <v>0</v>
      </c>
      <c r="S535" s="559">
        <v>0</v>
      </c>
      <c r="T535" s="559"/>
      <c r="U535" s="485">
        <v>0</v>
      </c>
      <c r="V535" s="559">
        <v>0</v>
      </c>
      <c r="W535" s="559"/>
    </row>
    <row r="536" spans="1:23" ht="21.75" customHeight="1">
      <c r="A536" s="484" t="s">
        <v>362</v>
      </c>
      <c r="B536" s="484" t="s">
        <v>362</v>
      </c>
      <c r="C536" s="484" t="s">
        <v>482</v>
      </c>
      <c r="D536" s="558" t="s">
        <v>31</v>
      </c>
      <c r="E536" s="558"/>
      <c r="F536" s="559">
        <v>291178</v>
      </c>
      <c r="G536" s="559"/>
      <c r="H536" s="485">
        <v>291178</v>
      </c>
      <c r="I536" s="485">
        <v>0</v>
      </c>
      <c r="J536" s="485">
        <v>0</v>
      </c>
      <c r="K536" s="485">
        <v>0</v>
      </c>
      <c r="L536" s="485">
        <v>0</v>
      </c>
      <c r="M536" s="485">
        <v>0</v>
      </c>
      <c r="N536" s="485">
        <v>291178</v>
      </c>
      <c r="O536" s="485">
        <v>0</v>
      </c>
      <c r="P536" s="485">
        <v>0</v>
      </c>
      <c r="Q536" s="485">
        <v>0</v>
      </c>
      <c r="R536" s="485">
        <v>0</v>
      </c>
      <c r="S536" s="559">
        <v>0</v>
      </c>
      <c r="T536" s="559"/>
      <c r="U536" s="485">
        <v>0</v>
      </c>
      <c r="V536" s="559">
        <v>0</v>
      </c>
      <c r="W536" s="559"/>
    </row>
    <row r="537" spans="1:23" ht="26.25" customHeight="1">
      <c r="A537" s="484" t="s">
        <v>362</v>
      </c>
      <c r="B537" s="484" t="s">
        <v>362</v>
      </c>
      <c r="C537" s="484" t="s">
        <v>483</v>
      </c>
      <c r="D537" s="558" t="s">
        <v>31</v>
      </c>
      <c r="E537" s="558"/>
      <c r="F537" s="559">
        <v>53034</v>
      </c>
      <c r="G537" s="559"/>
      <c r="H537" s="485">
        <v>53034</v>
      </c>
      <c r="I537" s="485">
        <v>0</v>
      </c>
      <c r="J537" s="485">
        <v>0</v>
      </c>
      <c r="K537" s="485">
        <v>0</v>
      </c>
      <c r="L537" s="485">
        <v>0</v>
      </c>
      <c r="M537" s="485">
        <v>0</v>
      </c>
      <c r="N537" s="485">
        <v>53034</v>
      </c>
      <c r="O537" s="485">
        <v>0</v>
      </c>
      <c r="P537" s="485">
        <v>0</v>
      </c>
      <c r="Q537" s="485">
        <v>0</v>
      </c>
      <c r="R537" s="485">
        <v>0</v>
      </c>
      <c r="S537" s="559">
        <v>0</v>
      </c>
      <c r="T537" s="559"/>
      <c r="U537" s="485">
        <v>0</v>
      </c>
      <c r="V537" s="559">
        <v>0</v>
      </c>
      <c r="W537" s="559"/>
    </row>
    <row r="538" spans="1:23" ht="24" customHeight="1">
      <c r="A538" s="484" t="s">
        <v>362</v>
      </c>
      <c r="B538" s="484" t="s">
        <v>362</v>
      </c>
      <c r="C538" s="484" t="s">
        <v>484</v>
      </c>
      <c r="D538" s="558" t="s">
        <v>32</v>
      </c>
      <c r="E538" s="558"/>
      <c r="F538" s="559">
        <v>17634</v>
      </c>
      <c r="G538" s="559"/>
      <c r="H538" s="485">
        <v>17634</v>
      </c>
      <c r="I538" s="485">
        <v>0</v>
      </c>
      <c r="J538" s="485">
        <v>0</v>
      </c>
      <c r="K538" s="485">
        <v>0</v>
      </c>
      <c r="L538" s="485">
        <v>0</v>
      </c>
      <c r="M538" s="485">
        <v>0</v>
      </c>
      <c r="N538" s="485">
        <v>17634</v>
      </c>
      <c r="O538" s="485">
        <v>0</v>
      </c>
      <c r="P538" s="485">
        <v>0</v>
      </c>
      <c r="Q538" s="485">
        <v>0</v>
      </c>
      <c r="R538" s="485">
        <v>0</v>
      </c>
      <c r="S538" s="559">
        <v>0</v>
      </c>
      <c r="T538" s="559"/>
      <c r="U538" s="485">
        <v>0</v>
      </c>
      <c r="V538" s="559">
        <v>0</v>
      </c>
      <c r="W538" s="559"/>
    </row>
    <row r="539" spans="1:23" ht="21.75" customHeight="1">
      <c r="A539" s="484" t="s">
        <v>362</v>
      </c>
      <c r="B539" s="484" t="s">
        <v>362</v>
      </c>
      <c r="C539" s="484" t="s">
        <v>485</v>
      </c>
      <c r="D539" s="558" t="s">
        <v>32</v>
      </c>
      <c r="E539" s="558"/>
      <c r="F539" s="559">
        <v>2789</v>
      </c>
      <c r="G539" s="559"/>
      <c r="H539" s="485">
        <v>2789</v>
      </c>
      <c r="I539" s="485">
        <v>0</v>
      </c>
      <c r="J539" s="485">
        <v>0</v>
      </c>
      <c r="K539" s="485">
        <v>0</v>
      </c>
      <c r="L539" s="485">
        <v>0</v>
      </c>
      <c r="M539" s="485">
        <v>0</v>
      </c>
      <c r="N539" s="485">
        <v>2789</v>
      </c>
      <c r="O539" s="485">
        <v>0</v>
      </c>
      <c r="P539" s="485">
        <v>0</v>
      </c>
      <c r="Q539" s="485">
        <v>0</v>
      </c>
      <c r="R539" s="485">
        <v>0</v>
      </c>
      <c r="S539" s="559">
        <v>0</v>
      </c>
      <c r="T539" s="559"/>
      <c r="U539" s="485">
        <v>0</v>
      </c>
      <c r="V539" s="559">
        <v>0</v>
      </c>
      <c r="W539" s="559"/>
    </row>
    <row r="540" spans="1:23" ht="19.5" customHeight="1">
      <c r="A540" s="484" t="s">
        <v>362</v>
      </c>
      <c r="B540" s="484" t="s">
        <v>362</v>
      </c>
      <c r="C540" s="484" t="s">
        <v>486</v>
      </c>
      <c r="D540" s="558" t="s">
        <v>33</v>
      </c>
      <c r="E540" s="558"/>
      <c r="F540" s="559">
        <v>56504</v>
      </c>
      <c r="G540" s="559"/>
      <c r="H540" s="485">
        <v>56504</v>
      </c>
      <c r="I540" s="485">
        <v>0</v>
      </c>
      <c r="J540" s="485">
        <v>0</v>
      </c>
      <c r="K540" s="485">
        <v>0</v>
      </c>
      <c r="L540" s="485">
        <v>0</v>
      </c>
      <c r="M540" s="485">
        <v>0</v>
      </c>
      <c r="N540" s="485">
        <v>56504</v>
      </c>
      <c r="O540" s="485">
        <v>0</v>
      </c>
      <c r="P540" s="485">
        <v>0</v>
      </c>
      <c r="Q540" s="485">
        <v>0</v>
      </c>
      <c r="R540" s="485">
        <v>0</v>
      </c>
      <c r="S540" s="559">
        <v>0</v>
      </c>
      <c r="T540" s="559"/>
      <c r="U540" s="485">
        <v>0</v>
      </c>
      <c r="V540" s="559">
        <v>0</v>
      </c>
      <c r="W540" s="559"/>
    </row>
    <row r="541" spans="1:23" ht="20.25" customHeight="1">
      <c r="A541" s="484" t="s">
        <v>362</v>
      </c>
      <c r="B541" s="484" t="s">
        <v>362</v>
      </c>
      <c r="C541" s="484" t="s">
        <v>487</v>
      </c>
      <c r="D541" s="558" t="s">
        <v>33</v>
      </c>
      <c r="E541" s="558"/>
      <c r="F541" s="559">
        <v>6287</v>
      </c>
      <c r="G541" s="559"/>
      <c r="H541" s="485">
        <v>6287</v>
      </c>
      <c r="I541" s="485">
        <v>0</v>
      </c>
      <c r="J541" s="485">
        <v>0</v>
      </c>
      <c r="K541" s="485">
        <v>0</v>
      </c>
      <c r="L541" s="485">
        <v>0</v>
      </c>
      <c r="M541" s="485">
        <v>0</v>
      </c>
      <c r="N541" s="485">
        <v>6287</v>
      </c>
      <c r="O541" s="485">
        <v>0</v>
      </c>
      <c r="P541" s="485">
        <v>0</v>
      </c>
      <c r="Q541" s="485">
        <v>0</v>
      </c>
      <c r="R541" s="485">
        <v>0</v>
      </c>
      <c r="S541" s="559">
        <v>0</v>
      </c>
      <c r="T541" s="559"/>
      <c r="U541" s="485">
        <v>0</v>
      </c>
      <c r="V541" s="559">
        <v>0</v>
      </c>
      <c r="W541" s="559"/>
    </row>
    <row r="542" spans="1:23" ht="42.75" customHeight="1">
      <c r="A542" s="484" t="s">
        <v>362</v>
      </c>
      <c r="B542" s="484" t="s">
        <v>362</v>
      </c>
      <c r="C542" s="484" t="s">
        <v>488</v>
      </c>
      <c r="D542" s="558" t="s">
        <v>646</v>
      </c>
      <c r="E542" s="558"/>
      <c r="F542" s="559">
        <v>4530</v>
      </c>
      <c r="G542" s="559"/>
      <c r="H542" s="485">
        <v>4530</v>
      </c>
      <c r="I542" s="485">
        <v>0</v>
      </c>
      <c r="J542" s="485">
        <v>0</v>
      </c>
      <c r="K542" s="485">
        <v>0</v>
      </c>
      <c r="L542" s="485">
        <v>0</v>
      </c>
      <c r="M542" s="485">
        <v>0</v>
      </c>
      <c r="N542" s="485">
        <v>4530</v>
      </c>
      <c r="O542" s="485">
        <v>0</v>
      </c>
      <c r="P542" s="485">
        <v>0</v>
      </c>
      <c r="Q542" s="485">
        <v>0</v>
      </c>
      <c r="R542" s="485">
        <v>0</v>
      </c>
      <c r="S542" s="559">
        <v>0</v>
      </c>
      <c r="T542" s="559"/>
      <c r="U542" s="485">
        <v>0</v>
      </c>
      <c r="V542" s="559">
        <v>0</v>
      </c>
      <c r="W542" s="559"/>
    </row>
    <row r="543" spans="1:23" ht="41.25" customHeight="1">
      <c r="A543" s="484" t="s">
        <v>362</v>
      </c>
      <c r="B543" s="484" t="s">
        <v>362</v>
      </c>
      <c r="C543" s="484" t="s">
        <v>489</v>
      </c>
      <c r="D543" s="558" t="s">
        <v>646</v>
      </c>
      <c r="E543" s="558"/>
      <c r="F543" s="559">
        <v>375</v>
      </c>
      <c r="G543" s="559"/>
      <c r="H543" s="485">
        <v>375</v>
      </c>
      <c r="I543" s="485">
        <v>0</v>
      </c>
      <c r="J543" s="485">
        <v>0</v>
      </c>
      <c r="K543" s="485">
        <v>0</v>
      </c>
      <c r="L543" s="485">
        <v>0</v>
      </c>
      <c r="M543" s="485">
        <v>0</v>
      </c>
      <c r="N543" s="485">
        <v>375</v>
      </c>
      <c r="O543" s="485">
        <v>0</v>
      </c>
      <c r="P543" s="485">
        <v>0</v>
      </c>
      <c r="Q543" s="485">
        <v>0</v>
      </c>
      <c r="R543" s="485">
        <v>0</v>
      </c>
      <c r="S543" s="559">
        <v>0</v>
      </c>
      <c r="T543" s="559"/>
      <c r="U543" s="485">
        <v>0</v>
      </c>
      <c r="V543" s="559">
        <v>0</v>
      </c>
      <c r="W543" s="559"/>
    </row>
    <row r="544" spans="1:23" ht="24" customHeight="1">
      <c r="A544" s="484" t="s">
        <v>362</v>
      </c>
      <c r="B544" s="484" t="s">
        <v>362</v>
      </c>
      <c r="C544" s="484" t="s">
        <v>369</v>
      </c>
      <c r="D544" s="558" t="s">
        <v>26</v>
      </c>
      <c r="E544" s="558"/>
      <c r="F544" s="559">
        <v>1000</v>
      </c>
      <c r="G544" s="559"/>
      <c r="H544" s="485">
        <v>1000</v>
      </c>
      <c r="I544" s="485">
        <v>1000</v>
      </c>
      <c r="J544" s="485">
        <v>0</v>
      </c>
      <c r="K544" s="485">
        <v>1000</v>
      </c>
      <c r="L544" s="485">
        <v>0</v>
      </c>
      <c r="M544" s="485">
        <v>0</v>
      </c>
      <c r="N544" s="485">
        <v>0</v>
      </c>
      <c r="O544" s="485">
        <v>0</v>
      </c>
      <c r="P544" s="485">
        <v>0</v>
      </c>
      <c r="Q544" s="485">
        <v>0</v>
      </c>
      <c r="R544" s="485">
        <v>0</v>
      </c>
      <c r="S544" s="559">
        <v>0</v>
      </c>
      <c r="T544" s="559"/>
      <c r="U544" s="485">
        <v>0</v>
      </c>
      <c r="V544" s="559">
        <v>0</v>
      </c>
      <c r="W544" s="559"/>
    </row>
    <row r="545" spans="1:23" ht="21.75" customHeight="1">
      <c r="A545" s="484" t="s">
        <v>362</v>
      </c>
      <c r="B545" s="484" t="s">
        <v>362</v>
      </c>
      <c r="C545" s="484" t="s">
        <v>490</v>
      </c>
      <c r="D545" s="558" t="s">
        <v>26</v>
      </c>
      <c r="E545" s="558"/>
      <c r="F545" s="559">
        <v>11177</v>
      </c>
      <c r="G545" s="559"/>
      <c r="H545" s="485">
        <v>11177</v>
      </c>
      <c r="I545" s="485">
        <v>0</v>
      </c>
      <c r="J545" s="485">
        <v>0</v>
      </c>
      <c r="K545" s="485">
        <v>0</v>
      </c>
      <c r="L545" s="485">
        <v>0</v>
      </c>
      <c r="M545" s="485">
        <v>0</v>
      </c>
      <c r="N545" s="485">
        <v>11177</v>
      </c>
      <c r="O545" s="485">
        <v>0</v>
      </c>
      <c r="P545" s="485">
        <v>0</v>
      </c>
      <c r="Q545" s="485">
        <v>0</v>
      </c>
      <c r="R545" s="485">
        <v>0</v>
      </c>
      <c r="S545" s="559">
        <v>0</v>
      </c>
      <c r="T545" s="559"/>
      <c r="U545" s="485">
        <v>0</v>
      </c>
      <c r="V545" s="559">
        <v>0</v>
      </c>
      <c r="W545" s="559"/>
    </row>
    <row r="546" spans="1:23" ht="21.75" customHeight="1">
      <c r="A546" s="484" t="s">
        <v>362</v>
      </c>
      <c r="B546" s="484" t="s">
        <v>362</v>
      </c>
      <c r="C546" s="484" t="s">
        <v>491</v>
      </c>
      <c r="D546" s="558" t="s">
        <v>26</v>
      </c>
      <c r="E546" s="558"/>
      <c r="F546" s="559">
        <v>1581</v>
      </c>
      <c r="G546" s="559"/>
      <c r="H546" s="485">
        <v>1581</v>
      </c>
      <c r="I546" s="485">
        <v>0</v>
      </c>
      <c r="J546" s="485">
        <v>0</v>
      </c>
      <c r="K546" s="485">
        <v>0</v>
      </c>
      <c r="L546" s="485">
        <v>0</v>
      </c>
      <c r="M546" s="485">
        <v>0</v>
      </c>
      <c r="N546" s="485">
        <v>1581</v>
      </c>
      <c r="O546" s="485">
        <v>0</v>
      </c>
      <c r="P546" s="485">
        <v>0</v>
      </c>
      <c r="Q546" s="485">
        <v>0</v>
      </c>
      <c r="R546" s="485">
        <v>0</v>
      </c>
      <c r="S546" s="559">
        <v>0</v>
      </c>
      <c r="T546" s="559"/>
      <c r="U546" s="485">
        <v>0</v>
      </c>
      <c r="V546" s="559">
        <v>0</v>
      </c>
      <c r="W546" s="559"/>
    </row>
    <row r="547" spans="1:23" ht="18" customHeight="1">
      <c r="A547" s="484" t="s">
        <v>362</v>
      </c>
      <c r="B547" s="484" t="s">
        <v>362</v>
      </c>
      <c r="C547" s="484" t="s">
        <v>655</v>
      </c>
      <c r="D547" s="558" t="s">
        <v>35</v>
      </c>
      <c r="E547" s="558"/>
      <c r="F547" s="559">
        <v>17269</v>
      </c>
      <c r="G547" s="559"/>
      <c r="H547" s="485">
        <v>17269</v>
      </c>
      <c r="I547" s="485">
        <v>0</v>
      </c>
      <c r="J547" s="485">
        <v>0</v>
      </c>
      <c r="K547" s="485">
        <v>0</v>
      </c>
      <c r="L547" s="485">
        <v>0</v>
      </c>
      <c r="M547" s="485">
        <v>0</v>
      </c>
      <c r="N547" s="485">
        <v>17269</v>
      </c>
      <c r="O547" s="485">
        <v>0</v>
      </c>
      <c r="P547" s="485">
        <v>0</v>
      </c>
      <c r="Q547" s="485">
        <v>0</v>
      </c>
      <c r="R547" s="485">
        <v>0</v>
      </c>
      <c r="S547" s="559">
        <v>0</v>
      </c>
      <c r="T547" s="559"/>
      <c r="U547" s="485">
        <v>0</v>
      </c>
      <c r="V547" s="559">
        <v>0</v>
      </c>
      <c r="W547" s="559"/>
    </row>
    <row r="548" spans="1:23" ht="18" customHeight="1">
      <c r="A548" s="484" t="s">
        <v>362</v>
      </c>
      <c r="B548" s="484" t="s">
        <v>362</v>
      </c>
      <c r="C548" s="484" t="s">
        <v>656</v>
      </c>
      <c r="D548" s="558" t="s">
        <v>35</v>
      </c>
      <c r="E548" s="558"/>
      <c r="F548" s="559">
        <v>2731</v>
      </c>
      <c r="G548" s="559"/>
      <c r="H548" s="485">
        <v>2731</v>
      </c>
      <c r="I548" s="485">
        <v>0</v>
      </c>
      <c r="J548" s="485">
        <v>0</v>
      </c>
      <c r="K548" s="485">
        <v>0</v>
      </c>
      <c r="L548" s="485">
        <v>0</v>
      </c>
      <c r="M548" s="485">
        <v>0</v>
      </c>
      <c r="N548" s="485">
        <v>2731</v>
      </c>
      <c r="O548" s="485">
        <v>0</v>
      </c>
      <c r="P548" s="485">
        <v>0</v>
      </c>
      <c r="Q548" s="485">
        <v>0</v>
      </c>
      <c r="R548" s="485">
        <v>0</v>
      </c>
      <c r="S548" s="559">
        <v>0</v>
      </c>
      <c r="T548" s="559"/>
      <c r="U548" s="485">
        <v>0</v>
      </c>
      <c r="V548" s="559">
        <v>0</v>
      </c>
      <c r="W548" s="559"/>
    </row>
    <row r="549" spans="1:23" ht="18" customHeight="1">
      <c r="A549" s="484" t="s">
        <v>362</v>
      </c>
      <c r="B549" s="484" t="s">
        <v>362</v>
      </c>
      <c r="C549" s="484" t="s">
        <v>367</v>
      </c>
      <c r="D549" s="558" t="s">
        <v>25</v>
      </c>
      <c r="E549" s="558"/>
      <c r="F549" s="559">
        <v>500</v>
      </c>
      <c r="G549" s="559"/>
      <c r="H549" s="485">
        <v>500</v>
      </c>
      <c r="I549" s="485">
        <v>500</v>
      </c>
      <c r="J549" s="485">
        <v>0</v>
      </c>
      <c r="K549" s="485">
        <v>500</v>
      </c>
      <c r="L549" s="485">
        <v>0</v>
      </c>
      <c r="M549" s="485">
        <v>0</v>
      </c>
      <c r="N549" s="485">
        <v>0</v>
      </c>
      <c r="O549" s="485">
        <v>0</v>
      </c>
      <c r="P549" s="485">
        <v>0</v>
      </c>
      <c r="Q549" s="485">
        <v>0</v>
      </c>
      <c r="R549" s="485">
        <v>0</v>
      </c>
      <c r="S549" s="559">
        <v>0</v>
      </c>
      <c r="T549" s="559"/>
      <c r="U549" s="485">
        <v>0</v>
      </c>
      <c r="V549" s="559">
        <v>0</v>
      </c>
      <c r="W549" s="559"/>
    </row>
    <row r="550" spans="1:23" ht="18" customHeight="1">
      <c r="A550" s="484" t="s">
        <v>362</v>
      </c>
      <c r="B550" s="484" t="s">
        <v>362</v>
      </c>
      <c r="C550" s="484" t="s">
        <v>492</v>
      </c>
      <c r="D550" s="558" t="s">
        <v>25</v>
      </c>
      <c r="E550" s="558"/>
      <c r="F550" s="559">
        <v>849935</v>
      </c>
      <c r="G550" s="559"/>
      <c r="H550" s="485">
        <v>849935</v>
      </c>
      <c r="I550" s="485">
        <v>0</v>
      </c>
      <c r="J550" s="485">
        <v>0</v>
      </c>
      <c r="K550" s="485">
        <v>0</v>
      </c>
      <c r="L550" s="485">
        <v>0</v>
      </c>
      <c r="M550" s="485">
        <v>0</v>
      </c>
      <c r="N550" s="485">
        <v>849935</v>
      </c>
      <c r="O550" s="485">
        <v>0</v>
      </c>
      <c r="P550" s="485">
        <v>0</v>
      </c>
      <c r="Q550" s="485">
        <v>0</v>
      </c>
      <c r="R550" s="485">
        <v>0</v>
      </c>
      <c r="S550" s="559">
        <v>0</v>
      </c>
      <c r="T550" s="559"/>
      <c r="U550" s="485">
        <v>0</v>
      </c>
      <c r="V550" s="559">
        <v>0</v>
      </c>
      <c r="W550" s="559"/>
    </row>
    <row r="551" spans="1:23" ht="18" customHeight="1">
      <c r="A551" s="484" t="s">
        <v>362</v>
      </c>
      <c r="B551" s="484" t="s">
        <v>362</v>
      </c>
      <c r="C551" s="484" t="s">
        <v>493</v>
      </c>
      <c r="D551" s="558" t="s">
        <v>25</v>
      </c>
      <c r="E551" s="558"/>
      <c r="F551" s="559">
        <v>169893</v>
      </c>
      <c r="G551" s="559"/>
      <c r="H551" s="485">
        <v>169893</v>
      </c>
      <c r="I551" s="485">
        <v>0</v>
      </c>
      <c r="J551" s="485">
        <v>0</v>
      </c>
      <c r="K551" s="485">
        <v>0</v>
      </c>
      <c r="L551" s="485">
        <v>0</v>
      </c>
      <c r="M551" s="485">
        <v>0</v>
      </c>
      <c r="N551" s="485">
        <v>169893</v>
      </c>
      <c r="O551" s="485">
        <v>0</v>
      </c>
      <c r="P551" s="485">
        <v>0</v>
      </c>
      <c r="Q551" s="485">
        <v>0</v>
      </c>
      <c r="R551" s="485">
        <v>0</v>
      </c>
      <c r="S551" s="559">
        <v>0</v>
      </c>
      <c r="T551" s="559"/>
      <c r="U551" s="485">
        <v>0</v>
      </c>
      <c r="V551" s="559">
        <v>0</v>
      </c>
      <c r="W551" s="559"/>
    </row>
    <row r="552" spans="1:23" ht="18" customHeight="1">
      <c r="A552" s="484" t="s">
        <v>362</v>
      </c>
      <c r="B552" s="484" t="s">
        <v>362</v>
      </c>
      <c r="C552" s="484" t="s">
        <v>386</v>
      </c>
      <c r="D552" s="558" t="s">
        <v>38</v>
      </c>
      <c r="E552" s="558"/>
      <c r="F552" s="559">
        <v>2000</v>
      </c>
      <c r="G552" s="559"/>
      <c r="H552" s="485">
        <v>2000</v>
      </c>
      <c r="I552" s="485">
        <v>2000</v>
      </c>
      <c r="J552" s="485">
        <v>0</v>
      </c>
      <c r="K552" s="485">
        <v>2000</v>
      </c>
      <c r="L552" s="485">
        <v>0</v>
      </c>
      <c r="M552" s="485">
        <v>0</v>
      </c>
      <c r="N552" s="485">
        <v>0</v>
      </c>
      <c r="O552" s="485">
        <v>0</v>
      </c>
      <c r="P552" s="485">
        <v>0</v>
      </c>
      <c r="Q552" s="485">
        <v>0</v>
      </c>
      <c r="R552" s="485">
        <v>0</v>
      </c>
      <c r="S552" s="559">
        <v>0</v>
      </c>
      <c r="T552" s="559"/>
      <c r="U552" s="485">
        <v>0</v>
      </c>
      <c r="V552" s="559">
        <v>0</v>
      </c>
      <c r="W552" s="559"/>
    </row>
    <row r="553" spans="1:23" ht="18" customHeight="1">
      <c r="A553" s="484" t="s">
        <v>362</v>
      </c>
      <c r="B553" s="484" t="s">
        <v>362</v>
      </c>
      <c r="C553" s="484" t="s">
        <v>494</v>
      </c>
      <c r="D553" s="558" t="s">
        <v>38</v>
      </c>
      <c r="E553" s="558"/>
      <c r="F553" s="559">
        <v>4317</v>
      </c>
      <c r="G553" s="559"/>
      <c r="H553" s="485">
        <v>4317</v>
      </c>
      <c r="I553" s="485">
        <v>0</v>
      </c>
      <c r="J553" s="485">
        <v>0</v>
      </c>
      <c r="K553" s="485">
        <v>0</v>
      </c>
      <c r="L553" s="485">
        <v>0</v>
      </c>
      <c r="M553" s="485">
        <v>0</v>
      </c>
      <c r="N553" s="485">
        <v>4317</v>
      </c>
      <c r="O553" s="485">
        <v>0</v>
      </c>
      <c r="P553" s="485">
        <v>0</v>
      </c>
      <c r="Q553" s="485">
        <v>0</v>
      </c>
      <c r="R553" s="485">
        <v>0</v>
      </c>
      <c r="S553" s="559">
        <v>0</v>
      </c>
      <c r="T553" s="559"/>
      <c r="U553" s="485">
        <v>0</v>
      </c>
      <c r="V553" s="559">
        <v>0</v>
      </c>
      <c r="W553" s="559"/>
    </row>
    <row r="554" spans="1:23" ht="18" customHeight="1">
      <c r="A554" s="484" t="s">
        <v>362</v>
      </c>
      <c r="B554" s="484" t="s">
        <v>362</v>
      </c>
      <c r="C554" s="484" t="s">
        <v>495</v>
      </c>
      <c r="D554" s="558" t="s">
        <v>38</v>
      </c>
      <c r="E554" s="558"/>
      <c r="F554" s="559">
        <v>683</v>
      </c>
      <c r="G554" s="559"/>
      <c r="H554" s="485">
        <v>683</v>
      </c>
      <c r="I554" s="485">
        <v>0</v>
      </c>
      <c r="J554" s="485">
        <v>0</v>
      </c>
      <c r="K554" s="485">
        <v>0</v>
      </c>
      <c r="L554" s="485">
        <v>0</v>
      </c>
      <c r="M554" s="485">
        <v>0</v>
      </c>
      <c r="N554" s="485">
        <v>683</v>
      </c>
      <c r="O554" s="485">
        <v>0</v>
      </c>
      <c r="P554" s="485">
        <v>0</v>
      </c>
      <c r="Q554" s="485">
        <v>0</v>
      </c>
      <c r="R554" s="485">
        <v>0</v>
      </c>
      <c r="S554" s="559">
        <v>0</v>
      </c>
      <c r="T554" s="559"/>
      <c r="U554" s="485">
        <v>0</v>
      </c>
      <c r="V554" s="559">
        <v>0</v>
      </c>
      <c r="W554" s="559"/>
    </row>
    <row r="555" spans="1:23" ht="27.75" customHeight="1">
      <c r="A555" s="484" t="s">
        <v>362</v>
      </c>
      <c r="B555" s="484" t="s">
        <v>362</v>
      </c>
      <c r="C555" s="484" t="s">
        <v>496</v>
      </c>
      <c r="D555" s="558" t="s">
        <v>39</v>
      </c>
      <c r="E555" s="558"/>
      <c r="F555" s="559">
        <v>3815</v>
      </c>
      <c r="G555" s="559"/>
      <c r="H555" s="485">
        <v>3815</v>
      </c>
      <c r="I555" s="485">
        <v>0</v>
      </c>
      <c r="J555" s="485">
        <v>0</v>
      </c>
      <c r="K555" s="485">
        <v>0</v>
      </c>
      <c r="L555" s="485">
        <v>0</v>
      </c>
      <c r="M555" s="485">
        <v>0</v>
      </c>
      <c r="N555" s="485">
        <v>3815</v>
      </c>
      <c r="O555" s="485">
        <v>0</v>
      </c>
      <c r="P555" s="485">
        <v>0</v>
      </c>
      <c r="Q555" s="485">
        <v>0</v>
      </c>
      <c r="R555" s="485">
        <v>0</v>
      </c>
      <c r="S555" s="559">
        <v>0</v>
      </c>
      <c r="T555" s="559"/>
      <c r="U555" s="485">
        <v>0</v>
      </c>
      <c r="V555" s="559">
        <v>0</v>
      </c>
      <c r="W555" s="559"/>
    </row>
    <row r="556" spans="1:23" ht="30.75" customHeight="1">
      <c r="A556" s="484" t="s">
        <v>362</v>
      </c>
      <c r="B556" s="484" t="s">
        <v>362</v>
      </c>
      <c r="C556" s="484" t="s">
        <v>497</v>
      </c>
      <c r="D556" s="558" t="s">
        <v>39</v>
      </c>
      <c r="E556" s="558"/>
      <c r="F556" s="559">
        <v>604</v>
      </c>
      <c r="G556" s="559"/>
      <c r="H556" s="485">
        <v>604</v>
      </c>
      <c r="I556" s="485">
        <v>0</v>
      </c>
      <c r="J556" s="485">
        <v>0</v>
      </c>
      <c r="K556" s="485">
        <v>0</v>
      </c>
      <c r="L556" s="485">
        <v>0</v>
      </c>
      <c r="M556" s="485">
        <v>0</v>
      </c>
      <c r="N556" s="485">
        <v>604</v>
      </c>
      <c r="O556" s="485">
        <v>0</v>
      </c>
      <c r="P556" s="485">
        <v>0</v>
      </c>
      <c r="Q556" s="485">
        <v>0</v>
      </c>
      <c r="R556" s="485">
        <v>0</v>
      </c>
      <c r="S556" s="559">
        <v>0</v>
      </c>
      <c r="T556" s="559"/>
      <c r="U556" s="485">
        <v>0</v>
      </c>
      <c r="V556" s="559">
        <v>0</v>
      </c>
      <c r="W556" s="559"/>
    </row>
    <row r="557" spans="1:23" s="482" customFormat="1" ht="30.75" customHeight="1">
      <c r="A557" s="475" t="s">
        <v>498</v>
      </c>
      <c r="B557" s="475" t="s">
        <v>362</v>
      </c>
      <c r="C557" s="475" t="s">
        <v>362</v>
      </c>
      <c r="D557" s="560" t="s">
        <v>18</v>
      </c>
      <c r="E557" s="560"/>
      <c r="F557" s="550">
        <v>3451123</v>
      </c>
      <c r="G557" s="550"/>
      <c r="H557" s="491">
        <v>3451123</v>
      </c>
      <c r="I557" s="491">
        <v>3191188</v>
      </c>
      <c r="J557" s="491">
        <v>2865397</v>
      </c>
      <c r="K557" s="491">
        <v>325791</v>
      </c>
      <c r="L557" s="491">
        <v>255085</v>
      </c>
      <c r="M557" s="491">
        <v>4850</v>
      </c>
      <c r="N557" s="491">
        <v>0</v>
      </c>
      <c r="O557" s="491">
        <v>0</v>
      </c>
      <c r="P557" s="491">
        <v>0</v>
      </c>
      <c r="Q557" s="491">
        <v>0</v>
      </c>
      <c r="R557" s="491">
        <v>0</v>
      </c>
      <c r="S557" s="550">
        <v>0</v>
      </c>
      <c r="T557" s="550"/>
      <c r="U557" s="491">
        <v>0</v>
      </c>
      <c r="V557" s="550">
        <v>0</v>
      </c>
      <c r="W557" s="550"/>
    </row>
    <row r="558" spans="1:23" ht="30.75" customHeight="1">
      <c r="A558" s="486" t="s">
        <v>362</v>
      </c>
      <c r="B558" s="486" t="s">
        <v>499</v>
      </c>
      <c r="C558" s="486" t="s">
        <v>362</v>
      </c>
      <c r="D558" s="563" t="s">
        <v>19</v>
      </c>
      <c r="E558" s="563"/>
      <c r="F558" s="562">
        <v>255085</v>
      </c>
      <c r="G558" s="562"/>
      <c r="H558" s="487">
        <v>255085</v>
      </c>
      <c r="I558" s="487">
        <v>0</v>
      </c>
      <c r="J558" s="487">
        <v>0</v>
      </c>
      <c r="K558" s="487">
        <v>0</v>
      </c>
      <c r="L558" s="487">
        <v>255085</v>
      </c>
      <c r="M558" s="487">
        <v>0</v>
      </c>
      <c r="N558" s="487">
        <v>0</v>
      </c>
      <c r="O558" s="487">
        <v>0</v>
      </c>
      <c r="P558" s="487">
        <v>0</v>
      </c>
      <c r="Q558" s="487">
        <v>0</v>
      </c>
      <c r="R558" s="487">
        <v>0</v>
      </c>
      <c r="S558" s="562">
        <v>0</v>
      </c>
      <c r="T558" s="562"/>
      <c r="U558" s="487">
        <v>0</v>
      </c>
      <c r="V558" s="562">
        <v>0</v>
      </c>
      <c r="W558" s="562"/>
    </row>
    <row r="559" spans="1:23" ht="62.25" customHeight="1">
      <c r="A559" s="484" t="s">
        <v>362</v>
      </c>
      <c r="B559" s="484" t="s">
        <v>362</v>
      </c>
      <c r="C559" s="484" t="s">
        <v>246</v>
      </c>
      <c r="D559" s="558" t="s">
        <v>65</v>
      </c>
      <c r="E559" s="558"/>
      <c r="F559" s="559">
        <v>2300</v>
      </c>
      <c r="G559" s="559"/>
      <c r="H559" s="485">
        <v>2300</v>
      </c>
      <c r="I559" s="485">
        <v>0</v>
      </c>
      <c r="J559" s="485">
        <v>0</v>
      </c>
      <c r="K559" s="485">
        <v>0</v>
      </c>
      <c r="L559" s="485">
        <v>2300</v>
      </c>
      <c r="M559" s="485">
        <v>0</v>
      </c>
      <c r="N559" s="485">
        <v>0</v>
      </c>
      <c r="O559" s="485">
        <v>0</v>
      </c>
      <c r="P559" s="485">
        <v>0</v>
      </c>
      <c r="Q559" s="485">
        <v>0</v>
      </c>
      <c r="R559" s="485">
        <v>0</v>
      </c>
      <c r="S559" s="559">
        <v>0</v>
      </c>
      <c r="T559" s="559"/>
      <c r="U559" s="485">
        <v>0</v>
      </c>
      <c r="V559" s="559">
        <v>0</v>
      </c>
      <c r="W559" s="559"/>
    </row>
    <row r="560" spans="1:23" ht="39.75" customHeight="1">
      <c r="A560" s="484" t="s">
        <v>362</v>
      </c>
      <c r="B560" s="484" t="s">
        <v>362</v>
      </c>
      <c r="C560" s="484" t="s">
        <v>500</v>
      </c>
      <c r="D560" s="558" t="s">
        <v>144</v>
      </c>
      <c r="E560" s="558"/>
      <c r="F560" s="559">
        <v>252785</v>
      </c>
      <c r="G560" s="559"/>
      <c r="H560" s="485">
        <v>252785</v>
      </c>
      <c r="I560" s="485">
        <v>0</v>
      </c>
      <c r="J560" s="485">
        <v>0</v>
      </c>
      <c r="K560" s="485">
        <v>0</v>
      </c>
      <c r="L560" s="485">
        <v>252785</v>
      </c>
      <c r="M560" s="485">
        <v>0</v>
      </c>
      <c r="N560" s="485">
        <v>0</v>
      </c>
      <c r="O560" s="485">
        <v>0</v>
      </c>
      <c r="P560" s="485">
        <v>0</v>
      </c>
      <c r="Q560" s="485">
        <v>0</v>
      </c>
      <c r="R560" s="485">
        <v>0</v>
      </c>
      <c r="S560" s="559">
        <v>0</v>
      </c>
      <c r="T560" s="559"/>
      <c r="U560" s="485">
        <v>0</v>
      </c>
      <c r="V560" s="559">
        <v>0</v>
      </c>
      <c r="W560" s="559"/>
    </row>
    <row r="561" spans="1:23" s="482" customFormat="1" ht="30.75" customHeight="1">
      <c r="A561" s="489" t="s">
        <v>362</v>
      </c>
      <c r="B561" s="489" t="s">
        <v>501</v>
      </c>
      <c r="C561" s="489" t="s">
        <v>362</v>
      </c>
      <c r="D561" s="551" t="s">
        <v>20</v>
      </c>
      <c r="E561" s="551"/>
      <c r="F561" s="552">
        <v>136000</v>
      </c>
      <c r="G561" s="552"/>
      <c r="H561" s="490">
        <v>136000</v>
      </c>
      <c r="I561" s="490">
        <v>135950</v>
      </c>
      <c r="J561" s="490">
        <v>103590</v>
      </c>
      <c r="K561" s="490">
        <v>32360</v>
      </c>
      <c r="L561" s="490">
        <v>0</v>
      </c>
      <c r="M561" s="490">
        <v>50</v>
      </c>
      <c r="N561" s="490">
        <v>0</v>
      </c>
      <c r="O561" s="490">
        <v>0</v>
      </c>
      <c r="P561" s="490">
        <v>0</v>
      </c>
      <c r="Q561" s="490">
        <v>0</v>
      </c>
      <c r="R561" s="490">
        <v>0</v>
      </c>
      <c r="S561" s="552">
        <v>0</v>
      </c>
      <c r="T561" s="552"/>
      <c r="U561" s="490">
        <v>0</v>
      </c>
      <c r="V561" s="562">
        <v>0</v>
      </c>
      <c r="W561" s="562"/>
    </row>
    <row r="562" spans="1:23" ht="31.5" customHeight="1">
      <c r="A562" s="484" t="s">
        <v>362</v>
      </c>
      <c r="B562" s="484" t="s">
        <v>362</v>
      </c>
      <c r="C562" s="484" t="s">
        <v>374</v>
      </c>
      <c r="D562" s="558" t="s">
        <v>30</v>
      </c>
      <c r="E562" s="558"/>
      <c r="F562" s="559">
        <v>50</v>
      </c>
      <c r="G562" s="559"/>
      <c r="H562" s="485">
        <v>50</v>
      </c>
      <c r="I562" s="485">
        <v>0</v>
      </c>
      <c r="J562" s="485">
        <v>0</v>
      </c>
      <c r="K562" s="485">
        <v>0</v>
      </c>
      <c r="L562" s="485">
        <v>0</v>
      </c>
      <c r="M562" s="485">
        <v>50</v>
      </c>
      <c r="N562" s="485">
        <v>0</v>
      </c>
      <c r="O562" s="485">
        <v>0</v>
      </c>
      <c r="P562" s="485">
        <v>0</v>
      </c>
      <c r="Q562" s="485">
        <v>0</v>
      </c>
      <c r="R562" s="485">
        <v>0</v>
      </c>
      <c r="S562" s="559">
        <v>0</v>
      </c>
      <c r="T562" s="559"/>
      <c r="U562" s="485">
        <v>0</v>
      </c>
      <c r="V562" s="559">
        <v>0</v>
      </c>
      <c r="W562" s="559"/>
    </row>
    <row r="563" spans="1:23" ht="27" customHeight="1">
      <c r="A563" s="484" t="s">
        <v>362</v>
      </c>
      <c r="B563" s="484" t="s">
        <v>362</v>
      </c>
      <c r="C563" s="484" t="s">
        <v>375</v>
      </c>
      <c r="D563" s="558" t="s">
        <v>31</v>
      </c>
      <c r="E563" s="558"/>
      <c r="F563" s="559">
        <v>58885</v>
      </c>
      <c r="G563" s="559"/>
      <c r="H563" s="485">
        <v>58885</v>
      </c>
      <c r="I563" s="485">
        <v>58885</v>
      </c>
      <c r="J563" s="485">
        <v>58885</v>
      </c>
      <c r="K563" s="485">
        <v>0</v>
      </c>
      <c r="L563" s="485">
        <v>0</v>
      </c>
      <c r="M563" s="485">
        <v>0</v>
      </c>
      <c r="N563" s="485">
        <v>0</v>
      </c>
      <c r="O563" s="485">
        <v>0</v>
      </c>
      <c r="P563" s="485">
        <v>0</v>
      </c>
      <c r="Q563" s="485">
        <v>0</v>
      </c>
      <c r="R563" s="485">
        <v>0</v>
      </c>
      <c r="S563" s="559">
        <v>0</v>
      </c>
      <c r="T563" s="559"/>
      <c r="U563" s="485">
        <v>0</v>
      </c>
      <c r="V563" s="559">
        <v>0</v>
      </c>
      <c r="W563" s="559"/>
    </row>
    <row r="564" spans="1:23" ht="20.25" customHeight="1">
      <c r="A564" s="484" t="s">
        <v>362</v>
      </c>
      <c r="B564" s="484" t="s">
        <v>362</v>
      </c>
      <c r="C564" s="484" t="s">
        <v>376</v>
      </c>
      <c r="D564" s="558" t="s">
        <v>32</v>
      </c>
      <c r="E564" s="558"/>
      <c r="F564" s="559">
        <v>4677</v>
      </c>
      <c r="G564" s="559"/>
      <c r="H564" s="485">
        <v>4677</v>
      </c>
      <c r="I564" s="485">
        <v>4677</v>
      </c>
      <c r="J564" s="485">
        <v>4677</v>
      </c>
      <c r="K564" s="485">
        <v>0</v>
      </c>
      <c r="L564" s="485">
        <v>0</v>
      </c>
      <c r="M564" s="485">
        <v>0</v>
      </c>
      <c r="N564" s="485">
        <v>0</v>
      </c>
      <c r="O564" s="485">
        <v>0</v>
      </c>
      <c r="P564" s="485">
        <v>0</v>
      </c>
      <c r="Q564" s="485">
        <v>0</v>
      </c>
      <c r="R564" s="485">
        <v>0</v>
      </c>
      <c r="S564" s="559">
        <v>0</v>
      </c>
      <c r="T564" s="559"/>
      <c r="U564" s="485">
        <v>0</v>
      </c>
      <c r="V564" s="559">
        <v>0</v>
      </c>
      <c r="W564" s="559"/>
    </row>
    <row r="565" spans="1:23" ht="20.25" customHeight="1">
      <c r="A565" s="484" t="s">
        <v>362</v>
      </c>
      <c r="B565" s="484" t="s">
        <v>362</v>
      </c>
      <c r="C565" s="484" t="s">
        <v>377</v>
      </c>
      <c r="D565" s="558" t="s">
        <v>33</v>
      </c>
      <c r="E565" s="558"/>
      <c r="F565" s="559">
        <v>17065</v>
      </c>
      <c r="G565" s="559"/>
      <c r="H565" s="485">
        <v>17065</v>
      </c>
      <c r="I565" s="485">
        <v>17065</v>
      </c>
      <c r="J565" s="485">
        <v>17065</v>
      </c>
      <c r="K565" s="485">
        <v>0</v>
      </c>
      <c r="L565" s="485">
        <v>0</v>
      </c>
      <c r="M565" s="485">
        <v>0</v>
      </c>
      <c r="N565" s="485">
        <v>0</v>
      </c>
      <c r="O565" s="485">
        <v>0</v>
      </c>
      <c r="P565" s="485">
        <v>0</v>
      </c>
      <c r="Q565" s="485">
        <v>0</v>
      </c>
      <c r="R565" s="485">
        <v>0</v>
      </c>
      <c r="S565" s="559">
        <v>0</v>
      </c>
      <c r="T565" s="559"/>
      <c r="U565" s="485">
        <v>0</v>
      </c>
      <c r="V565" s="559">
        <v>0</v>
      </c>
      <c r="W565" s="559"/>
    </row>
    <row r="566" spans="1:23" ht="38.25" customHeight="1">
      <c r="A566" s="484" t="s">
        <v>362</v>
      </c>
      <c r="B566" s="484" t="s">
        <v>362</v>
      </c>
      <c r="C566" s="484" t="s">
        <v>378</v>
      </c>
      <c r="D566" s="558" t="s">
        <v>646</v>
      </c>
      <c r="E566" s="558"/>
      <c r="F566" s="559">
        <v>2428</v>
      </c>
      <c r="G566" s="559"/>
      <c r="H566" s="485">
        <v>2428</v>
      </c>
      <c r="I566" s="485">
        <v>2428</v>
      </c>
      <c r="J566" s="485">
        <v>2428</v>
      </c>
      <c r="K566" s="485">
        <v>0</v>
      </c>
      <c r="L566" s="485">
        <v>0</v>
      </c>
      <c r="M566" s="485">
        <v>0</v>
      </c>
      <c r="N566" s="485">
        <v>0</v>
      </c>
      <c r="O566" s="485">
        <v>0</v>
      </c>
      <c r="P566" s="485">
        <v>0</v>
      </c>
      <c r="Q566" s="485">
        <v>0</v>
      </c>
      <c r="R566" s="485">
        <v>0</v>
      </c>
      <c r="S566" s="559">
        <v>0</v>
      </c>
      <c r="T566" s="559"/>
      <c r="U566" s="485">
        <v>0</v>
      </c>
      <c r="V566" s="559">
        <v>0</v>
      </c>
      <c r="W566" s="559"/>
    </row>
    <row r="567" spans="1:23" ht="27" customHeight="1">
      <c r="A567" s="484" t="s">
        <v>362</v>
      </c>
      <c r="B567" s="484" t="s">
        <v>362</v>
      </c>
      <c r="C567" s="484" t="s">
        <v>380</v>
      </c>
      <c r="D567" s="558" t="s">
        <v>34</v>
      </c>
      <c r="E567" s="558"/>
      <c r="F567" s="559">
        <v>20535</v>
      </c>
      <c r="G567" s="559"/>
      <c r="H567" s="485">
        <v>20535</v>
      </c>
      <c r="I567" s="485">
        <v>20535</v>
      </c>
      <c r="J567" s="485">
        <v>20535</v>
      </c>
      <c r="K567" s="485">
        <v>0</v>
      </c>
      <c r="L567" s="485">
        <v>0</v>
      </c>
      <c r="M567" s="485">
        <v>0</v>
      </c>
      <c r="N567" s="485">
        <v>0</v>
      </c>
      <c r="O567" s="485">
        <v>0</v>
      </c>
      <c r="P567" s="485">
        <v>0</v>
      </c>
      <c r="Q567" s="485">
        <v>0</v>
      </c>
      <c r="R567" s="485">
        <v>0</v>
      </c>
      <c r="S567" s="559">
        <v>0</v>
      </c>
      <c r="T567" s="559"/>
      <c r="U567" s="485">
        <v>0</v>
      </c>
      <c r="V567" s="559">
        <v>0</v>
      </c>
      <c r="W567" s="559"/>
    </row>
    <row r="568" spans="1:23" ht="21.75" customHeight="1">
      <c r="A568" s="484" t="s">
        <v>362</v>
      </c>
      <c r="B568" s="484" t="s">
        <v>362</v>
      </c>
      <c r="C568" s="484" t="s">
        <v>369</v>
      </c>
      <c r="D568" s="558" t="s">
        <v>26</v>
      </c>
      <c r="E568" s="558"/>
      <c r="F568" s="559">
        <v>3105</v>
      </c>
      <c r="G568" s="559"/>
      <c r="H568" s="485">
        <v>3105</v>
      </c>
      <c r="I568" s="485">
        <v>3105</v>
      </c>
      <c r="J568" s="485">
        <v>0</v>
      </c>
      <c r="K568" s="485">
        <v>3105</v>
      </c>
      <c r="L568" s="485">
        <v>0</v>
      </c>
      <c r="M568" s="485">
        <v>0</v>
      </c>
      <c r="N568" s="485">
        <v>0</v>
      </c>
      <c r="O568" s="485">
        <v>0</v>
      </c>
      <c r="P568" s="485">
        <v>0</v>
      </c>
      <c r="Q568" s="485">
        <v>0</v>
      </c>
      <c r="R568" s="485">
        <v>0</v>
      </c>
      <c r="S568" s="559">
        <v>0</v>
      </c>
      <c r="T568" s="559"/>
      <c r="U568" s="485">
        <v>0</v>
      </c>
      <c r="V568" s="559">
        <v>0</v>
      </c>
      <c r="W568" s="559"/>
    </row>
    <row r="569" spans="1:23" ht="18" customHeight="1">
      <c r="A569" s="484" t="s">
        <v>362</v>
      </c>
      <c r="B569" s="484" t="s">
        <v>362</v>
      </c>
      <c r="C569" s="484" t="s">
        <v>383</v>
      </c>
      <c r="D569" s="558" t="s">
        <v>49</v>
      </c>
      <c r="E569" s="558"/>
      <c r="F569" s="559">
        <v>100</v>
      </c>
      <c r="G569" s="559"/>
      <c r="H569" s="485">
        <v>100</v>
      </c>
      <c r="I569" s="485">
        <v>100</v>
      </c>
      <c r="J569" s="485">
        <v>0</v>
      </c>
      <c r="K569" s="485">
        <v>100</v>
      </c>
      <c r="L569" s="485">
        <v>0</v>
      </c>
      <c r="M569" s="485">
        <v>0</v>
      </c>
      <c r="N569" s="485">
        <v>0</v>
      </c>
      <c r="O569" s="485">
        <v>0</v>
      </c>
      <c r="P569" s="485">
        <v>0</v>
      </c>
      <c r="Q569" s="485">
        <v>0</v>
      </c>
      <c r="R569" s="485">
        <v>0</v>
      </c>
      <c r="S569" s="559">
        <v>0</v>
      </c>
      <c r="T569" s="559"/>
      <c r="U569" s="485">
        <v>0</v>
      </c>
      <c r="V569" s="559">
        <v>0</v>
      </c>
      <c r="W569" s="559"/>
    </row>
    <row r="570" spans="1:23" ht="18" customHeight="1">
      <c r="A570" s="484" t="s">
        <v>362</v>
      </c>
      <c r="B570" s="484" t="s">
        <v>362</v>
      </c>
      <c r="C570" s="484" t="s">
        <v>367</v>
      </c>
      <c r="D570" s="558" t="s">
        <v>25</v>
      </c>
      <c r="E570" s="558"/>
      <c r="F570" s="559">
        <v>27846</v>
      </c>
      <c r="G570" s="559"/>
      <c r="H570" s="485">
        <v>27846</v>
      </c>
      <c r="I570" s="485">
        <v>27846</v>
      </c>
      <c r="J570" s="485">
        <v>0</v>
      </c>
      <c r="K570" s="485">
        <v>27846</v>
      </c>
      <c r="L570" s="485">
        <v>0</v>
      </c>
      <c r="M570" s="485">
        <v>0</v>
      </c>
      <c r="N570" s="485">
        <v>0</v>
      </c>
      <c r="O570" s="485">
        <v>0</v>
      </c>
      <c r="P570" s="485">
        <v>0</v>
      </c>
      <c r="Q570" s="485">
        <v>0</v>
      </c>
      <c r="R570" s="485">
        <v>0</v>
      </c>
      <c r="S570" s="559">
        <v>0</v>
      </c>
      <c r="T570" s="559"/>
      <c r="U570" s="485">
        <v>0</v>
      </c>
      <c r="V570" s="559">
        <v>0</v>
      </c>
      <c r="W570" s="559"/>
    </row>
    <row r="571" spans="1:23" ht="33" customHeight="1">
      <c r="A571" s="484" t="s">
        <v>362</v>
      </c>
      <c r="B571" s="484" t="s">
        <v>362</v>
      </c>
      <c r="C571" s="484" t="s">
        <v>387</v>
      </c>
      <c r="D571" s="558" t="s">
        <v>39</v>
      </c>
      <c r="E571" s="558"/>
      <c r="F571" s="559">
        <v>1309</v>
      </c>
      <c r="G571" s="559"/>
      <c r="H571" s="485">
        <v>1309</v>
      </c>
      <c r="I571" s="485">
        <v>1309</v>
      </c>
      <c r="J571" s="485">
        <v>0</v>
      </c>
      <c r="K571" s="485">
        <v>1309</v>
      </c>
      <c r="L571" s="485">
        <v>0</v>
      </c>
      <c r="M571" s="485">
        <v>0</v>
      </c>
      <c r="N571" s="485">
        <v>0</v>
      </c>
      <c r="O571" s="485">
        <v>0</v>
      </c>
      <c r="P571" s="485">
        <v>0</v>
      </c>
      <c r="Q571" s="485">
        <v>0</v>
      </c>
      <c r="R571" s="485">
        <v>0</v>
      </c>
      <c r="S571" s="559">
        <v>0</v>
      </c>
      <c r="T571" s="559"/>
      <c r="U571" s="485">
        <v>0</v>
      </c>
      <c r="V571" s="559">
        <v>0</v>
      </c>
      <c r="W571" s="559"/>
    </row>
    <row r="572" spans="1:23" s="482" customFormat="1" ht="21.75" customHeight="1">
      <c r="A572" s="489" t="s">
        <v>362</v>
      </c>
      <c r="B572" s="489" t="s">
        <v>502</v>
      </c>
      <c r="C572" s="489" t="s">
        <v>362</v>
      </c>
      <c r="D572" s="551" t="s">
        <v>233</v>
      </c>
      <c r="E572" s="551"/>
      <c r="F572" s="552">
        <v>3006290</v>
      </c>
      <c r="G572" s="552"/>
      <c r="H572" s="490">
        <v>3006290</v>
      </c>
      <c r="I572" s="490">
        <v>3001490</v>
      </c>
      <c r="J572" s="490">
        <v>2758290</v>
      </c>
      <c r="K572" s="490">
        <v>243200</v>
      </c>
      <c r="L572" s="490">
        <v>0</v>
      </c>
      <c r="M572" s="490">
        <v>4800</v>
      </c>
      <c r="N572" s="490">
        <v>0</v>
      </c>
      <c r="O572" s="490">
        <v>0</v>
      </c>
      <c r="P572" s="490">
        <v>0</v>
      </c>
      <c r="Q572" s="490">
        <v>0</v>
      </c>
      <c r="R572" s="490">
        <v>0</v>
      </c>
      <c r="S572" s="552">
        <v>0</v>
      </c>
      <c r="T572" s="552"/>
      <c r="U572" s="490">
        <v>0</v>
      </c>
      <c r="V572" s="552">
        <v>0</v>
      </c>
      <c r="W572" s="552"/>
    </row>
    <row r="573" spans="1:23" ht="30.75" customHeight="1">
      <c r="A573" s="484" t="s">
        <v>362</v>
      </c>
      <c r="B573" s="484" t="s">
        <v>362</v>
      </c>
      <c r="C573" s="484" t="s">
        <v>374</v>
      </c>
      <c r="D573" s="558" t="s">
        <v>30</v>
      </c>
      <c r="E573" s="558"/>
      <c r="F573" s="559">
        <v>4800</v>
      </c>
      <c r="G573" s="559"/>
      <c r="H573" s="485">
        <v>4800</v>
      </c>
      <c r="I573" s="485">
        <v>0</v>
      </c>
      <c r="J573" s="485">
        <v>0</v>
      </c>
      <c r="K573" s="485">
        <v>0</v>
      </c>
      <c r="L573" s="485">
        <v>0</v>
      </c>
      <c r="M573" s="485">
        <v>4800</v>
      </c>
      <c r="N573" s="485">
        <v>0</v>
      </c>
      <c r="O573" s="485">
        <v>0</v>
      </c>
      <c r="P573" s="485">
        <v>0</v>
      </c>
      <c r="Q573" s="485">
        <v>0</v>
      </c>
      <c r="R573" s="485">
        <v>0</v>
      </c>
      <c r="S573" s="559">
        <v>0</v>
      </c>
      <c r="T573" s="559"/>
      <c r="U573" s="485">
        <v>0</v>
      </c>
      <c r="V573" s="559">
        <v>0</v>
      </c>
      <c r="W573" s="559"/>
    </row>
    <row r="574" spans="1:23" ht="21.75" customHeight="1">
      <c r="A574" s="484" t="s">
        <v>362</v>
      </c>
      <c r="B574" s="484" t="s">
        <v>362</v>
      </c>
      <c r="C574" s="484" t="s">
        <v>375</v>
      </c>
      <c r="D574" s="558" t="s">
        <v>31</v>
      </c>
      <c r="E574" s="558"/>
      <c r="F574" s="559">
        <v>2132650</v>
      </c>
      <c r="G574" s="559"/>
      <c r="H574" s="485">
        <v>2132650</v>
      </c>
      <c r="I574" s="485">
        <v>2132650</v>
      </c>
      <c r="J574" s="485">
        <v>2132650</v>
      </c>
      <c r="K574" s="485">
        <v>0</v>
      </c>
      <c r="L574" s="485">
        <v>0</v>
      </c>
      <c r="M574" s="485">
        <v>0</v>
      </c>
      <c r="N574" s="485">
        <v>0</v>
      </c>
      <c r="O574" s="485">
        <v>0</v>
      </c>
      <c r="P574" s="485">
        <v>0</v>
      </c>
      <c r="Q574" s="485">
        <v>0</v>
      </c>
      <c r="R574" s="485">
        <v>0</v>
      </c>
      <c r="S574" s="559">
        <v>0</v>
      </c>
      <c r="T574" s="559"/>
      <c r="U574" s="485">
        <v>0</v>
      </c>
      <c r="V574" s="559">
        <v>0</v>
      </c>
      <c r="W574" s="559"/>
    </row>
    <row r="575" spans="1:23" ht="21.75" customHeight="1">
      <c r="A575" s="484" t="s">
        <v>362</v>
      </c>
      <c r="B575" s="484" t="s">
        <v>362</v>
      </c>
      <c r="C575" s="484" t="s">
        <v>376</v>
      </c>
      <c r="D575" s="558" t="s">
        <v>32</v>
      </c>
      <c r="E575" s="558"/>
      <c r="F575" s="559">
        <v>173000</v>
      </c>
      <c r="G575" s="559"/>
      <c r="H575" s="485">
        <v>173000</v>
      </c>
      <c r="I575" s="485">
        <v>173000</v>
      </c>
      <c r="J575" s="485">
        <v>173000</v>
      </c>
      <c r="K575" s="485">
        <v>0</v>
      </c>
      <c r="L575" s="485">
        <v>0</v>
      </c>
      <c r="M575" s="485">
        <v>0</v>
      </c>
      <c r="N575" s="485">
        <v>0</v>
      </c>
      <c r="O575" s="485">
        <v>0</v>
      </c>
      <c r="P575" s="485">
        <v>0</v>
      </c>
      <c r="Q575" s="485">
        <v>0</v>
      </c>
      <c r="R575" s="485">
        <v>0</v>
      </c>
      <c r="S575" s="559">
        <v>0</v>
      </c>
      <c r="T575" s="559"/>
      <c r="U575" s="485">
        <v>0</v>
      </c>
      <c r="V575" s="559">
        <v>0</v>
      </c>
      <c r="W575" s="559"/>
    </row>
    <row r="576" spans="1:23" ht="22.5" customHeight="1">
      <c r="A576" s="484" t="s">
        <v>362</v>
      </c>
      <c r="B576" s="484" t="s">
        <v>362</v>
      </c>
      <c r="C576" s="484" t="s">
        <v>377</v>
      </c>
      <c r="D576" s="558" t="s">
        <v>33</v>
      </c>
      <c r="E576" s="558"/>
      <c r="F576" s="559">
        <v>382570</v>
      </c>
      <c r="G576" s="559"/>
      <c r="H576" s="485">
        <v>382570</v>
      </c>
      <c r="I576" s="485">
        <v>382570</v>
      </c>
      <c r="J576" s="485">
        <v>382570</v>
      </c>
      <c r="K576" s="485">
        <v>0</v>
      </c>
      <c r="L576" s="485">
        <v>0</v>
      </c>
      <c r="M576" s="485">
        <v>0</v>
      </c>
      <c r="N576" s="485">
        <v>0</v>
      </c>
      <c r="O576" s="485">
        <v>0</v>
      </c>
      <c r="P576" s="485">
        <v>0</v>
      </c>
      <c r="Q576" s="485">
        <v>0</v>
      </c>
      <c r="R576" s="485">
        <v>0</v>
      </c>
      <c r="S576" s="559">
        <v>0</v>
      </c>
      <c r="T576" s="559"/>
      <c r="U576" s="485">
        <v>0</v>
      </c>
      <c r="V576" s="559">
        <v>0</v>
      </c>
      <c r="W576" s="559"/>
    </row>
    <row r="577" spans="1:23" ht="44.25" customHeight="1">
      <c r="A577" s="484" t="s">
        <v>362</v>
      </c>
      <c r="B577" s="484" t="s">
        <v>362</v>
      </c>
      <c r="C577" s="484" t="s">
        <v>378</v>
      </c>
      <c r="D577" s="558" t="s">
        <v>646</v>
      </c>
      <c r="E577" s="558"/>
      <c r="F577" s="559">
        <v>35970</v>
      </c>
      <c r="G577" s="559"/>
      <c r="H577" s="485">
        <v>35970</v>
      </c>
      <c r="I577" s="485">
        <v>35970</v>
      </c>
      <c r="J577" s="485">
        <v>35970</v>
      </c>
      <c r="K577" s="485">
        <v>0</v>
      </c>
      <c r="L577" s="485">
        <v>0</v>
      </c>
      <c r="M577" s="485">
        <v>0</v>
      </c>
      <c r="N577" s="485">
        <v>0</v>
      </c>
      <c r="O577" s="485">
        <v>0</v>
      </c>
      <c r="P577" s="485">
        <v>0</v>
      </c>
      <c r="Q577" s="485">
        <v>0</v>
      </c>
      <c r="R577" s="485">
        <v>0</v>
      </c>
      <c r="S577" s="559">
        <v>0</v>
      </c>
      <c r="T577" s="559"/>
      <c r="U577" s="485">
        <v>0</v>
      </c>
      <c r="V577" s="559">
        <v>0</v>
      </c>
      <c r="W577" s="559"/>
    </row>
    <row r="578" spans="1:23" ht="35.25" customHeight="1">
      <c r="A578" s="484" t="s">
        <v>362</v>
      </c>
      <c r="B578" s="484" t="s">
        <v>362</v>
      </c>
      <c r="C578" s="484" t="s">
        <v>379</v>
      </c>
      <c r="D578" s="558" t="s">
        <v>266</v>
      </c>
      <c r="E578" s="558"/>
      <c r="F578" s="559">
        <v>500</v>
      </c>
      <c r="G578" s="559"/>
      <c r="H578" s="485">
        <v>500</v>
      </c>
      <c r="I578" s="485">
        <v>500</v>
      </c>
      <c r="J578" s="485">
        <v>0</v>
      </c>
      <c r="K578" s="485">
        <v>500</v>
      </c>
      <c r="L578" s="485">
        <v>0</v>
      </c>
      <c r="M578" s="485">
        <v>0</v>
      </c>
      <c r="N578" s="485">
        <v>0</v>
      </c>
      <c r="O578" s="485">
        <v>0</v>
      </c>
      <c r="P578" s="485">
        <v>0</v>
      </c>
      <c r="Q578" s="485">
        <v>0</v>
      </c>
      <c r="R578" s="485">
        <v>0</v>
      </c>
      <c r="S578" s="559">
        <v>0</v>
      </c>
      <c r="T578" s="559"/>
      <c r="U578" s="485">
        <v>0</v>
      </c>
      <c r="V578" s="559">
        <v>0</v>
      </c>
      <c r="W578" s="559"/>
    </row>
    <row r="579" spans="1:23" ht="23.25" customHeight="1">
      <c r="A579" s="484" t="s">
        <v>362</v>
      </c>
      <c r="B579" s="484" t="s">
        <v>362</v>
      </c>
      <c r="C579" s="484" t="s">
        <v>380</v>
      </c>
      <c r="D579" s="558" t="s">
        <v>34</v>
      </c>
      <c r="E579" s="558"/>
      <c r="F579" s="559">
        <v>34100</v>
      </c>
      <c r="G579" s="559"/>
      <c r="H579" s="485">
        <v>34100</v>
      </c>
      <c r="I579" s="485">
        <v>34100</v>
      </c>
      <c r="J579" s="485">
        <v>34100</v>
      </c>
      <c r="K579" s="485">
        <v>0</v>
      </c>
      <c r="L579" s="485">
        <v>0</v>
      </c>
      <c r="M579" s="485">
        <v>0</v>
      </c>
      <c r="N579" s="485">
        <v>0</v>
      </c>
      <c r="O579" s="485">
        <v>0</v>
      </c>
      <c r="P579" s="485">
        <v>0</v>
      </c>
      <c r="Q579" s="485">
        <v>0</v>
      </c>
      <c r="R579" s="485">
        <v>0</v>
      </c>
      <c r="S579" s="559">
        <v>0</v>
      </c>
      <c r="T579" s="559"/>
      <c r="U579" s="485">
        <v>0</v>
      </c>
      <c r="V579" s="559">
        <v>0</v>
      </c>
      <c r="W579" s="559"/>
    </row>
    <row r="580" spans="1:23" ht="20.25" customHeight="1">
      <c r="A580" s="484" t="s">
        <v>362</v>
      </c>
      <c r="B580" s="484" t="s">
        <v>362</v>
      </c>
      <c r="C580" s="484" t="s">
        <v>369</v>
      </c>
      <c r="D580" s="558" t="s">
        <v>26</v>
      </c>
      <c r="E580" s="558"/>
      <c r="F580" s="559">
        <v>38350</v>
      </c>
      <c r="G580" s="559"/>
      <c r="H580" s="485">
        <v>38350</v>
      </c>
      <c r="I580" s="485">
        <v>38350</v>
      </c>
      <c r="J580" s="485">
        <v>0</v>
      </c>
      <c r="K580" s="485">
        <v>38350</v>
      </c>
      <c r="L580" s="485">
        <v>0</v>
      </c>
      <c r="M580" s="485">
        <v>0</v>
      </c>
      <c r="N580" s="485">
        <v>0</v>
      </c>
      <c r="O580" s="485">
        <v>0</v>
      </c>
      <c r="P580" s="485">
        <v>0</v>
      </c>
      <c r="Q580" s="485">
        <v>0</v>
      </c>
      <c r="R580" s="485">
        <v>0</v>
      </c>
      <c r="S580" s="559">
        <v>0</v>
      </c>
      <c r="T580" s="559"/>
      <c r="U580" s="485">
        <v>0</v>
      </c>
      <c r="V580" s="559">
        <v>0</v>
      </c>
      <c r="W580" s="559"/>
    </row>
    <row r="581" spans="1:23" ht="18" customHeight="1">
      <c r="A581" s="484" t="s">
        <v>362</v>
      </c>
      <c r="B581" s="484" t="s">
        <v>362</v>
      </c>
      <c r="C581" s="484" t="s">
        <v>381</v>
      </c>
      <c r="D581" s="558" t="s">
        <v>35</v>
      </c>
      <c r="E581" s="558"/>
      <c r="F581" s="559">
        <v>60700</v>
      </c>
      <c r="G581" s="559"/>
      <c r="H581" s="485">
        <v>60700</v>
      </c>
      <c r="I581" s="485">
        <v>60700</v>
      </c>
      <c r="J581" s="485">
        <v>0</v>
      </c>
      <c r="K581" s="485">
        <v>60700</v>
      </c>
      <c r="L581" s="485">
        <v>0</v>
      </c>
      <c r="M581" s="485">
        <v>0</v>
      </c>
      <c r="N581" s="485">
        <v>0</v>
      </c>
      <c r="O581" s="485">
        <v>0</v>
      </c>
      <c r="P581" s="485">
        <v>0</v>
      </c>
      <c r="Q581" s="485">
        <v>0</v>
      </c>
      <c r="R581" s="485">
        <v>0</v>
      </c>
      <c r="S581" s="559">
        <v>0</v>
      </c>
      <c r="T581" s="559"/>
      <c r="U581" s="485">
        <v>0</v>
      </c>
      <c r="V581" s="559">
        <v>0</v>
      </c>
      <c r="W581" s="559"/>
    </row>
    <row r="582" spans="1:23" ht="18" customHeight="1">
      <c r="A582" s="484" t="s">
        <v>362</v>
      </c>
      <c r="B582" s="484" t="s">
        <v>362</v>
      </c>
      <c r="C582" s="484" t="s">
        <v>382</v>
      </c>
      <c r="D582" s="558" t="s">
        <v>36</v>
      </c>
      <c r="E582" s="558"/>
      <c r="F582" s="559">
        <v>15000</v>
      </c>
      <c r="G582" s="559"/>
      <c r="H582" s="485">
        <v>15000</v>
      </c>
      <c r="I582" s="485">
        <v>15000</v>
      </c>
      <c r="J582" s="485">
        <v>0</v>
      </c>
      <c r="K582" s="485">
        <v>15000</v>
      </c>
      <c r="L582" s="485">
        <v>0</v>
      </c>
      <c r="M582" s="485">
        <v>0</v>
      </c>
      <c r="N582" s="485">
        <v>0</v>
      </c>
      <c r="O582" s="485">
        <v>0</v>
      </c>
      <c r="P582" s="485">
        <v>0</v>
      </c>
      <c r="Q582" s="485">
        <v>0</v>
      </c>
      <c r="R582" s="485">
        <v>0</v>
      </c>
      <c r="S582" s="559">
        <v>0</v>
      </c>
      <c r="T582" s="559"/>
      <c r="U582" s="485">
        <v>0</v>
      </c>
      <c r="V582" s="559">
        <v>0</v>
      </c>
      <c r="W582" s="559"/>
    </row>
    <row r="583" spans="1:23" ht="18" customHeight="1">
      <c r="A583" s="484" t="s">
        <v>362</v>
      </c>
      <c r="B583" s="484" t="s">
        <v>362</v>
      </c>
      <c r="C583" s="484" t="s">
        <v>383</v>
      </c>
      <c r="D583" s="558" t="s">
        <v>49</v>
      </c>
      <c r="E583" s="558"/>
      <c r="F583" s="559">
        <v>4000</v>
      </c>
      <c r="G583" s="559"/>
      <c r="H583" s="485">
        <v>4000</v>
      </c>
      <c r="I583" s="485">
        <v>4000</v>
      </c>
      <c r="J583" s="485">
        <v>0</v>
      </c>
      <c r="K583" s="485">
        <v>4000</v>
      </c>
      <c r="L583" s="485">
        <v>0</v>
      </c>
      <c r="M583" s="485">
        <v>0</v>
      </c>
      <c r="N583" s="485">
        <v>0</v>
      </c>
      <c r="O583" s="485">
        <v>0</v>
      </c>
      <c r="P583" s="485">
        <v>0</v>
      </c>
      <c r="Q583" s="485">
        <v>0</v>
      </c>
      <c r="R583" s="485">
        <v>0</v>
      </c>
      <c r="S583" s="559">
        <v>0</v>
      </c>
      <c r="T583" s="559"/>
      <c r="U583" s="485">
        <v>0</v>
      </c>
      <c r="V583" s="559">
        <v>0</v>
      </c>
      <c r="W583" s="559"/>
    </row>
    <row r="584" spans="1:23" ht="18" customHeight="1">
      <c r="A584" s="484" t="s">
        <v>362</v>
      </c>
      <c r="B584" s="484" t="s">
        <v>362</v>
      </c>
      <c r="C584" s="484" t="s">
        <v>367</v>
      </c>
      <c r="D584" s="558" t="s">
        <v>25</v>
      </c>
      <c r="E584" s="558"/>
      <c r="F584" s="559">
        <v>42000</v>
      </c>
      <c r="G584" s="559"/>
      <c r="H584" s="485">
        <v>42000</v>
      </c>
      <c r="I584" s="485">
        <v>42000</v>
      </c>
      <c r="J584" s="485">
        <v>0</v>
      </c>
      <c r="K584" s="485">
        <v>42000</v>
      </c>
      <c r="L584" s="485">
        <v>0</v>
      </c>
      <c r="M584" s="485">
        <v>0</v>
      </c>
      <c r="N584" s="485">
        <v>0</v>
      </c>
      <c r="O584" s="485">
        <v>0</v>
      </c>
      <c r="P584" s="485">
        <v>0</v>
      </c>
      <c r="Q584" s="485">
        <v>0</v>
      </c>
      <c r="R584" s="485">
        <v>0</v>
      </c>
      <c r="S584" s="559">
        <v>0</v>
      </c>
      <c r="T584" s="559"/>
      <c r="U584" s="485">
        <v>0</v>
      </c>
      <c r="V584" s="559">
        <v>0</v>
      </c>
      <c r="W584" s="559"/>
    </row>
    <row r="585" spans="1:23" ht="23.25" customHeight="1">
      <c r="A585" s="484" t="s">
        <v>362</v>
      </c>
      <c r="B585" s="484" t="s">
        <v>362</v>
      </c>
      <c r="C585" s="484" t="s">
        <v>384</v>
      </c>
      <c r="D585" s="558" t="s">
        <v>267</v>
      </c>
      <c r="E585" s="558"/>
      <c r="F585" s="559">
        <v>4000</v>
      </c>
      <c r="G585" s="559"/>
      <c r="H585" s="485">
        <v>4000</v>
      </c>
      <c r="I585" s="485">
        <v>4000</v>
      </c>
      <c r="J585" s="485">
        <v>0</v>
      </c>
      <c r="K585" s="485">
        <v>4000</v>
      </c>
      <c r="L585" s="485">
        <v>0</v>
      </c>
      <c r="M585" s="485">
        <v>0</v>
      </c>
      <c r="N585" s="485">
        <v>0</v>
      </c>
      <c r="O585" s="485">
        <v>0</v>
      </c>
      <c r="P585" s="485">
        <v>0</v>
      </c>
      <c r="Q585" s="485">
        <v>0</v>
      </c>
      <c r="R585" s="485">
        <v>0</v>
      </c>
      <c r="S585" s="559">
        <v>0</v>
      </c>
      <c r="T585" s="559"/>
      <c r="U585" s="485">
        <v>0</v>
      </c>
      <c r="V585" s="559">
        <v>0</v>
      </c>
      <c r="W585" s="559"/>
    </row>
    <row r="586" spans="1:23" ht="18" customHeight="1">
      <c r="A586" s="484" t="s">
        <v>362</v>
      </c>
      <c r="B586" s="484" t="s">
        <v>362</v>
      </c>
      <c r="C586" s="484" t="s">
        <v>385</v>
      </c>
      <c r="D586" s="558" t="s">
        <v>37</v>
      </c>
      <c r="E586" s="558"/>
      <c r="F586" s="559">
        <v>800</v>
      </c>
      <c r="G586" s="559"/>
      <c r="H586" s="485">
        <v>800</v>
      </c>
      <c r="I586" s="485">
        <v>800</v>
      </c>
      <c r="J586" s="485">
        <v>0</v>
      </c>
      <c r="K586" s="485">
        <v>800</v>
      </c>
      <c r="L586" s="485">
        <v>0</v>
      </c>
      <c r="M586" s="485">
        <v>0</v>
      </c>
      <c r="N586" s="485">
        <v>0</v>
      </c>
      <c r="O586" s="485">
        <v>0</v>
      </c>
      <c r="P586" s="485">
        <v>0</v>
      </c>
      <c r="Q586" s="485">
        <v>0</v>
      </c>
      <c r="R586" s="485">
        <v>0</v>
      </c>
      <c r="S586" s="559">
        <v>0</v>
      </c>
      <c r="T586" s="559"/>
      <c r="U586" s="485">
        <v>0</v>
      </c>
      <c r="V586" s="559">
        <v>0</v>
      </c>
      <c r="W586" s="559"/>
    </row>
    <row r="587" spans="1:23" ht="18" customHeight="1">
      <c r="A587" s="484" t="s">
        <v>362</v>
      </c>
      <c r="B587" s="484" t="s">
        <v>362</v>
      </c>
      <c r="C587" s="484" t="s">
        <v>386</v>
      </c>
      <c r="D587" s="558" t="s">
        <v>38</v>
      </c>
      <c r="E587" s="558"/>
      <c r="F587" s="559">
        <v>3500</v>
      </c>
      <c r="G587" s="559"/>
      <c r="H587" s="485">
        <v>3500</v>
      </c>
      <c r="I587" s="485">
        <v>3500</v>
      </c>
      <c r="J587" s="485">
        <v>0</v>
      </c>
      <c r="K587" s="485">
        <v>3500</v>
      </c>
      <c r="L587" s="485">
        <v>0</v>
      </c>
      <c r="M587" s="485">
        <v>0</v>
      </c>
      <c r="N587" s="485">
        <v>0</v>
      </c>
      <c r="O587" s="485">
        <v>0</v>
      </c>
      <c r="P587" s="485">
        <v>0</v>
      </c>
      <c r="Q587" s="485">
        <v>0</v>
      </c>
      <c r="R587" s="485">
        <v>0</v>
      </c>
      <c r="S587" s="559">
        <v>0</v>
      </c>
      <c r="T587" s="559"/>
      <c r="U587" s="485">
        <v>0</v>
      </c>
      <c r="V587" s="559">
        <v>0</v>
      </c>
      <c r="W587" s="559"/>
    </row>
    <row r="588" spans="1:23" ht="34.5" customHeight="1">
      <c r="A588" s="484" t="s">
        <v>362</v>
      </c>
      <c r="B588" s="484" t="s">
        <v>362</v>
      </c>
      <c r="C588" s="484" t="s">
        <v>387</v>
      </c>
      <c r="D588" s="558" t="s">
        <v>39</v>
      </c>
      <c r="E588" s="558"/>
      <c r="F588" s="559">
        <v>61850</v>
      </c>
      <c r="G588" s="559"/>
      <c r="H588" s="485">
        <v>61850</v>
      </c>
      <c r="I588" s="485">
        <v>61850</v>
      </c>
      <c r="J588" s="485">
        <v>0</v>
      </c>
      <c r="K588" s="485">
        <v>61850</v>
      </c>
      <c r="L588" s="485">
        <v>0</v>
      </c>
      <c r="M588" s="485">
        <v>0</v>
      </c>
      <c r="N588" s="485">
        <v>0</v>
      </c>
      <c r="O588" s="485">
        <v>0</v>
      </c>
      <c r="P588" s="485">
        <v>0</v>
      </c>
      <c r="Q588" s="485">
        <v>0</v>
      </c>
      <c r="R588" s="485">
        <v>0</v>
      </c>
      <c r="S588" s="559">
        <v>0</v>
      </c>
      <c r="T588" s="559"/>
      <c r="U588" s="485">
        <v>0</v>
      </c>
      <c r="V588" s="559">
        <v>0</v>
      </c>
      <c r="W588" s="559"/>
    </row>
    <row r="589" spans="1:23" ht="16.5" customHeight="1">
      <c r="A589" s="484" t="s">
        <v>362</v>
      </c>
      <c r="B589" s="484" t="s">
        <v>362</v>
      </c>
      <c r="C589" s="484" t="s">
        <v>388</v>
      </c>
      <c r="D589" s="558" t="s">
        <v>40</v>
      </c>
      <c r="E589" s="558"/>
      <c r="F589" s="559">
        <v>3500</v>
      </c>
      <c r="G589" s="559"/>
      <c r="H589" s="485">
        <v>3500</v>
      </c>
      <c r="I589" s="485">
        <v>3500</v>
      </c>
      <c r="J589" s="485">
        <v>0</v>
      </c>
      <c r="K589" s="485">
        <v>3500</v>
      </c>
      <c r="L589" s="485">
        <v>0</v>
      </c>
      <c r="M589" s="485">
        <v>0</v>
      </c>
      <c r="N589" s="485">
        <v>0</v>
      </c>
      <c r="O589" s="485">
        <v>0</v>
      </c>
      <c r="P589" s="485">
        <v>0</v>
      </c>
      <c r="Q589" s="485">
        <v>0</v>
      </c>
      <c r="R589" s="485">
        <v>0</v>
      </c>
      <c r="S589" s="559">
        <v>0</v>
      </c>
      <c r="T589" s="559"/>
      <c r="U589" s="485">
        <v>0</v>
      </c>
      <c r="V589" s="559">
        <v>0</v>
      </c>
      <c r="W589" s="559"/>
    </row>
    <row r="590" spans="1:23" ht="31.5" customHeight="1">
      <c r="A590" s="484" t="s">
        <v>362</v>
      </c>
      <c r="B590" s="484" t="s">
        <v>362</v>
      </c>
      <c r="C590" s="484" t="s">
        <v>390</v>
      </c>
      <c r="D590" s="558" t="s">
        <v>41</v>
      </c>
      <c r="E590" s="558"/>
      <c r="F590" s="559">
        <v>3000</v>
      </c>
      <c r="G590" s="559"/>
      <c r="H590" s="485">
        <v>3000</v>
      </c>
      <c r="I590" s="485">
        <v>3000</v>
      </c>
      <c r="J590" s="485">
        <v>0</v>
      </c>
      <c r="K590" s="485">
        <v>3000</v>
      </c>
      <c r="L590" s="485">
        <v>0</v>
      </c>
      <c r="M590" s="485">
        <v>0</v>
      </c>
      <c r="N590" s="485">
        <v>0</v>
      </c>
      <c r="O590" s="485">
        <v>0</v>
      </c>
      <c r="P590" s="485">
        <v>0</v>
      </c>
      <c r="Q590" s="485">
        <v>0</v>
      </c>
      <c r="R590" s="485">
        <v>0</v>
      </c>
      <c r="S590" s="559">
        <v>0</v>
      </c>
      <c r="T590" s="559"/>
      <c r="U590" s="485">
        <v>0</v>
      </c>
      <c r="V590" s="559">
        <v>0</v>
      </c>
      <c r="W590" s="559"/>
    </row>
    <row r="591" spans="1:23" ht="32.25" customHeight="1">
      <c r="A591" s="484" t="s">
        <v>362</v>
      </c>
      <c r="B591" s="484" t="s">
        <v>362</v>
      </c>
      <c r="C591" s="484" t="s">
        <v>391</v>
      </c>
      <c r="D591" s="558" t="s">
        <v>95</v>
      </c>
      <c r="E591" s="558"/>
      <c r="F591" s="559">
        <v>6000</v>
      </c>
      <c r="G591" s="559"/>
      <c r="H591" s="485">
        <v>6000</v>
      </c>
      <c r="I591" s="485">
        <v>6000</v>
      </c>
      <c r="J591" s="485">
        <v>0</v>
      </c>
      <c r="K591" s="485">
        <v>6000</v>
      </c>
      <c r="L591" s="485">
        <v>0</v>
      </c>
      <c r="M591" s="485">
        <v>0</v>
      </c>
      <c r="N591" s="485">
        <v>0</v>
      </c>
      <c r="O591" s="485">
        <v>0</v>
      </c>
      <c r="P591" s="485">
        <v>0</v>
      </c>
      <c r="Q591" s="485">
        <v>0</v>
      </c>
      <c r="R591" s="485">
        <v>0</v>
      </c>
      <c r="S591" s="559">
        <v>0</v>
      </c>
      <c r="T591" s="559"/>
      <c r="U591" s="485">
        <v>0</v>
      </c>
      <c r="V591" s="559">
        <v>0</v>
      </c>
      <c r="W591" s="559"/>
    </row>
    <row r="592" spans="1:23" s="482" customFormat="1" ht="18" customHeight="1">
      <c r="A592" s="489" t="s">
        <v>362</v>
      </c>
      <c r="B592" s="489" t="s">
        <v>657</v>
      </c>
      <c r="C592" s="489" t="s">
        <v>362</v>
      </c>
      <c r="D592" s="551" t="s">
        <v>6</v>
      </c>
      <c r="E592" s="551"/>
      <c r="F592" s="552">
        <v>53748</v>
      </c>
      <c r="G592" s="552"/>
      <c r="H592" s="490">
        <v>53748</v>
      </c>
      <c r="I592" s="490">
        <v>53748</v>
      </c>
      <c r="J592" s="490">
        <v>3517</v>
      </c>
      <c r="K592" s="490">
        <v>50231</v>
      </c>
      <c r="L592" s="490">
        <v>0</v>
      </c>
      <c r="M592" s="490">
        <v>0</v>
      </c>
      <c r="N592" s="490">
        <v>0</v>
      </c>
      <c r="O592" s="490">
        <v>0</v>
      </c>
      <c r="P592" s="490">
        <v>0</v>
      </c>
      <c r="Q592" s="490">
        <v>0</v>
      </c>
      <c r="R592" s="490">
        <v>0</v>
      </c>
      <c r="S592" s="552">
        <v>0</v>
      </c>
      <c r="T592" s="552"/>
      <c r="U592" s="490">
        <v>0</v>
      </c>
      <c r="V592" s="552">
        <v>0</v>
      </c>
      <c r="W592" s="552"/>
    </row>
    <row r="593" spans="1:23" ht="26.25" customHeight="1">
      <c r="A593" s="484" t="s">
        <v>362</v>
      </c>
      <c r="B593" s="484" t="s">
        <v>362</v>
      </c>
      <c r="C593" s="484" t="s">
        <v>377</v>
      </c>
      <c r="D593" s="558" t="s">
        <v>33</v>
      </c>
      <c r="E593" s="558"/>
      <c r="F593" s="559">
        <v>517</v>
      </c>
      <c r="G593" s="559"/>
      <c r="H593" s="485">
        <v>517</v>
      </c>
      <c r="I593" s="485">
        <v>517</v>
      </c>
      <c r="J593" s="485">
        <v>517</v>
      </c>
      <c r="K593" s="485">
        <v>0</v>
      </c>
      <c r="L593" s="485">
        <v>0</v>
      </c>
      <c r="M593" s="485">
        <v>0</v>
      </c>
      <c r="N593" s="485">
        <v>0</v>
      </c>
      <c r="O593" s="485">
        <v>0</v>
      </c>
      <c r="P593" s="485">
        <v>0</v>
      </c>
      <c r="Q593" s="485">
        <v>0</v>
      </c>
      <c r="R593" s="485">
        <v>0</v>
      </c>
      <c r="S593" s="559">
        <v>0</v>
      </c>
      <c r="T593" s="559"/>
      <c r="U593" s="485">
        <v>0</v>
      </c>
      <c r="V593" s="559">
        <v>0</v>
      </c>
      <c r="W593" s="559"/>
    </row>
    <row r="594" spans="1:23" ht="22.5" customHeight="1">
      <c r="A594" s="484" t="s">
        <v>362</v>
      </c>
      <c r="B594" s="484" t="s">
        <v>362</v>
      </c>
      <c r="C594" s="484" t="s">
        <v>380</v>
      </c>
      <c r="D594" s="558" t="s">
        <v>34</v>
      </c>
      <c r="E594" s="558"/>
      <c r="F594" s="559">
        <v>3000</v>
      </c>
      <c r="G594" s="559"/>
      <c r="H594" s="485">
        <v>3000</v>
      </c>
      <c r="I594" s="485">
        <v>3000</v>
      </c>
      <c r="J594" s="485">
        <v>3000</v>
      </c>
      <c r="K594" s="485">
        <v>0</v>
      </c>
      <c r="L594" s="485">
        <v>0</v>
      </c>
      <c r="M594" s="485">
        <v>0</v>
      </c>
      <c r="N594" s="485">
        <v>0</v>
      </c>
      <c r="O594" s="485">
        <v>0</v>
      </c>
      <c r="P594" s="485">
        <v>0</v>
      </c>
      <c r="Q594" s="485">
        <v>0</v>
      </c>
      <c r="R594" s="485">
        <v>0</v>
      </c>
      <c r="S594" s="559">
        <v>0</v>
      </c>
      <c r="T594" s="559"/>
      <c r="U594" s="485">
        <v>0</v>
      </c>
      <c r="V594" s="559">
        <v>0</v>
      </c>
      <c r="W594" s="559"/>
    </row>
    <row r="595" spans="1:23" ht="23.25" customHeight="1">
      <c r="A595" s="484" t="s">
        <v>362</v>
      </c>
      <c r="B595" s="484" t="s">
        <v>362</v>
      </c>
      <c r="C595" s="484" t="s">
        <v>369</v>
      </c>
      <c r="D595" s="558" t="s">
        <v>26</v>
      </c>
      <c r="E595" s="558"/>
      <c r="F595" s="559">
        <v>231</v>
      </c>
      <c r="G595" s="559"/>
      <c r="H595" s="485">
        <v>231</v>
      </c>
      <c r="I595" s="485">
        <v>231</v>
      </c>
      <c r="J595" s="485">
        <v>0</v>
      </c>
      <c r="K595" s="485">
        <v>231</v>
      </c>
      <c r="L595" s="485">
        <v>0</v>
      </c>
      <c r="M595" s="485">
        <v>0</v>
      </c>
      <c r="N595" s="485">
        <v>0</v>
      </c>
      <c r="O595" s="485">
        <v>0</v>
      </c>
      <c r="P595" s="485">
        <v>0</v>
      </c>
      <c r="Q595" s="485">
        <v>0</v>
      </c>
      <c r="R595" s="485">
        <v>0</v>
      </c>
      <c r="S595" s="559">
        <v>0</v>
      </c>
      <c r="T595" s="559"/>
      <c r="U595" s="485">
        <v>0</v>
      </c>
      <c r="V595" s="559">
        <v>0</v>
      </c>
      <c r="W595" s="559"/>
    </row>
    <row r="596" spans="1:23" ht="14.25" customHeight="1">
      <c r="A596" s="484" t="s">
        <v>362</v>
      </c>
      <c r="B596" s="484" t="s">
        <v>362</v>
      </c>
      <c r="C596" s="484" t="s">
        <v>367</v>
      </c>
      <c r="D596" s="558" t="s">
        <v>25</v>
      </c>
      <c r="E596" s="558"/>
      <c r="F596" s="559">
        <v>50000</v>
      </c>
      <c r="G596" s="559"/>
      <c r="H596" s="485">
        <v>50000</v>
      </c>
      <c r="I596" s="485">
        <v>50000</v>
      </c>
      <c r="J596" s="485">
        <v>0</v>
      </c>
      <c r="K596" s="485">
        <v>50000</v>
      </c>
      <c r="L596" s="485">
        <v>0</v>
      </c>
      <c r="M596" s="485">
        <v>0</v>
      </c>
      <c r="N596" s="485">
        <v>0</v>
      </c>
      <c r="O596" s="485">
        <v>0</v>
      </c>
      <c r="P596" s="485">
        <v>0</v>
      </c>
      <c r="Q596" s="485">
        <v>0</v>
      </c>
      <c r="R596" s="485">
        <v>0</v>
      </c>
      <c r="S596" s="559">
        <v>0</v>
      </c>
      <c r="T596" s="559"/>
      <c r="U596" s="485">
        <v>0</v>
      </c>
      <c r="V596" s="559">
        <v>0</v>
      </c>
      <c r="W596" s="559"/>
    </row>
    <row r="597" spans="1:23" s="482" customFormat="1" ht="25.5" customHeight="1">
      <c r="A597" s="475" t="s">
        <v>354</v>
      </c>
      <c r="B597" s="475" t="s">
        <v>362</v>
      </c>
      <c r="C597" s="475" t="s">
        <v>362</v>
      </c>
      <c r="D597" s="560" t="s">
        <v>234</v>
      </c>
      <c r="E597" s="560"/>
      <c r="F597" s="550">
        <v>15859027</v>
      </c>
      <c r="G597" s="550"/>
      <c r="H597" s="491">
        <v>15859027</v>
      </c>
      <c r="I597" s="491">
        <v>15284862</v>
      </c>
      <c r="J597" s="491">
        <v>12839600</v>
      </c>
      <c r="K597" s="491">
        <v>2445262</v>
      </c>
      <c r="L597" s="491">
        <v>499165</v>
      </c>
      <c r="M597" s="491">
        <v>75000</v>
      </c>
      <c r="N597" s="491">
        <v>0</v>
      </c>
      <c r="O597" s="491">
        <v>0</v>
      </c>
      <c r="P597" s="491">
        <v>0</v>
      </c>
      <c r="Q597" s="491">
        <v>0</v>
      </c>
      <c r="R597" s="491">
        <v>0</v>
      </c>
      <c r="S597" s="550">
        <v>0</v>
      </c>
      <c r="T597" s="550"/>
      <c r="U597" s="491">
        <v>0</v>
      </c>
      <c r="V597" s="550">
        <v>0</v>
      </c>
      <c r="W597" s="550"/>
    </row>
    <row r="598" spans="1:23" s="482" customFormat="1" ht="18.75" customHeight="1">
      <c r="A598" s="489" t="s">
        <v>362</v>
      </c>
      <c r="B598" s="489" t="s">
        <v>503</v>
      </c>
      <c r="C598" s="489" t="s">
        <v>362</v>
      </c>
      <c r="D598" s="551" t="s">
        <v>303</v>
      </c>
      <c r="E598" s="551"/>
      <c r="F598" s="552">
        <v>523542</v>
      </c>
      <c r="G598" s="552"/>
      <c r="H598" s="490">
        <v>523542</v>
      </c>
      <c r="I598" s="490">
        <v>523542</v>
      </c>
      <c r="J598" s="490">
        <v>500100</v>
      </c>
      <c r="K598" s="490">
        <v>23442</v>
      </c>
      <c r="L598" s="490">
        <v>0</v>
      </c>
      <c r="M598" s="490">
        <v>0</v>
      </c>
      <c r="N598" s="490">
        <v>0</v>
      </c>
      <c r="O598" s="490">
        <v>0</v>
      </c>
      <c r="P598" s="490">
        <v>0</v>
      </c>
      <c r="Q598" s="490">
        <v>0</v>
      </c>
      <c r="R598" s="490">
        <v>0</v>
      </c>
      <c r="S598" s="552">
        <v>0</v>
      </c>
      <c r="T598" s="552"/>
      <c r="U598" s="490">
        <v>0</v>
      </c>
      <c r="V598" s="562">
        <v>0</v>
      </c>
      <c r="W598" s="562"/>
    </row>
    <row r="599" spans="1:23" ht="21" customHeight="1">
      <c r="A599" s="484" t="s">
        <v>362</v>
      </c>
      <c r="B599" s="484" t="s">
        <v>362</v>
      </c>
      <c r="C599" s="484" t="s">
        <v>375</v>
      </c>
      <c r="D599" s="558" t="s">
        <v>31</v>
      </c>
      <c r="E599" s="558"/>
      <c r="F599" s="559">
        <v>387100</v>
      </c>
      <c r="G599" s="559"/>
      <c r="H599" s="485">
        <v>387100</v>
      </c>
      <c r="I599" s="485">
        <v>387100</v>
      </c>
      <c r="J599" s="485">
        <v>387100</v>
      </c>
      <c r="K599" s="485">
        <v>0</v>
      </c>
      <c r="L599" s="485">
        <v>0</v>
      </c>
      <c r="M599" s="485">
        <v>0</v>
      </c>
      <c r="N599" s="485">
        <v>0</v>
      </c>
      <c r="O599" s="485">
        <v>0</v>
      </c>
      <c r="P599" s="485">
        <v>0</v>
      </c>
      <c r="Q599" s="485">
        <v>0</v>
      </c>
      <c r="R599" s="485">
        <v>0</v>
      </c>
      <c r="S599" s="559">
        <v>0</v>
      </c>
      <c r="T599" s="559"/>
      <c r="U599" s="485">
        <v>0</v>
      </c>
      <c r="V599" s="559">
        <v>0</v>
      </c>
      <c r="W599" s="559"/>
    </row>
    <row r="600" spans="1:23" ht="23.25" customHeight="1">
      <c r="A600" s="484" t="s">
        <v>362</v>
      </c>
      <c r="B600" s="484" t="s">
        <v>362</v>
      </c>
      <c r="C600" s="484" t="s">
        <v>376</v>
      </c>
      <c r="D600" s="558" t="s">
        <v>32</v>
      </c>
      <c r="E600" s="558"/>
      <c r="F600" s="559">
        <v>27700</v>
      </c>
      <c r="G600" s="559"/>
      <c r="H600" s="485">
        <v>27700</v>
      </c>
      <c r="I600" s="485">
        <v>27700</v>
      </c>
      <c r="J600" s="485">
        <v>27700</v>
      </c>
      <c r="K600" s="485">
        <v>0</v>
      </c>
      <c r="L600" s="485">
        <v>0</v>
      </c>
      <c r="M600" s="485">
        <v>0</v>
      </c>
      <c r="N600" s="485">
        <v>0</v>
      </c>
      <c r="O600" s="485">
        <v>0</v>
      </c>
      <c r="P600" s="485">
        <v>0</v>
      </c>
      <c r="Q600" s="485">
        <v>0</v>
      </c>
      <c r="R600" s="485">
        <v>0</v>
      </c>
      <c r="S600" s="559">
        <v>0</v>
      </c>
      <c r="T600" s="559"/>
      <c r="U600" s="485">
        <v>0</v>
      </c>
      <c r="V600" s="559">
        <v>0</v>
      </c>
      <c r="W600" s="559"/>
    </row>
    <row r="601" spans="1:23" ht="23.25" customHeight="1">
      <c r="A601" s="484" t="s">
        <v>362</v>
      </c>
      <c r="B601" s="484" t="s">
        <v>362</v>
      </c>
      <c r="C601" s="484" t="s">
        <v>377</v>
      </c>
      <c r="D601" s="558" t="s">
        <v>33</v>
      </c>
      <c r="E601" s="558"/>
      <c r="F601" s="559">
        <v>69000</v>
      </c>
      <c r="G601" s="559"/>
      <c r="H601" s="485">
        <v>69000</v>
      </c>
      <c r="I601" s="485">
        <v>69000</v>
      </c>
      <c r="J601" s="485">
        <v>69000</v>
      </c>
      <c r="K601" s="485">
        <v>0</v>
      </c>
      <c r="L601" s="485">
        <v>0</v>
      </c>
      <c r="M601" s="485">
        <v>0</v>
      </c>
      <c r="N601" s="485">
        <v>0</v>
      </c>
      <c r="O601" s="485">
        <v>0</v>
      </c>
      <c r="P601" s="485">
        <v>0</v>
      </c>
      <c r="Q601" s="485">
        <v>0</v>
      </c>
      <c r="R601" s="485">
        <v>0</v>
      </c>
      <c r="S601" s="559">
        <v>0</v>
      </c>
      <c r="T601" s="559"/>
      <c r="U601" s="485">
        <v>0</v>
      </c>
      <c r="V601" s="559">
        <v>0</v>
      </c>
      <c r="W601" s="559"/>
    </row>
    <row r="602" spans="1:23" ht="39.75" customHeight="1">
      <c r="A602" s="484" t="s">
        <v>362</v>
      </c>
      <c r="B602" s="484" t="s">
        <v>362</v>
      </c>
      <c r="C602" s="484" t="s">
        <v>378</v>
      </c>
      <c r="D602" s="558" t="s">
        <v>646</v>
      </c>
      <c r="E602" s="558"/>
      <c r="F602" s="559">
        <v>9700</v>
      </c>
      <c r="G602" s="559"/>
      <c r="H602" s="485">
        <v>9700</v>
      </c>
      <c r="I602" s="485">
        <v>9700</v>
      </c>
      <c r="J602" s="485">
        <v>9700</v>
      </c>
      <c r="K602" s="485">
        <v>0</v>
      </c>
      <c r="L602" s="485">
        <v>0</v>
      </c>
      <c r="M602" s="485">
        <v>0</v>
      </c>
      <c r="N602" s="485">
        <v>0</v>
      </c>
      <c r="O602" s="485">
        <v>0</v>
      </c>
      <c r="P602" s="485">
        <v>0</v>
      </c>
      <c r="Q602" s="485">
        <v>0</v>
      </c>
      <c r="R602" s="485">
        <v>0</v>
      </c>
      <c r="S602" s="559">
        <v>0</v>
      </c>
      <c r="T602" s="559"/>
      <c r="U602" s="485">
        <v>0</v>
      </c>
      <c r="V602" s="559">
        <v>0</v>
      </c>
      <c r="W602" s="559"/>
    </row>
    <row r="603" spans="1:23" ht="24" customHeight="1">
      <c r="A603" s="484" t="s">
        <v>362</v>
      </c>
      <c r="B603" s="484" t="s">
        <v>362</v>
      </c>
      <c r="C603" s="484" t="s">
        <v>369</v>
      </c>
      <c r="D603" s="558" t="s">
        <v>26</v>
      </c>
      <c r="E603" s="558"/>
      <c r="F603" s="559">
        <v>6000</v>
      </c>
      <c r="G603" s="559"/>
      <c r="H603" s="485">
        <v>6000</v>
      </c>
      <c r="I603" s="485">
        <v>6000</v>
      </c>
      <c r="J603" s="485">
        <v>0</v>
      </c>
      <c r="K603" s="485">
        <v>6000</v>
      </c>
      <c r="L603" s="485">
        <v>0</v>
      </c>
      <c r="M603" s="485">
        <v>0</v>
      </c>
      <c r="N603" s="485">
        <v>0</v>
      </c>
      <c r="O603" s="485">
        <v>0</v>
      </c>
      <c r="P603" s="485">
        <v>0</v>
      </c>
      <c r="Q603" s="485">
        <v>0</v>
      </c>
      <c r="R603" s="485">
        <v>0</v>
      </c>
      <c r="S603" s="559">
        <v>0</v>
      </c>
      <c r="T603" s="559"/>
      <c r="U603" s="485">
        <v>0</v>
      </c>
      <c r="V603" s="559">
        <v>0</v>
      </c>
      <c r="W603" s="559"/>
    </row>
    <row r="604" spans="1:23" ht="21" customHeight="1">
      <c r="A604" s="484" t="s">
        <v>362</v>
      </c>
      <c r="B604" s="484" t="s">
        <v>362</v>
      </c>
      <c r="C604" s="484" t="s">
        <v>449</v>
      </c>
      <c r="D604" s="558" t="s">
        <v>149</v>
      </c>
      <c r="E604" s="558"/>
      <c r="F604" s="559">
        <v>1000</v>
      </c>
      <c r="G604" s="559"/>
      <c r="H604" s="485">
        <v>1000</v>
      </c>
      <c r="I604" s="485">
        <v>1000</v>
      </c>
      <c r="J604" s="485">
        <v>0</v>
      </c>
      <c r="K604" s="485">
        <v>1000</v>
      </c>
      <c r="L604" s="485">
        <v>0</v>
      </c>
      <c r="M604" s="485">
        <v>0</v>
      </c>
      <c r="N604" s="485">
        <v>0</v>
      </c>
      <c r="O604" s="485">
        <v>0</v>
      </c>
      <c r="P604" s="485">
        <v>0</v>
      </c>
      <c r="Q604" s="485">
        <v>0</v>
      </c>
      <c r="R604" s="485">
        <v>0</v>
      </c>
      <c r="S604" s="559">
        <v>0</v>
      </c>
      <c r="T604" s="559"/>
      <c r="U604" s="485">
        <v>0</v>
      </c>
      <c r="V604" s="559">
        <v>0</v>
      </c>
      <c r="W604" s="559"/>
    </row>
    <row r="605" spans="1:23" ht="30.75" customHeight="1">
      <c r="A605" s="484" t="s">
        <v>362</v>
      </c>
      <c r="B605" s="484" t="s">
        <v>362</v>
      </c>
      <c r="C605" s="484" t="s">
        <v>387</v>
      </c>
      <c r="D605" s="558" t="s">
        <v>39</v>
      </c>
      <c r="E605" s="558"/>
      <c r="F605" s="559">
        <v>16442</v>
      </c>
      <c r="G605" s="559"/>
      <c r="H605" s="485">
        <v>16442</v>
      </c>
      <c r="I605" s="485">
        <v>16442</v>
      </c>
      <c r="J605" s="485">
        <v>0</v>
      </c>
      <c r="K605" s="485">
        <v>16442</v>
      </c>
      <c r="L605" s="485">
        <v>0</v>
      </c>
      <c r="M605" s="485">
        <v>0</v>
      </c>
      <c r="N605" s="485">
        <v>0</v>
      </c>
      <c r="O605" s="485">
        <v>0</v>
      </c>
      <c r="P605" s="485">
        <v>0</v>
      </c>
      <c r="Q605" s="485">
        <v>0</v>
      </c>
      <c r="R605" s="485">
        <v>0</v>
      </c>
      <c r="S605" s="559">
        <v>0</v>
      </c>
      <c r="T605" s="559"/>
      <c r="U605" s="485">
        <v>0</v>
      </c>
      <c r="V605" s="559">
        <v>0</v>
      </c>
      <c r="W605" s="559"/>
    </row>
    <row r="606" spans="1:23" ht="21.75" customHeight="1">
      <c r="A606" s="484" t="s">
        <v>362</v>
      </c>
      <c r="B606" s="484" t="s">
        <v>362</v>
      </c>
      <c r="C606" s="484" t="s">
        <v>450</v>
      </c>
      <c r="D606" s="558" t="s">
        <v>292</v>
      </c>
      <c r="E606" s="558"/>
      <c r="F606" s="559">
        <v>6600</v>
      </c>
      <c r="G606" s="559"/>
      <c r="H606" s="485">
        <v>6600</v>
      </c>
      <c r="I606" s="485">
        <v>6600</v>
      </c>
      <c r="J606" s="485">
        <v>6600</v>
      </c>
      <c r="K606" s="485">
        <v>0</v>
      </c>
      <c r="L606" s="485">
        <v>0</v>
      </c>
      <c r="M606" s="485">
        <v>0</v>
      </c>
      <c r="N606" s="485">
        <v>0</v>
      </c>
      <c r="O606" s="485">
        <v>0</v>
      </c>
      <c r="P606" s="485">
        <v>0</v>
      </c>
      <c r="Q606" s="485">
        <v>0</v>
      </c>
      <c r="R606" s="485">
        <v>0</v>
      </c>
      <c r="S606" s="559">
        <v>0</v>
      </c>
      <c r="T606" s="559"/>
      <c r="U606" s="485">
        <v>0</v>
      </c>
      <c r="V606" s="559">
        <v>0</v>
      </c>
      <c r="W606" s="559"/>
    </row>
    <row r="607" spans="1:23" s="482" customFormat="1" ht="21.75" customHeight="1">
      <c r="A607" s="489" t="s">
        <v>362</v>
      </c>
      <c r="B607" s="489" t="s">
        <v>355</v>
      </c>
      <c r="C607" s="489" t="s">
        <v>362</v>
      </c>
      <c r="D607" s="551" t="s">
        <v>235</v>
      </c>
      <c r="E607" s="551"/>
      <c r="F607" s="552">
        <v>5460694</v>
      </c>
      <c r="G607" s="552"/>
      <c r="H607" s="490">
        <v>5460694</v>
      </c>
      <c r="I607" s="490">
        <v>5449694</v>
      </c>
      <c r="J607" s="490">
        <v>4278700</v>
      </c>
      <c r="K607" s="490">
        <v>1170994</v>
      </c>
      <c r="L607" s="490">
        <v>0</v>
      </c>
      <c r="M607" s="490">
        <v>11000</v>
      </c>
      <c r="N607" s="490">
        <v>0</v>
      </c>
      <c r="O607" s="490">
        <v>0</v>
      </c>
      <c r="P607" s="490">
        <v>0</v>
      </c>
      <c r="Q607" s="490">
        <v>0</v>
      </c>
      <c r="R607" s="490">
        <v>0</v>
      </c>
      <c r="S607" s="552">
        <v>0</v>
      </c>
      <c r="T607" s="552"/>
      <c r="U607" s="490">
        <v>0</v>
      </c>
      <c r="V607" s="552">
        <v>0</v>
      </c>
      <c r="W607" s="552"/>
    </row>
    <row r="608" spans="1:23" ht="30" customHeight="1">
      <c r="A608" s="484" t="s">
        <v>362</v>
      </c>
      <c r="B608" s="484" t="s">
        <v>362</v>
      </c>
      <c r="C608" s="484" t="s">
        <v>374</v>
      </c>
      <c r="D608" s="558" t="s">
        <v>30</v>
      </c>
      <c r="E608" s="558"/>
      <c r="F608" s="559">
        <v>11000</v>
      </c>
      <c r="G608" s="559"/>
      <c r="H608" s="485">
        <v>11000</v>
      </c>
      <c r="I608" s="485">
        <v>0</v>
      </c>
      <c r="J608" s="485">
        <v>0</v>
      </c>
      <c r="K608" s="485">
        <v>0</v>
      </c>
      <c r="L608" s="485">
        <v>0</v>
      </c>
      <c r="M608" s="485">
        <v>11000</v>
      </c>
      <c r="N608" s="485">
        <v>0</v>
      </c>
      <c r="O608" s="485">
        <v>0</v>
      </c>
      <c r="P608" s="485">
        <v>0</v>
      </c>
      <c r="Q608" s="485">
        <v>0</v>
      </c>
      <c r="R608" s="485">
        <v>0</v>
      </c>
      <c r="S608" s="559">
        <v>0</v>
      </c>
      <c r="T608" s="559"/>
      <c r="U608" s="485">
        <v>0</v>
      </c>
      <c r="V608" s="559">
        <v>0</v>
      </c>
      <c r="W608" s="559"/>
    </row>
    <row r="609" spans="1:23" ht="24" customHeight="1">
      <c r="A609" s="484" t="s">
        <v>362</v>
      </c>
      <c r="B609" s="484" t="s">
        <v>362</v>
      </c>
      <c r="C609" s="484" t="s">
        <v>375</v>
      </c>
      <c r="D609" s="558" t="s">
        <v>31</v>
      </c>
      <c r="E609" s="558"/>
      <c r="F609" s="559">
        <v>3320600</v>
      </c>
      <c r="G609" s="559"/>
      <c r="H609" s="485">
        <v>3320600</v>
      </c>
      <c r="I609" s="485">
        <v>3320600</v>
      </c>
      <c r="J609" s="485">
        <v>3320600</v>
      </c>
      <c r="K609" s="485">
        <v>0</v>
      </c>
      <c r="L609" s="485">
        <v>0</v>
      </c>
      <c r="M609" s="485">
        <v>0</v>
      </c>
      <c r="N609" s="485">
        <v>0</v>
      </c>
      <c r="O609" s="485">
        <v>0</v>
      </c>
      <c r="P609" s="485">
        <v>0</v>
      </c>
      <c r="Q609" s="485">
        <v>0</v>
      </c>
      <c r="R609" s="485">
        <v>0</v>
      </c>
      <c r="S609" s="559">
        <v>0</v>
      </c>
      <c r="T609" s="559"/>
      <c r="U609" s="485">
        <v>0</v>
      </c>
      <c r="V609" s="559">
        <v>0</v>
      </c>
      <c r="W609" s="559"/>
    </row>
    <row r="610" spans="1:23" ht="21.75" customHeight="1">
      <c r="A610" s="484" t="s">
        <v>362</v>
      </c>
      <c r="B610" s="484" t="s">
        <v>362</v>
      </c>
      <c r="C610" s="484" t="s">
        <v>376</v>
      </c>
      <c r="D610" s="558" t="s">
        <v>32</v>
      </c>
      <c r="E610" s="558"/>
      <c r="F610" s="559">
        <v>256600</v>
      </c>
      <c r="G610" s="559"/>
      <c r="H610" s="485">
        <v>256600</v>
      </c>
      <c r="I610" s="485">
        <v>256600</v>
      </c>
      <c r="J610" s="485">
        <v>256600</v>
      </c>
      <c r="K610" s="485">
        <v>0</v>
      </c>
      <c r="L610" s="485">
        <v>0</v>
      </c>
      <c r="M610" s="485">
        <v>0</v>
      </c>
      <c r="N610" s="485">
        <v>0</v>
      </c>
      <c r="O610" s="485">
        <v>0</v>
      </c>
      <c r="P610" s="485">
        <v>0</v>
      </c>
      <c r="Q610" s="485">
        <v>0</v>
      </c>
      <c r="R610" s="485">
        <v>0</v>
      </c>
      <c r="S610" s="559">
        <v>0</v>
      </c>
      <c r="T610" s="559"/>
      <c r="U610" s="485">
        <v>0</v>
      </c>
      <c r="V610" s="559">
        <v>0</v>
      </c>
      <c r="W610" s="559"/>
    </row>
    <row r="611" spans="1:23" ht="21.75" customHeight="1">
      <c r="A611" s="484" t="s">
        <v>362</v>
      </c>
      <c r="B611" s="484" t="s">
        <v>362</v>
      </c>
      <c r="C611" s="484" t="s">
        <v>377</v>
      </c>
      <c r="D611" s="558" t="s">
        <v>33</v>
      </c>
      <c r="E611" s="558"/>
      <c r="F611" s="559">
        <v>599000</v>
      </c>
      <c r="G611" s="559"/>
      <c r="H611" s="485">
        <v>599000</v>
      </c>
      <c r="I611" s="485">
        <v>599000</v>
      </c>
      <c r="J611" s="485">
        <v>599000</v>
      </c>
      <c r="K611" s="485">
        <v>0</v>
      </c>
      <c r="L611" s="485">
        <v>0</v>
      </c>
      <c r="M611" s="485">
        <v>0</v>
      </c>
      <c r="N611" s="485">
        <v>0</v>
      </c>
      <c r="O611" s="485">
        <v>0</v>
      </c>
      <c r="P611" s="485">
        <v>0</v>
      </c>
      <c r="Q611" s="485">
        <v>0</v>
      </c>
      <c r="R611" s="485">
        <v>0</v>
      </c>
      <c r="S611" s="559">
        <v>0</v>
      </c>
      <c r="T611" s="559"/>
      <c r="U611" s="485">
        <v>0</v>
      </c>
      <c r="V611" s="559">
        <v>0</v>
      </c>
      <c r="W611" s="559"/>
    </row>
    <row r="612" spans="1:23" ht="41.25" customHeight="1">
      <c r="A612" s="484" t="s">
        <v>362</v>
      </c>
      <c r="B612" s="484" t="s">
        <v>362</v>
      </c>
      <c r="C612" s="484" t="s">
        <v>378</v>
      </c>
      <c r="D612" s="558" t="s">
        <v>646</v>
      </c>
      <c r="E612" s="558"/>
      <c r="F612" s="559">
        <v>60000</v>
      </c>
      <c r="G612" s="559"/>
      <c r="H612" s="485">
        <v>60000</v>
      </c>
      <c r="I612" s="485">
        <v>60000</v>
      </c>
      <c r="J612" s="485">
        <v>60000</v>
      </c>
      <c r="K612" s="485">
        <v>0</v>
      </c>
      <c r="L612" s="485">
        <v>0</v>
      </c>
      <c r="M612" s="485">
        <v>0</v>
      </c>
      <c r="N612" s="485">
        <v>0</v>
      </c>
      <c r="O612" s="485">
        <v>0</v>
      </c>
      <c r="P612" s="485">
        <v>0</v>
      </c>
      <c r="Q612" s="485">
        <v>0</v>
      </c>
      <c r="R612" s="485">
        <v>0</v>
      </c>
      <c r="S612" s="559">
        <v>0</v>
      </c>
      <c r="T612" s="559"/>
      <c r="U612" s="485">
        <v>0</v>
      </c>
      <c r="V612" s="559">
        <v>0</v>
      </c>
      <c r="W612" s="559"/>
    </row>
    <row r="613" spans="1:23" ht="18.75" customHeight="1">
      <c r="A613" s="484" t="s">
        <v>362</v>
      </c>
      <c r="B613" s="484" t="s">
        <v>362</v>
      </c>
      <c r="C613" s="484" t="s">
        <v>380</v>
      </c>
      <c r="D613" s="558" t="s">
        <v>34</v>
      </c>
      <c r="E613" s="558"/>
      <c r="F613" s="559">
        <v>15500</v>
      </c>
      <c r="G613" s="559"/>
      <c r="H613" s="485">
        <v>15500</v>
      </c>
      <c r="I613" s="485">
        <v>15500</v>
      </c>
      <c r="J613" s="485">
        <v>15500</v>
      </c>
      <c r="K613" s="485">
        <v>0</v>
      </c>
      <c r="L613" s="485">
        <v>0</v>
      </c>
      <c r="M613" s="485">
        <v>0</v>
      </c>
      <c r="N613" s="485">
        <v>0</v>
      </c>
      <c r="O613" s="485">
        <v>0</v>
      </c>
      <c r="P613" s="485">
        <v>0</v>
      </c>
      <c r="Q613" s="485">
        <v>0</v>
      </c>
      <c r="R613" s="485">
        <v>0</v>
      </c>
      <c r="S613" s="559">
        <v>0</v>
      </c>
      <c r="T613" s="559"/>
      <c r="U613" s="485">
        <v>0</v>
      </c>
      <c r="V613" s="559">
        <v>0</v>
      </c>
      <c r="W613" s="559"/>
    </row>
    <row r="614" spans="1:23" ht="21" customHeight="1">
      <c r="A614" s="484" t="s">
        <v>362</v>
      </c>
      <c r="B614" s="484" t="s">
        <v>362</v>
      </c>
      <c r="C614" s="484" t="s">
        <v>369</v>
      </c>
      <c r="D614" s="558" t="s">
        <v>26</v>
      </c>
      <c r="E614" s="558"/>
      <c r="F614" s="559">
        <v>97300</v>
      </c>
      <c r="G614" s="559"/>
      <c r="H614" s="485">
        <v>97300</v>
      </c>
      <c r="I614" s="485">
        <v>97300</v>
      </c>
      <c r="J614" s="485">
        <v>0</v>
      </c>
      <c r="K614" s="485">
        <v>97300</v>
      </c>
      <c r="L614" s="485">
        <v>0</v>
      </c>
      <c r="M614" s="485">
        <v>0</v>
      </c>
      <c r="N614" s="485">
        <v>0</v>
      </c>
      <c r="O614" s="485">
        <v>0</v>
      </c>
      <c r="P614" s="485">
        <v>0</v>
      </c>
      <c r="Q614" s="485">
        <v>0</v>
      </c>
      <c r="R614" s="485">
        <v>0</v>
      </c>
      <c r="S614" s="559">
        <v>0</v>
      </c>
      <c r="T614" s="559"/>
      <c r="U614" s="485">
        <v>0</v>
      </c>
      <c r="V614" s="559">
        <v>0</v>
      </c>
      <c r="W614" s="559"/>
    </row>
    <row r="615" spans="1:23" ht="14.25" customHeight="1">
      <c r="A615" s="484" t="s">
        <v>362</v>
      </c>
      <c r="B615" s="484" t="s">
        <v>362</v>
      </c>
      <c r="C615" s="484" t="s">
        <v>408</v>
      </c>
      <c r="D615" s="558" t="s">
        <v>59</v>
      </c>
      <c r="E615" s="558"/>
      <c r="F615" s="559">
        <v>140000</v>
      </c>
      <c r="G615" s="559"/>
      <c r="H615" s="485">
        <v>140000</v>
      </c>
      <c r="I615" s="485">
        <v>140000</v>
      </c>
      <c r="J615" s="485">
        <v>0</v>
      </c>
      <c r="K615" s="485">
        <v>140000</v>
      </c>
      <c r="L615" s="485">
        <v>0</v>
      </c>
      <c r="M615" s="485">
        <v>0</v>
      </c>
      <c r="N615" s="485">
        <v>0</v>
      </c>
      <c r="O615" s="485">
        <v>0</v>
      </c>
      <c r="P615" s="485">
        <v>0</v>
      </c>
      <c r="Q615" s="485">
        <v>0</v>
      </c>
      <c r="R615" s="485">
        <v>0</v>
      </c>
      <c r="S615" s="559">
        <v>0</v>
      </c>
      <c r="T615" s="559"/>
      <c r="U615" s="485">
        <v>0</v>
      </c>
      <c r="V615" s="559">
        <v>0</v>
      </c>
      <c r="W615" s="559"/>
    </row>
    <row r="616" spans="1:23" ht="27.75" customHeight="1">
      <c r="A616" s="484" t="s">
        <v>362</v>
      </c>
      <c r="B616" s="484" t="s">
        <v>362</v>
      </c>
      <c r="C616" s="484" t="s">
        <v>449</v>
      </c>
      <c r="D616" s="558" t="s">
        <v>149</v>
      </c>
      <c r="E616" s="558"/>
      <c r="F616" s="559">
        <v>3500</v>
      </c>
      <c r="G616" s="559"/>
      <c r="H616" s="485">
        <v>3500</v>
      </c>
      <c r="I616" s="485">
        <v>3500</v>
      </c>
      <c r="J616" s="485">
        <v>0</v>
      </c>
      <c r="K616" s="485">
        <v>3500</v>
      </c>
      <c r="L616" s="485">
        <v>0</v>
      </c>
      <c r="M616" s="485">
        <v>0</v>
      </c>
      <c r="N616" s="485">
        <v>0</v>
      </c>
      <c r="O616" s="485">
        <v>0</v>
      </c>
      <c r="P616" s="485">
        <v>0</v>
      </c>
      <c r="Q616" s="485">
        <v>0</v>
      </c>
      <c r="R616" s="485">
        <v>0</v>
      </c>
      <c r="S616" s="559">
        <v>0</v>
      </c>
      <c r="T616" s="559"/>
      <c r="U616" s="485">
        <v>0</v>
      </c>
      <c r="V616" s="559">
        <v>0</v>
      </c>
      <c r="W616" s="559"/>
    </row>
    <row r="617" spans="1:23" ht="18" customHeight="1">
      <c r="A617" s="484" t="s">
        <v>362</v>
      </c>
      <c r="B617" s="484" t="s">
        <v>362</v>
      </c>
      <c r="C617" s="484" t="s">
        <v>381</v>
      </c>
      <c r="D617" s="558" t="s">
        <v>35</v>
      </c>
      <c r="E617" s="558"/>
      <c r="F617" s="559">
        <v>439500</v>
      </c>
      <c r="G617" s="559"/>
      <c r="H617" s="485">
        <v>439500</v>
      </c>
      <c r="I617" s="485">
        <v>439500</v>
      </c>
      <c r="J617" s="485">
        <v>0</v>
      </c>
      <c r="K617" s="485">
        <v>439500</v>
      </c>
      <c r="L617" s="485">
        <v>0</v>
      </c>
      <c r="M617" s="485">
        <v>0</v>
      </c>
      <c r="N617" s="485">
        <v>0</v>
      </c>
      <c r="O617" s="485">
        <v>0</v>
      </c>
      <c r="P617" s="485">
        <v>0</v>
      </c>
      <c r="Q617" s="485">
        <v>0</v>
      </c>
      <c r="R617" s="485">
        <v>0</v>
      </c>
      <c r="S617" s="559">
        <v>0</v>
      </c>
      <c r="T617" s="559"/>
      <c r="U617" s="485">
        <v>0</v>
      </c>
      <c r="V617" s="559">
        <v>0</v>
      </c>
      <c r="W617" s="559"/>
    </row>
    <row r="618" spans="1:23" ht="18" customHeight="1">
      <c r="A618" s="484" t="s">
        <v>362</v>
      </c>
      <c r="B618" s="484" t="s">
        <v>362</v>
      </c>
      <c r="C618" s="484" t="s">
        <v>382</v>
      </c>
      <c r="D618" s="558" t="s">
        <v>36</v>
      </c>
      <c r="E618" s="558"/>
      <c r="F618" s="559">
        <v>201500</v>
      </c>
      <c r="G618" s="559"/>
      <c r="H618" s="485">
        <v>201500</v>
      </c>
      <c r="I618" s="485">
        <v>201500</v>
      </c>
      <c r="J618" s="485">
        <v>0</v>
      </c>
      <c r="K618" s="485">
        <v>201500</v>
      </c>
      <c r="L618" s="485">
        <v>0</v>
      </c>
      <c r="M618" s="485">
        <v>0</v>
      </c>
      <c r="N618" s="485">
        <v>0</v>
      </c>
      <c r="O618" s="485">
        <v>0</v>
      </c>
      <c r="P618" s="485">
        <v>0</v>
      </c>
      <c r="Q618" s="485">
        <v>0</v>
      </c>
      <c r="R618" s="485">
        <v>0</v>
      </c>
      <c r="S618" s="559">
        <v>0</v>
      </c>
      <c r="T618" s="559"/>
      <c r="U618" s="485">
        <v>0</v>
      </c>
      <c r="V618" s="559">
        <v>0</v>
      </c>
      <c r="W618" s="559"/>
    </row>
    <row r="619" spans="1:23" ht="18" customHeight="1">
      <c r="A619" s="484" t="s">
        <v>362</v>
      </c>
      <c r="B619" s="484" t="s">
        <v>362</v>
      </c>
      <c r="C619" s="484" t="s">
        <v>383</v>
      </c>
      <c r="D619" s="558" t="s">
        <v>49</v>
      </c>
      <c r="E619" s="558"/>
      <c r="F619" s="559">
        <v>4500</v>
      </c>
      <c r="G619" s="559"/>
      <c r="H619" s="485">
        <v>4500</v>
      </c>
      <c r="I619" s="485">
        <v>4500</v>
      </c>
      <c r="J619" s="485">
        <v>0</v>
      </c>
      <c r="K619" s="485">
        <v>4500</v>
      </c>
      <c r="L619" s="485">
        <v>0</v>
      </c>
      <c r="M619" s="485">
        <v>0</v>
      </c>
      <c r="N619" s="485">
        <v>0</v>
      </c>
      <c r="O619" s="485">
        <v>0</v>
      </c>
      <c r="P619" s="485">
        <v>0</v>
      </c>
      <c r="Q619" s="485">
        <v>0</v>
      </c>
      <c r="R619" s="485">
        <v>0</v>
      </c>
      <c r="S619" s="559">
        <v>0</v>
      </c>
      <c r="T619" s="559"/>
      <c r="U619" s="485">
        <v>0</v>
      </c>
      <c r="V619" s="559">
        <v>0</v>
      </c>
      <c r="W619" s="559"/>
    </row>
    <row r="620" spans="1:23" ht="18" customHeight="1">
      <c r="A620" s="484" t="s">
        <v>362</v>
      </c>
      <c r="B620" s="484" t="s">
        <v>362</v>
      </c>
      <c r="C620" s="484" t="s">
        <v>367</v>
      </c>
      <c r="D620" s="558" t="s">
        <v>25</v>
      </c>
      <c r="E620" s="558"/>
      <c r="F620" s="559">
        <v>119500</v>
      </c>
      <c r="G620" s="559"/>
      <c r="H620" s="485">
        <v>119500</v>
      </c>
      <c r="I620" s="485">
        <v>119500</v>
      </c>
      <c r="J620" s="485">
        <v>0</v>
      </c>
      <c r="K620" s="485">
        <v>119500</v>
      </c>
      <c r="L620" s="485">
        <v>0</v>
      </c>
      <c r="M620" s="485">
        <v>0</v>
      </c>
      <c r="N620" s="485">
        <v>0</v>
      </c>
      <c r="O620" s="485">
        <v>0</v>
      </c>
      <c r="P620" s="485">
        <v>0</v>
      </c>
      <c r="Q620" s="485">
        <v>0</v>
      </c>
      <c r="R620" s="485">
        <v>0</v>
      </c>
      <c r="S620" s="559">
        <v>0</v>
      </c>
      <c r="T620" s="559"/>
      <c r="U620" s="485">
        <v>0</v>
      </c>
      <c r="V620" s="559">
        <v>0</v>
      </c>
      <c r="W620" s="559"/>
    </row>
    <row r="621" spans="1:23" ht="24" customHeight="1">
      <c r="A621" s="484" t="s">
        <v>362</v>
      </c>
      <c r="B621" s="484" t="s">
        <v>362</v>
      </c>
      <c r="C621" s="484" t="s">
        <v>384</v>
      </c>
      <c r="D621" s="558" t="s">
        <v>267</v>
      </c>
      <c r="E621" s="558"/>
      <c r="F621" s="559">
        <v>8400</v>
      </c>
      <c r="G621" s="559"/>
      <c r="H621" s="485">
        <v>8400</v>
      </c>
      <c r="I621" s="485">
        <v>8400</v>
      </c>
      <c r="J621" s="485">
        <v>0</v>
      </c>
      <c r="K621" s="485">
        <v>8400</v>
      </c>
      <c r="L621" s="485">
        <v>0</v>
      </c>
      <c r="M621" s="485">
        <v>0</v>
      </c>
      <c r="N621" s="485">
        <v>0</v>
      </c>
      <c r="O621" s="485">
        <v>0</v>
      </c>
      <c r="P621" s="485">
        <v>0</v>
      </c>
      <c r="Q621" s="485">
        <v>0</v>
      </c>
      <c r="R621" s="485">
        <v>0</v>
      </c>
      <c r="S621" s="559">
        <v>0</v>
      </c>
      <c r="T621" s="559"/>
      <c r="U621" s="485">
        <v>0</v>
      </c>
      <c r="V621" s="559">
        <v>0</v>
      </c>
      <c r="W621" s="559"/>
    </row>
    <row r="622" spans="1:23" ht="13.5" customHeight="1">
      <c r="A622" s="484" t="s">
        <v>362</v>
      </c>
      <c r="B622" s="484" t="s">
        <v>362</v>
      </c>
      <c r="C622" s="484" t="s">
        <v>385</v>
      </c>
      <c r="D622" s="558" t="s">
        <v>37</v>
      </c>
      <c r="E622" s="558"/>
      <c r="F622" s="559">
        <v>6500</v>
      </c>
      <c r="G622" s="559"/>
      <c r="H622" s="485">
        <v>6500</v>
      </c>
      <c r="I622" s="485">
        <v>6500</v>
      </c>
      <c r="J622" s="485">
        <v>0</v>
      </c>
      <c r="K622" s="485">
        <v>6500</v>
      </c>
      <c r="L622" s="485">
        <v>0</v>
      </c>
      <c r="M622" s="485">
        <v>0</v>
      </c>
      <c r="N622" s="485">
        <v>0</v>
      </c>
      <c r="O622" s="485">
        <v>0</v>
      </c>
      <c r="P622" s="485">
        <v>0</v>
      </c>
      <c r="Q622" s="485">
        <v>0</v>
      </c>
      <c r="R622" s="485">
        <v>0</v>
      </c>
      <c r="S622" s="559">
        <v>0</v>
      </c>
      <c r="T622" s="559"/>
      <c r="U622" s="485">
        <v>0</v>
      </c>
      <c r="V622" s="559">
        <v>0</v>
      </c>
      <c r="W622" s="559"/>
    </row>
    <row r="623" spans="1:23" ht="15" customHeight="1">
      <c r="A623" s="484" t="s">
        <v>362</v>
      </c>
      <c r="B623" s="484" t="s">
        <v>362</v>
      </c>
      <c r="C623" s="484" t="s">
        <v>386</v>
      </c>
      <c r="D623" s="558" t="s">
        <v>38</v>
      </c>
      <c r="E623" s="558"/>
      <c r="F623" s="559">
        <v>7500</v>
      </c>
      <c r="G623" s="559"/>
      <c r="H623" s="485">
        <v>7500</v>
      </c>
      <c r="I623" s="485">
        <v>7500</v>
      </c>
      <c r="J623" s="485">
        <v>0</v>
      </c>
      <c r="K623" s="485">
        <v>7500</v>
      </c>
      <c r="L623" s="485">
        <v>0</v>
      </c>
      <c r="M623" s="485">
        <v>0</v>
      </c>
      <c r="N623" s="485">
        <v>0</v>
      </c>
      <c r="O623" s="485">
        <v>0</v>
      </c>
      <c r="P623" s="485">
        <v>0</v>
      </c>
      <c r="Q623" s="485">
        <v>0</v>
      </c>
      <c r="R623" s="485">
        <v>0</v>
      </c>
      <c r="S623" s="559">
        <v>0</v>
      </c>
      <c r="T623" s="559"/>
      <c r="U623" s="485">
        <v>0</v>
      </c>
      <c r="V623" s="559">
        <v>0</v>
      </c>
      <c r="W623" s="559"/>
    </row>
    <row r="624" spans="1:23" ht="31.5" customHeight="1">
      <c r="A624" s="484" t="s">
        <v>362</v>
      </c>
      <c r="B624" s="484" t="s">
        <v>362</v>
      </c>
      <c r="C624" s="484" t="s">
        <v>387</v>
      </c>
      <c r="D624" s="558" t="s">
        <v>39</v>
      </c>
      <c r="E624" s="558"/>
      <c r="F624" s="559">
        <v>130294</v>
      </c>
      <c r="G624" s="559"/>
      <c r="H624" s="485">
        <v>130294</v>
      </c>
      <c r="I624" s="485">
        <v>130294</v>
      </c>
      <c r="J624" s="485">
        <v>0</v>
      </c>
      <c r="K624" s="485">
        <v>130294</v>
      </c>
      <c r="L624" s="485">
        <v>0</v>
      </c>
      <c r="M624" s="485">
        <v>0</v>
      </c>
      <c r="N624" s="485">
        <v>0</v>
      </c>
      <c r="O624" s="485">
        <v>0</v>
      </c>
      <c r="P624" s="485">
        <v>0</v>
      </c>
      <c r="Q624" s="485">
        <v>0</v>
      </c>
      <c r="R624" s="485">
        <v>0</v>
      </c>
      <c r="S624" s="559">
        <v>0</v>
      </c>
      <c r="T624" s="559"/>
      <c r="U624" s="485">
        <v>0</v>
      </c>
      <c r="V624" s="559">
        <v>0</v>
      </c>
      <c r="W624" s="559"/>
    </row>
    <row r="625" spans="1:23" ht="27.75" customHeight="1">
      <c r="A625" s="484" t="s">
        <v>362</v>
      </c>
      <c r="B625" s="484" t="s">
        <v>362</v>
      </c>
      <c r="C625" s="484" t="s">
        <v>391</v>
      </c>
      <c r="D625" s="558" t="s">
        <v>95</v>
      </c>
      <c r="E625" s="558"/>
      <c r="F625" s="559">
        <v>12500</v>
      </c>
      <c r="G625" s="559"/>
      <c r="H625" s="485">
        <v>12500</v>
      </c>
      <c r="I625" s="485">
        <v>12500</v>
      </c>
      <c r="J625" s="485">
        <v>0</v>
      </c>
      <c r="K625" s="485">
        <v>12500</v>
      </c>
      <c r="L625" s="485">
        <v>0</v>
      </c>
      <c r="M625" s="485">
        <v>0</v>
      </c>
      <c r="N625" s="485">
        <v>0</v>
      </c>
      <c r="O625" s="485">
        <v>0</v>
      </c>
      <c r="P625" s="485">
        <v>0</v>
      </c>
      <c r="Q625" s="485">
        <v>0</v>
      </c>
      <c r="R625" s="485">
        <v>0</v>
      </c>
      <c r="S625" s="559">
        <v>0</v>
      </c>
      <c r="T625" s="559"/>
      <c r="U625" s="485">
        <v>0</v>
      </c>
      <c r="V625" s="559">
        <v>0</v>
      </c>
      <c r="W625" s="559"/>
    </row>
    <row r="626" spans="1:23" ht="21.75" customHeight="1">
      <c r="A626" s="484" t="s">
        <v>362</v>
      </c>
      <c r="B626" s="484" t="s">
        <v>362</v>
      </c>
      <c r="C626" s="484" t="s">
        <v>450</v>
      </c>
      <c r="D626" s="558" t="s">
        <v>292</v>
      </c>
      <c r="E626" s="558"/>
      <c r="F626" s="559">
        <v>27000</v>
      </c>
      <c r="G626" s="559"/>
      <c r="H626" s="485">
        <v>27000</v>
      </c>
      <c r="I626" s="485">
        <v>27000</v>
      </c>
      <c r="J626" s="485">
        <v>27000</v>
      </c>
      <c r="K626" s="485">
        <v>0</v>
      </c>
      <c r="L626" s="485">
        <v>0</v>
      </c>
      <c r="M626" s="485">
        <v>0</v>
      </c>
      <c r="N626" s="485">
        <v>0</v>
      </c>
      <c r="O626" s="485">
        <v>0</v>
      </c>
      <c r="P626" s="485">
        <v>0</v>
      </c>
      <c r="Q626" s="485">
        <v>0</v>
      </c>
      <c r="R626" s="485">
        <v>0</v>
      </c>
      <c r="S626" s="559">
        <v>0</v>
      </c>
      <c r="T626" s="559"/>
      <c r="U626" s="485">
        <v>0</v>
      </c>
      <c r="V626" s="559">
        <v>0</v>
      </c>
      <c r="W626" s="559"/>
    </row>
    <row r="627" spans="1:23" s="482" customFormat="1" ht="22.5" customHeight="1">
      <c r="A627" s="489" t="s">
        <v>362</v>
      </c>
      <c r="B627" s="489" t="s">
        <v>504</v>
      </c>
      <c r="C627" s="489" t="s">
        <v>362</v>
      </c>
      <c r="D627" s="551" t="s">
        <v>304</v>
      </c>
      <c r="E627" s="551"/>
      <c r="F627" s="552">
        <v>1313291</v>
      </c>
      <c r="G627" s="552"/>
      <c r="H627" s="490">
        <v>1313291</v>
      </c>
      <c r="I627" s="490">
        <v>918697</v>
      </c>
      <c r="J627" s="490">
        <v>889700</v>
      </c>
      <c r="K627" s="490">
        <v>28997</v>
      </c>
      <c r="L627" s="490">
        <v>394594</v>
      </c>
      <c r="M627" s="490">
        <v>0</v>
      </c>
      <c r="N627" s="490">
        <v>0</v>
      </c>
      <c r="O627" s="490">
        <v>0</v>
      </c>
      <c r="P627" s="490">
        <v>0</v>
      </c>
      <c r="Q627" s="490">
        <v>0</v>
      </c>
      <c r="R627" s="490">
        <v>0</v>
      </c>
      <c r="S627" s="552">
        <v>0</v>
      </c>
      <c r="T627" s="552"/>
      <c r="U627" s="490">
        <v>0</v>
      </c>
      <c r="V627" s="552">
        <v>0</v>
      </c>
      <c r="W627" s="552"/>
    </row>
    <row r="628" spans="1:23" ht="36" customHeight="1">
      <c r="A628" s="484" t="s">
        <v>362</v>
      </c>
      <c r="B628" s="484" t="s">
        <v>362</v>
      </c>
      <c r="C628" s="484" t="s">
        <v>448</v>
      </c>
      <c r="D628" s="558" t="s">
        <v>294</v>
      </c>
      <c r="E628" s="558"/>
      <c r="F628" s="559">
        <v>394594</v>
      </c>
      <c r="G628" s="559"/>
      <c r="H628" s="485">
        <v>394594</v>
      </c>
      <c r="I628" s="485">
        <v>0</v>
      </c>
      <c r="J628" s="485">
        <v>0</v>
      </c>
      <c r="K628" s="485">
        <v>0</v>
      </c>
      <c r="L628" s="485">
        <v>394594</v>
      </c>
      <c r="M628" s="485">
        <v>0</v>
      </c>
      <c r="N628" s="485">
        <v>0</v>
      </c>
      <c r="O628" s="485">
        <v>0</v>
      </c>
      <c r="P628" s="485">
        <v>0</v>
      </c>
      <c r="Q628" s="485">
        <v>0</v>
      </c>
      <c r="R628" s="485">
        <v>0</v>
      </c>
      <c r="S628" s="559">
        <v>0</v>
      </c>
      <c r="T628" s="559"/>
      <c r="U628" s="485">
        <v>0</v>
      </c>
      <c r="V628" s="559">
        <v>0</v>
      </c>
      <c r="W628" s="559"/>
    </row>
    <row r="629" spans="1:23" ht="23.25" customHeight="1">
      <c r="A629" s="484" t="s">
        <v>362</v>
      </c>
      <c r="B629" s="484" t="s">
        <v>362</v>
      </c>
      <c r="C629" s="484" t="s">
        <v>375</v>
      </c>
      <c r="D629" s="558" t="s">
        <v>31</v>
      </c>
      <c r="E629" s="558"/>
      <c r="F629" s="559">
        <v>684700</v>
      </c>
      <c r="G629" s="559"/>
      <c r="H629" s="485">
        <v>684700</v>
      </c>
      <c r="I629" s="485">
        <v>684700</v>
      </c>
      <c r="J629" s="485">
        <v>684700</v>
      </c>
      <c r="K629" s="485">
        <v>0</v>
      </c>
      <c r="L629" s="485">
        <v>0</v>
      </c>
      <c r="M629" s="485">
        <v>0</v>
      </c>
      <c r="N629" s="485">
        <v>0</v>
      </c>
      <c r="O629" s="485">
        <v>0</v>
      </c>
      <c r="P629" s="485">
        <v>0</v>
      </c>
      <c r="Q629" s="485">
        <v>0</v>
      </c>
      <c r="R629" s="485">
        <v>0</v>
      </c>
      <c r="S629" s="559">
        <v>0</v>
      </c>
      <c r="T629" s="559"/>
      <c r="U629" s="485">
        <v>0</v>
      </c>
      <c r="V629" s="559">
        <v>0</v>
      </c>
      <c r="W629" s="559"/>
    </row>
    <row r="630" spans="1:23" ht="21" customHeight="1">
      <c r="A630" s="484" t="s">
        <v>362</v>
      </c>
      <c r="B630" s="484" t="s">
        <v>362</v>
      </c>
      <c r="C630" s="484" t="s">
        <v>376</v>
      </c>
      <c r="D630" s="558" t="s">
        <v>32</v>
      </c>
      <c r="E630" s="558"/>
      <c r="F630" s="559">
        <v>52600</v>
      </c>
      <c r="G630" s="559"/>
      <c r="H630" s="485">
        <v>52600</v>
      </c>
      <c r="I630" s="485">
        <v>52600</v>
      </c>
      <c r="J630" s="485">
        <v>52600</v>
      </c>
      <c r="K630" s="485">
        <v>0</v>
      </c>
      <c r="L630" s="485">
        <v>0</v>
      </c>
      <c r="M630" s="485">
        <v>0</v>
      </c>
      <c r="N630" s="485">
        <v>0</v>
      </c>
      <c r="O630" s="485">
        <v>0</v>
      </c>
      <c r="P630" s="485">
        <v>0</v>
      </c>
      <c r="Q630" s="485">
        <v>0</v>
      </c>
      <c r="R630" s="485">
        <v>0</v>
      </c>
      <c r="S630" s="559">
        <v>0</v>
      </c>
      <c r="T630" s="559"/>
      <c r="U630" s="485">
        <v>0</v>
      </c>
      <c r="V630" s="559">
        <v>0</v>
      </c>
      <c r="W630" s="559"/>
    </row>
    <row r="631" spans="1:23" ht="18.75" customHeight="1">
      <c r="A631" s="484" t="s">
        <v>362</v>
      </c>
      <c r="B631" s="484" t="s">
        <v>362</v>
      </c>
      <c r="C631" s="484" t="s">
        <v>377</v>
      </c>
      <c r="D631" s="558" t="s">
        <v>33</v>
      </c>
      <c r="E631" s="558"/>
      <c r="F631" s="559">
        <v>123000</v>
      </c>
      <c r="G631" s="559"/>
      <c r="H631" s="485">
        <v>123000</v>
      </c>
      <c r="I631" s="485">
        <v>123000</v>
      </c>
      <c r="J631" s="485">
        <v>123000</v>
      </c>
      <c r="K631" s="485">
        <v>0</v>
      </c>
      <c r="L631" s="485">
        <v>0</v>
      </c>
      <c r="M631" s="485">
        <v>0</v>
      </c>
      <c r="N631" s="485">
        <v>0</v>
      </c>
      <c r="O631" s="485">
        <v>0</v>
      </c>
      <c r="P631" s="485">
        <v>0</v>
      </c>
      <c r="Q631" s="485">
        <v>0</v>
      </c>
      <c r="R631" s="485">
        <v>0</v>
      </c>
      <c r="S631" s="559">
        <v>0</v>
      </c>
      <c r="T631" s="559"/>
      <c r="U631" s="485">
        <v>0</v>
      </c>
      <c r="V631" s="559">
        <v>0</v>
      </c>
      <c r="W631" s="559"/>
    </row>
    <row r="632" spans="1:23" ht="37.5" customHeight="1">
      <c r="A632" s="484" t="s">
        <v>362</v>
      </c>
      <c r="B632" s="484" t="s">
        <v>362</v>
      </c>
      <c r="C632" s="484" t="s">
        <v>378</v>
      </c>
      <c r="D632" s="558" t="s">
        <v>646</v>
      </c>
      <c r="E632" s="558"/>
      <c r="F632" s="559">
        <v>18000</v>
      </c>
      <c r="G632" s="559"/>
      <c r="H632" s="485">
        <v>18000</v>
      </c>
      <c r="I632" s="485">
        <v>18000</v>
      </c>
      <c r="J632" s="485">
        <v>18000</v>
      </c>
      <c r="K632" s="485">
        <v>0</v>
      </c>
      <c r="L632" s="485">
        <v>0</v>
      </c>
      <c r="M632" s="485">
        <v>0</v>
      </c>
      <c r="N632" s="485">
        <v>0</v>
      </c>
      <c r="O632" s="485">
        <v>0</v>
      </c>
      <c r="P632" s="485">
        <v>0</v>
      </c>
      <c r="Q632" s="485">
        <v>0</v>
      </c>
      <c r="R632" s="485">
        <v>0</v>
      </c>
      <c r="S632" s="559">
        <v>0</v>
      </c>
      <c r="T632" s="559"/>
      <c r="U632" s="485">
        <v>0</v>
      </c>
      <c r="V632" s="559">
        <v>0</v>
      </c>
      <c r="W632" s="559"/>
    </row>
    <row r="633" spans="1:23" ht="34.5" customHeight="1">
      <c r="A633" s="484" t="s">
        <v>362</v>
      </c>
      <c r="B633" s="484" t="s">
        <v>362</v>
      </c>
      <c r="C633" s="484" t="s">
        <v>387</v>
      </c>
      <c r="D633" s="558" t="s">
        <v>39</v>
      </c>
      <c r="E633" s="558"/>
      <c r="F633" s="559">
        <v>28997</v>
      </c>
      <c r="G633" s="559"/>
      <c r="H633" s="485">
        <v>28997</v>
      </c>
      <c r="I633" s="485">
        <v>28997</v>
      </c>
      <c r="J633" s="485">
        <v>0</v>
      </c>
      <c r="K633" s="485">
        <v>28997</v>
      </c>
      <c r="L633" s="485">
        <v>0</v>
      </c>
      <c r="M633" s="485">
        <v>0</v>
      </c>
      <c r="N633" s="485">
        <v>0</v>
      </c>
      <c r="O633" s="485">
        <v>0</v>
      </c>
      <c r="P633" s="485">
        <v>0</v>
      </c>
      <c r="Q633" s="485">
        <v>0</v>
      </c>
      <c r="R633" s="485">
        <v>0</v>
      </c>
      <c r="S633" s="559">
        <v>0</v>
      </c>
      <c r="T633" s="559"/>
      <c r="U633" s="485">
        <v>0</v>
      </c>
      <c r="V633" s="559">
        <v>0</v>
      </c>
      <c r="W633" s="559"/>
    </row>
    <row r="634" spans="1:23" ht="28.5" customHeight="1">
      <c r="A634" s="484" t="s">
        <v>362</v>
      </c>
      <c r="B634" s="484" t="s">
        <v>362</v>
      </c>
      <c r="C634" s="484" t="s">
        <v>450</v>
      </c>
      <c r="D634" s="558" t="s">
        <v>292</v>
      </c>
      <c r="E634" s="558"/>
      <c r="F634" s="559">
        <v>11400</v>
      </c>
      <c r="G634" s="559"/>
      <c r="H634" s="485">
        <v>11400</v>
      </c>
      <c r="I634" s="485">
        <v>11400</v>
      </c>
      <c r="J634" s="485">
        <v>11400</v>
      </c>
      <c r="K634" s="485">
        <v>0</v>
      </c>
      <c r="L634" s="485">
        <v>0</v>
      </c>
      <c r="M634" s="485">
        <v>0</v>
      </c>
      <c r="N634" s="485">
        <v>0</v>
      </c>
      <c r="O634" s="485">
        <v>0</v>
      </c>
      <c r="P634" s="485">
        <v>0</v>
      </c>
      <c r="Q634" s="485">
        <v>0</v>
      </c>
      <c r="R634" s="485">
        <v>0</v>
      </c>
      <c r="S634" s="559">
        <v>0</v>
      </c>
      <c r="T634" s="559"/>
      <c r="U634" s="485">
        <v>0</v>
      </c>
      <c r="V634" s="559">
        <v>0</v>
      </c>
      <c r="W634" s="559"/>
    </row>
    <row r="635" spans="1:23" s="482" customFormat="1" ht="36.75" customHeight="1">
      <c r="A635" s="489" t="s">
        <v>362</v>
      </c>
      <c r="B635" s="489" t="s">
        <v>505</v>
      </c>
      <c r="C635" s="489" t="s">
        <v>362</v>
      </c>
      <c r="D635" s="551" t="s">
        <v>236</v>
      </c>
      <c r="E635" s="551"/>
      <c r="F635" s="552">
        <v>2342393</v>
      </c>
      <c r="G635" s="552"/>
      <c r="H635" s="490">
        <v>2342393</v>
      </c>
      <c r="I635" s="490">
        <v>2337393</v>
      </c>
      <c r="J635" s="490">
        <v>2138000</v>
      </c>
      <c r="K635" s="490">
        <v>199393</v>
      </c>
      <c r="L635" s="490">
        <v>0</v>
      </c>
      <c r="M635" s="490">
        <v>5000</v>
      </c>
      <c r="N635" s="490">
        <v>0</v>
      </c>
      <c r="O635" s="490">
        <v>0</v>
      </c>
      <c r="P635" s="490">
        <v>0</v>
      </c>
      <c r="Q635" s="490">
        <v>0</v>
      </c>
      <c r="R635" s="490">
        <v>0</v>
      </c>
      <c r="S635" s="552">
        <v>0</v>
      </c>
      <c r="T635" s="552"/>
      <c r="U635" s="490">
        <v>0</v>
      </c>
      <c r="V635" s="552">
        <v>0</v>
      </c>
      <c r="W635" s="552"/>
    </row>
    <row r="636" spans="1:23" ht="33" customHeight="1">
      <c r="A636" s="484" t="s">
        <v>362</v>
      </c>
      <c r="B636" s="484" t="s">
        <v>362</v>
      </c>
      <c r="C636" s="484" t="s">
        <v>374</v>
      </c>
      <c r="D636" s="558" t="s">
        <v>30</v>
      </c>
      <c r="E636" s="558"/>
      <c r="F636" s="559">
        <v>5000</v>
      </c>
      <c r="G636" s="559"/>
      <c r="H636" s="485">
        <v>5000</v>
      </c>
      <c r="I636" s="485">
        <v>0</v>
      </c>
      <c r="J636" s="485">
        <v>0</v>
      </c>
      <c r="K636" s="485">
        <v>0</v>
      </c>
      <c r="L636" s="485">
        <v>0</v>
      </c>
      <c r="M636" s="485">
        <v>5000</v>
      </c>
      <c r="N636" s="485">
        <v>0</v>
      </c>
      <c r="O636" s="485">
        <v>0</v>
      </c>
      <c r="P636" s="485">
        <v>0</v>
      </c>
      <c r="Q636" s="485">
        <v>0</v>
      </c>
      <c r="R636" s="485">
        <v>0</v>
      </c>
      <c r="S636" s="559">
        <v>0</v>
      </c>
      <c r="T636" s="559"/>
      <c r="U636" s="485">
        <v>0</v>
      </c>
      <c r="V636" s="559">
        <v>0</v>
      </c>
      <c r="W636" s="559"/>
    </row>
    <row r="637" spans="1:23" ht="24" customHeight="1">
      <c r="A637" s="484" t="s">
        <v>362</v>
      </c>
      <c r="B637" s="484" t="s">
        <v>362</v>
      </c>
      <c r="C637" s="484" t="s">
        <v>375</v>
      </c>
      <c r="D637" s="558" t="s">
        <v>31</v>
      </c>
      <c r="E637" s="558"/>
      <c r="F637" s="559">
        <v>1694000</v>
      </c>
      <c r="G637" s="559"/>
      <c r="H637" s="485">
        <v>1694000</v>
      </c>
      <c r="I637" s="485">
        <v>1694000</v>
      </c>
      <c r="J637" s="485">
        <v>1694000</v>
      </c>
      <c r="K637" s="485">
        <v>0</v>
      </c>
      <c r="L637" s="485">
        <v>0</v>
      </c>
      <c r="M637" s="485">
        <v>0</v>
      </c>
      <c r="N637" s="485">
        <v>0</v>
      </c>
      <c r="O637" s="485">
        <v>0</v>
      </c>
      <c r="P637" s="485">
        <v>0</v>
      </c>
      <c r="Q637" s="485">
        <v>0</v>
      </c>
      <c r="R637" s="485">
        <v>0</v>
      </c>
      <c r="S637" s="559">
        <v>0</v>
      </c>
      <c r="T637" s="559"/>
      <c r="U637" s="485">
        <v>0</v>
      </c>
      <c r="V637" s="559">
        <v>0</v>
      </c>
      <c r="W637" s="559"/>
    </row>
    <row r="638" spans="1:23" ht="24.75" customHeight="1">
      <c r="A638" s="484" t="s">
        <v>362</v>
      </c>
      <c r="B638" s="484" t="s">
        <v>362</v>
      </c>
      <c r="C638" s="484" t="s">
        <v>376</v>
      </c>
      <c r="D638" s="558" t="s">
        <v>32</v>
      </c>
      <c r="E638" s="558"/>
      <c r="F638" s="559">
        <v>130000</v>
      </c>
      <c r="G638" s="559"/>
      <c r="H638" s="485">
        <v>130000</v>
      </c>
      <c r="I638" s="485">
        <v>130000</v>
      </c>
      <c r="J638" s="485">
        <v>130000</v>
      </c>
      <c r="K638" s="485">
        <v>0</v>
      </c>
      <c r="L638" s="485">
        <v>0</v>
      </c>
      <c r="M638" s="485">
        <v>0</v>
      </c>
      <c r="N638" s="485">
        <v>0</v>
      </c>
      <c r="O638" s="485">
        <v>0</v>
      </c>
      <c r="P638" s="485">
        <v>0</v>
      </c>
      <c r="Q638" s="485">
        <v>0</v>
      </c>
      <c r="R638" s="485">
        <v>0</v>
      </c>
      <c r="S638" s="559">
        <v>0</v>
      </c>
      <c r="T638" s="559"/>
      <c r="U638" s="485">
        <v>0</v>
      </c>
      <c r="V638" s="559">
        <v>0</v>
      </c>
      <c r="W638" s="559"/>
    </row>
    <row r="639" spans="1:23" ht="23.25" customHeight="1">
      <c r="A639" s="484" t="s">
        <v>362</v>
      </c>
      <c r="B639" s="484" t="s">
        <v>362</v>
      </c>
      <c r="C639" s="484" t="s">
        <v>377</v>
      </c>
      <c r="D639" s="558" t="s">
        <v>33</v>
      </c>
      <c r="E639" s="558"/>
      <c r="F639" s="559">
        <v>290000</v>
      </c>
      <c r="G639" s="559"/>
      <c r="H639" s="485">
        <v>290000</v>
      </c>
      <c r="I639" s="485">
        <v>290000</v>
      </c>
      <c r="J639" s="485">
        <v>290000</v>
      </c>
      <c r="K639" s="485">
        <v>0</v>
      </c>
      <c r="L639" s="485">
        <v>0</v>
      </c>
      <c r="M639" s="485">
        <v>0</v>
      </c>
      <c r="N639" s="485">
        <v>0</v>
      </c>
      <c r="O639" s="485">
        <v>0</v>
      </c>
      <c r="P639" s="485">
        <v>0</v>
      </c>
      <c r="Q639" s="485">
        <v>0</v>
      </c>
      <c r="R639" s="485">
        <v>0</v>
      </c>
      <c r="S639" s="559">
        <v>0</v>
      </c>
      <c r="T639" s="559"/>
      <c r="U639" s="485">
        <v>0</v>
      </c>
      <c r="V639" s="559">
        <v>0</v>
      </c>
      <c r="W639" s="559"/>
    </row>
    <row r="640" spans="1:23" ht="40.5" customHeight="1">
      <c r="A640" s="484" t="s">
        <v>362</v>
      </c>
      <c r="B640" s="484" t="s">
        <v>362</v>
      </c>
      <c r="C640" s="484" t="s">
        <v>378</v>
      </c>
      <c r="D640" s="558" t="s">
        <v>646</v>
      </c>
      <c r="E640" s="558"/>
      <c r="F640" s="559">
        <v>20000</v>
      </c>
      <c r="G640" s="559"/>
      <c r="H640" s="485">
        <v>20000</v>
      </c>
      <c r="I640" s="485">
        <v>20000</v>
      </c>
      <c r="J640" s="485">
        <v>20000</v>
      </c>
      <c r="K640" s="485">
        <v>0</v>
      </c>
      <c r="L640" s="485">
        <v>0</v>
      </c>
      <c r="M640" s="485">
        <v>0</v>
      </c>
      <c r="N640" s="485">
        <v>0</v>
      </c>
      <c r="O640" s="485">
        <v>0</v>
      </c>
      <c r="P640" s="485">
        <v>0</v>
      </c>
      <c r="Q640" s="485">
        <v>0</v>
      </c>
      <c r="R640" s="485">
        <v>0</v>
      </c>
      <c r="S640" s="559">
        <v>0</v>
      </c>
      <c r="T640" s="559"/>
      <c r="U640" s="485">
        <v>0</v>
      </c>
      <c r="V640" s="559">
        <v>0</v>
      </c>
      <c r="W640" s="559"/>
    </row>
    <row r="641" spans="1:23" ht="27.75" customHeight="1">
      <c r="A641" s="484" t="s">
        <v>362</v>
      </c>
      <c r="B641" s="484" t="s">
        <v>362</v>
      </c>
      <c r="C641" s="484" t="s">
        <v>379</v>
      </c>
      <c r="D641" s="558" t="s">
        <v>266</v>
      </c>
      <c r="E641" s="558"/>
      <c r="F641" s="559">
        <v>12000</v>
      </c>
      <c r="G641" s="559"/>
      <c r="H641" s="485">
        <v>12000</v>
      </c>
      <c r="I641" s="485">
        <v>12000</v>
      </c>
      <c r="J641" s="485">
        <v>0</v>
      </c>
      <c r="K641" s="485">
        <v>12000</v>
      </c>
      <c r="L641" s="485">
        <v>0</v>
      </c>
      <c r="M641" s="485">
        <v>0</v>
      </c>
      <c r="N641" s="485">
        <v>0</v>
      </c>
      <c r="O641" s="485">
        <v>0</v>
      </c>
      <c r="P641" s="485">
        <v>0</v>
      </c>
      <c r="Q641" s="485">
        <v>0</v>
      </c>
      <c r="R641" s="485">
        <v>0</v>
      </c>
      <c r="S641" s="559">
        <v>0</v>
      </c>
      <c r="T641" s="559"/>
      <c r="U641" s="485">
        <v>0</v>
      </c>
      <c r="V641" s="559">
        <v>0</v>
      </c>
      <c r="W641" s="559"/>
    </row>
    <row r="642" spans="1:23" ht="20.25" customHeight="1">
      <c r="A642" s="484" t="s">
        <v>362</v>
      </c>
      <c r="B642" s="484" t="s">
        <v>362</v>
      </c>
      <c r="C642" s="484" t="s">
        <v>380</v>
      </c>
      <c r="D642" s="558" t="s">
        <v>34</v>
      </c>
      <c r="E642" s="558"/>
      <c r="F642" s="559">
        <v>4000</v>
      </c>
      <c r="G642" s="559"/>
      <c r="H642" s="485">
        <v>4000</v>
      </c>
      <c r="I642" s="485">
        <v>4000</v>
      </c>
      <c r="J642" s="485">
        <v>4000</v>
      </c>
      <c r="K642" s="485">
        <v>0</v>
      </c>
      <c r="L642" s="485">
        <v>0</v>
      </c>
      <c r="M642" s="485">
        <v>0</v>
      </c>
      <c r="N642" s="485">
        <v>0</v>
      </c>
      <c r="O642" s="485">
        <v>0</v>
      </c>
      <c r="P642" s="485">
        <v>0</v>
      </c>
      <c r="Q642" s="485">
        <v>0</v>
      </c>
      <c r="R642" s="485">
        <v>0</v>
      </c>
      <c r="S642" s="559">
        <v>0</v>
      </c>
      <c r="T642" s="559"/>
      <c r="U642" s="485">
        <v>0</v>
      </c>
      <c r="V642" s="559">
        <v>0</v>
      </c>
      <c r="W642" s="559"/>
    </row>
    <row r="643" spans="1:23" ht="21.75" customHeight="1">
      <c r="A643" s="484" t="s">
        <v>362</v>
      </c>
      <c r="B643" s="484" t="s">
        <v>362</v>
      </c>
      <c r="C643" s="484" t="s">
        <v>369</v>
      </c>
      <c r="D643" s="558" t="s">
        <v>26</v>
      </c>
      <c r="E643" s="558"/>
      <c r="F643" s="559">
        <v>15000</v>
      </c>
      <c r="G643" s="559"/>
      <c r="H643" s="485">
        <v>15000</v>
      </c>
      <c r="I643" s="485">
        <v>15000</v>
      </c>
      <c r="J643" s="485">
        <v>0</v>
      </c>
      <c r="K643" s="485">
        <v>15000</v>
      </c>
      <c r="L643" s="485">
        <v>0</v>
      </c>
      <c r="M643" s="485">
        <v>0</v>
      </c>
      <c r="N643" s="485">
        <v>0</v>
      </c>
      <c r="O643" s="485">
        <v>0</v>
      </c>
      <c r="P643" s="485">
        <v>0</v>
      </c>
      <c r="Q643" s="485">
        <v>0</v>
      </c>
      <c r="R643" s="485">
        <v>0</v>
      </c>
      <c r="S643" s="559">
        <v>0</v>
      </c>
      <c r="T643" s="559"/>
      <c r="U643" s="485">
        <v>0</v>
      </c>
      <c r="V643" s="559">
        <v>0</v>
      </c>
      <c r="W643" s="559"/>
    </row>
    <row r="644" spans="1:23" ht="22.5" customHeight="1">
      <c r="A644" s="484" t="s">
        <v>362</v>
      </c>
      <c r="B644" s="484" t="s">
        <v>362</v>
      </c>
      <c r="C644" s="484" t="s">
        <v>449</v>
      </c>
      <c r="D644" s="558" t="s">
        <v>149</v>
      </c>
      <c r="E644" s="558"/>
      <c r="F644" s="559">
        <v>14500</v>
      </c>
      <c r="G644" s="559"/>
      <c r="H644" s="485">
        <v>14500</v>
      </c>
      <c r="I644" s="485">
        <v>14500</v>
      </c>
      <c r="J644" s="485">
        <v>0</v>
      </c>
      <c r="K644" s="485">
        <v>14500</v>
      </c>
      <c r="L644" s="485">
        <v>0</v>
      </c>
      <c r="M644" s="485">
        <v>0</v>
      </c>
      <c r="N644" s="485">
        <v>0</v>
      </c>
      <c r="O644" s="485">
        <v>0</v>
      </c>
      <c r="P644" s="485">
        <v>0</v>
      </c>
      <c r="Q644" s="485">
        <v>0</v>
      </c>
      <c r="R644" s="485">
        <v>0</v>
      </c>
      <c r="S644" s="559">
        <v>0</v>
      </c>
      <c r="T644" s="559"/>
      <c r="U644" s="485">
        <v>0</v>
      </c>
      <c r="V644" s="559">
        <v>0</v>
      </c>
      <c r="W644" s="559"/>
    </row>
    <row r="645" spans="1:23" ht="18" customHeight="1">
      <c r="A645" s="484" t="s">
        <v>362</v>
      </c>
      <c r="B645" s="484" t="s">
        <v>362</v>
      </c>
      <c r="C645" s="484" t="s">
        <v>381</v>
      </c>
      <c r="D645" s="558" t="s">
        <v>35</v>
      </c>
      <c r="E645" s="558"/>
      <c r="F645" s="559">
        <v>17500</v>
      </c>
      <c r="G645" s="559"/>
      <c r="H645" s="485">
        <v>17500</v>
      </c>
      <c r="I645" s="485">
        <v>17500</v>
      </c>
      <c r="J645" s="485">
        <v>0</v>
      </c>
      <c r="K645" s="485">
        <v>17500</v>
      </c>
      <c r="L645" s="485">
        <v>0</v>
      </c>
      <c r="M645" s="485">
        <v>0</v>
      </c>
      <c r="N645" s="485">
        <v>0</v>
      </c>
      <c r="O645" s="485">
        <v>0</v>
      </c>
      <c r="P645" s="485">
        <v>0</v>
      </c>
      <c r="Q645" s="485">
        <v>0</v>
      </c>
      <c r="R645" s="485">
        <v>0</v>
      </c>
      <c r="S645" s="559">
        <v>0</v>
      </c>
      <c r="T645" s="559"/>
      <c r="U645" s="485">
        <v>0</v>
      </c>
      <c r="V645" s="559">
        <v>0</v>
      </c>
      <c r="W645" s="559"/>
    </row>
    <row r="646" spans="1:23" ht="18" customHeight="1">
      <c r="A646" s="484" t="s">
        <v>362</v>
      </c>
      <c r="B646" s="484" t="s">
        <v>362</v>
      </c>
      <c r="C646" s="484" t="s">
        <v>382</v>
      </c>
      <c r="D646" s="558" t="s">
        <v>36</v>
      </c>
      <c r="E646" s="558"/>
      <c r="F646" s="559">
        <v>30000</v>
      </c>
      <c r="G646" s="559"/>
      <c r="H646" s="485">
        <v>30000</v>
      </c>
      <c r="I646" s="485">
        <v>30000</v>
      </c>
      <c r="J646" s="485">
        <v>0</v>
      </c>
      <c r="K646" s="485">
        <v>30000</v>
      </c>
      <c r="L646" s="485">
        <v>0</v>
      </c>
      <c r="M646" s="485">
        <v>0</v>
      </c>
      <c r="N646" s="485">
        <v>0</v>
      </c>
      <c r="O646" s="485">
        <v>0</v>
      </c>
      <c r="P646" s="485">
        <v>0</v>
      </c>
      <c r="Q646" s="485">
        <v>0</v>
      </c>
      <c r="R646" s="485">
        <v>0</v>
      </c>
      <c r="S646" s="559">
        <v>0</v>
      </c>
      <c r="T646" s="559"/>
      <c r="U646" s="485">
        <v>0</v>
      </c>
      <c r="V646" s="559">
        <v>0</v>
      </c>
      <c r="W646" s="559"/>
    </row>
    <row r="647" spans="1:23" ht="18" customHeight="1">
      <c r="A647" s="484" t="s">
        <v>362</v>
      </c>
      <c r="B647" s="484" t="s">
        <v>362</v>
      </c>
      <c r="C647" s="484" t="s">
        <v>383</v>
      </c>
      <c r="D647" s="558" t="s">
        <v>49</v>
      </c>
      <c r="E647" s="558"/>
      <c r="F647" s="559">
        <v>500</v>
      </c>
      <c r="G647" s="559"/>
      <c r="H647" s="485">
        <v>500</v>
      </c>
      <c r="I647" s="485">
        <v>500</v>
      </c>
      <c r="J647" s="485">
        <v>0</v>
      </c>
      <c r="K647" s="485">
        <v>500</v>
      </c>
      <c r="L647" s="485">
        <v>0</v>
      </c>
      <c r="M647" s="485">
        <v>0</v>
      </c>
      <c r="N647" s="485">
        <v>0</v>
      </c>
      <c r="O647" s="485">
        <v>0</v>
      </c>
      <c r="P647" s="485">
        <v>0</v>
      </c>
      <c r="Q647" s="485">
        <v>0</v>
      </c>
      <c r="R647" s="485">
        <v>0</v>
      </c>
      <c r="S647" s="559">
        <v>0</v>
      </c>
      <c r="T647" s="559"/>
      <c r="U647" s="485">
        <v>0</v>
      </c>
      <c r="V647" s="559">
        <v>0</v>
      </c>
      <c r="W647" s="559"/>
    </row>
    <row r="648" spans="1:23" ht="18" customHeight="1">
      <c r="A648" s="484" t="s">
        <v>362</v>
      </c>
      <c r="B648" s="484" t="s">
        <v>362</v>
      </c>
      <c r="C648" s="484" t="s">
        <v>367</v>
      </c>
      <c r="D648" s="558" t="s">
        <v>25</v>
      </c>
      <c r="E648" s="558"/>
      <c r="F648" s="559">
        <v>16000</v>
      </c>
      <c r="G648" s="559"/>
      <c r="H648" s="485">
        <v>16000</v>
      </c>
      <c r="I648" s="485">
        <v>16000</v>
      </c>
      <c r="J648" s="485">
        <v>0</v>
      </c>
      <c r="K648" s="485">
        <v>16000</v>
      </c>
      <c r="L648" s="485">
        <v>0</v>
      </c>
      <c r="M648" s="485">
        <v>0</v>
      </c>
      <c r="N648" s="485">
        <v>0</v>
      </c>
      <c r="O648" s="485">
        <v>0</v>
      </c>
      <c r="P648" s="485">
        <v>0</v>
      </c>
      <c r="Q648" s="485">
        <v>0</v>
      </c>
      <c r="R648" s="485">
        <v>0</v>
      </c>
      <c r="S648" s="559">
        <v>0</v>
      </c>
      <c r="T648" s="559"/>
      <c r="U648" s="485">
        <v>0</v>
      </c>
      <c r="V648" s="559">
        <v>0</v>
      </c>
      <c r="W648" s="559"/>
    </row>
    <row r="649" spans="1:23" ht="24" customHeight="1">
      <c r="A649" s="484" t="s">
        <v>362</v>
      </c>
      <c r="B649" s="484" t="s">
        <v>362</v>
      </c>
      <c r="C649" s="484" t="s">
        <v>384</v>
      </c>
      <c r="D649" s="558" t="s">
        <v>267</v>
      </c>
      <c r="E649" s="558"/>
      <c r="F649" s="559">
        <v>2600</v>
      </c>
      <c r="G649" s="559"/>
      <c r="H649" s="485">
        <v>2600</v>
      </c>
      <c r="I649" s="485">
        <v>2600</v>
      </c>
      <c r="J649" s="485">
        <v>0</v>
      </c>
      <c r="K649" s="485">
        <v>2600</v>
      </c>
      <c r="L649" s="485">
        <v>0</v>
      </c>
      <c r="M649" s="485">
        <v>0</v>
      </c>
      <c r="N649" s="485">
        <v>0</v>
      </c>
      <c r="O649" s="485">
        <v>0</v>
      </c>
      <c r="P649" s="485">
        <v>0</v>
      </c>
      <c r="Q649" s="485">
        <v>0</v>
      </c>
      <c r="R649" s="485">
        <v>0</v>
      </c>
      <c r="S649" s="559">
        <v>0</v>
      </c>
      <c r="T649" s="559"/>
      <c r="U649" s="485">
        <v>0</v>
      </c>
      <c r="V649" s="559">
        <v>0</v>
      </c>
      <c r="W649" s="559"/>
    </row>
    <row r="650" spans="1:23" ht="18" customHeight="1">
      <c r="A650" s="484" t="s">
        <v>362</v>
      </c>
      <c r="B650" s="484" t="s">
        <v>362</v>
      </c>
      <c r="C650" s="484" t="s">
        <v>385</v>
      </c>
      <c r="D650" s="558" t="s">
        <v>37</v>
      </c>
      <c r="E650" s="558"/>
      <c r="F650" s="559">
        <v>1000</v>
      </c>
      <c r="G650" s="559"/>
      <c r="H650" s="485">
        <v>1000</v>
      </c>
      <c r="I650" s="485">
        <v>1000</v>
      </c>
      <c r="J650" s="485">
        <v>0</v>
      </c>
      <c r="K650" s="485">
        <v>1000</v>
      </c>
      <c r="L650" s="485">
        <v>0</v>
      </c>
      <c r="M650" s="485">
        <v>0</v>
      </c>
      <c r="N650" s="485">
        <v>0</v>
      </c>
      <c r="O650" s="485">
        <v>0</v>
      </c>
      <c r="P650" s="485">
        <v>0</v>
      </c>
      <c r="Q650" s="485">
        <v>0</v>
      </c>
      <c r="R650" s="485">
        <v>0</v>
      </c>
      <c r="S650" s="559">
        <v>0</v>
      </c>
      <c r="T650" s="559"/>
      <c r="U650" s="485">
        <v>0</v>
      </c>
      <c r="V650" s="559">
        <v>0</v>
      </c>
      <c r="W650" s="559"/>
    </row>
    <row r="651" spans="1:23" ht="18" customHeight="1">
      <c r="A651" s="484" t="s">
        <v>362</v>
      </c>
      <c r="B651" s="484" t="s">
        <v>362</v>
      </c>
      <c r="C651" s="484" t="s">
        <v>386</v>
      </c>
      <c r="D651" s="558" t="s">
        <v>38</v>
      </c>
      <c r="E651" s="558"/>
      <c r="F651" s="559">
        <v>1200</v>
      </c>
      <c r="G651" s="559"/>
      <c r="H651" s="485">
        <v>1200</v>
      </c>
      <c r="I651" s="485">
        <v>1200</v>
      </c>
      <c r="J651" s="485">
        <v>0</v>
      </c>
      <c r="K651" s="485">
        <v>1200</v>
      </c>
      <c r="L651" s="485">
        <v>0</v>
      </c>
      <c r="M651" s="485">
        <v>0</v>
      </c>
      <c r="N651" s="485">
        <v>0</v>
      </c>
      <c r="O651" s="485">
        <v>0</v>
      </c>
      <c r="P651" s="485">
        <v>0</v>
      </c>
      <c r="Q651" s="485">
        <v>0</v>
      </c>
      <c r="R651" s="485">
        <v>0</v>
      </c>
      <c r="S651" s="559">
        <v>0</v>
      </c>
      <c r="T651" s="559"/>
      <c r="U651" s="485">
        <v>0</v>
      </c>
      <c r="V651" s="559">
        <v>0</v>
      </c>
      <c r="W651" s="559"/>
    </row>
    <row r="652" spans="1:23" ht="28.5" customHeight="1">
      <c r="A652" s="484" t="s">
        <v>362</v>
      </c>
      <c r="B652" s="484" t="s">
        <v>362</v>
      </c>
      <c r="C652" s="484" t="s">
        <v>387</v>
      </c>
      <c r="D652" s="558" t="s">
        <v>39</v>
      </c>
      <c r="E652" s="558"/>
      <c r="F652" s="559">
        <v>85593</v>
      </c>
      <c r="G652" s="559"/>
      <c r="H652" s="485">
        <v>85593</v>
      </c>
      <c r="I652" s="485">
        <v>85593</v>
      </c>
      <c r="J652" s="485">
        <v>0</v>
      </c>
      <c r="K652" s="485">
        <v>85593</v>
      </c>
      <c r="L652" s="485">
        <v>0</v>
      </c>
      <c r="M652" s="485">
        <v>0</v>
      </c>
      <c r="N652" s="485">
        <v>0</v>
      </c>
      <c r="O652" s="485">
        <v>0</v>
      </c>
      <c r="P652" s="485">
        <v>0</v>
      </c>
      <c r="Q652" s="485">
        <v>0</v>
      </c>
      <c r="R652" s="485">
        <v>0</v>
      </c>
      <c r="S652" s="559">
        <v>0</v>
      </c>
      <c r="T652" s="559"/>
      <c r="U652" s="485">
        <v>0</v>
      </c>
      <c r="V652" s="559">
        <v>0</v>
      </c>
      <c r="W652" s="559"/>
    </row>
    <row r="653" spans="1:23" ht="27" customHeight="1">
      <c r="A653" s="484" t="s">
        <v>362</v>
      </c>
      <c r="B653" s="484" t="s">
        <v>362</v>
      </c>
      <c r="C653" s="484" t="s">
        <v>391</v>
      </c>
      <c r="D653" s="558" t="s">
        <v>95</v>
      </c>
      <c r="E653" s="558"/>
      <c r="F653" s="559">
        <v>3500</v>
      </c>
      <c r="G653" s="559"/>
      <c r="H653" s="485">
        <v>3500</v>
      </c>
      <c r="I653" s="485">
        <v>3500</v>
      </c>
      <c r="J653" s="485">
        <v>0</v>
      </c>
      <c r="K653" s="485">
        <v>3500</v>
      </c>
      <c r="L653" s="485">
        <v>0</v>
      </c>
      <c r="M653" s="485">
        <v>0</v>
      </c>
      <c r="N653" s="485">
        <v>0</v>
      </c>
      <c r="O653" s="485">
        <v>0</v>
      </c>
      <c r="P653" s="485">
        <v>0</v>
      </c>
      <c r="Q653" s="485">
        <v>0</v>
      </c>
      <c r="R653" s="485">
        <v>0</v>
      </c>
      <c r="S653" s="559">
        <v>0</v>
      </c>
      <c r="T653" s="559"/>
      <c r="U653" s="485">
        <v>0</v>
      </c>
      <c r="V653" s="559">
        <v>0</v>
      </c>
      <c r="W653" s="559"/>
    </row>
    <row r="654" spans="1:23" s="482" customFormat="1" ht="22.5" customHeight="1">
      <c r="A654" s="489" t="s">
        <v>362</v>
      </c>
      <c r="B654" s="489" t="s">
        <v>506</v>
      </c>
      <c r="C654" s="489" t="s">
        <v>362</v>
      </c>
      <c r="D654" s="551" t="s">
        <v>237</v>
      </c>
      <c r="E654" s="551"/>
      <c r="F654" s="552">
        <v>1874252</v>
      </c>
      <c r="G654" s="552"/>
      <c r="H654" s="490">
        <v>1874252</v>
      </c>
      <c r="I654" s="490">
        <v>1869252</v>
      </c>
      <c r="J654" s="490">
        <v>1520700</v>
      </c>
      <c r="K654" s="490">
        <v>348552</v>
      </c>
      <c r="L654" s="490">
        <v>0</v>
      </c>
      <c r="M654" s="490">
        <v>5000</v>
      </c>
      <c r="N654" s="490">
        <v>0</v>
      </c>
      <c r="O654" s="490">
        <v>0</v>
      </c>
      <c r="P654" s="490">
        <v>0</v>
      </c>
      <c r="Q654" s="490">
        <v>0</v>
      </c>
      <c r="R654" s="490">
        <v>0</v>
      </c>
      <c r="S654" s="552">
        <v>0</v>
      </c>
      <c r="T654" s="552"/>
      <c r="U654" s="490">
        <v>0</v>
      </c>
      <c r="V654" s="552">
        <v>0</v>
      </c>
      <c r="W654" s="552"/>
    </row>
    <row r="655" spans="1:23" ht="28.5" customHeight="1">
      <c r="A655" s="484" t="s">
        <v>362</v>
      </c>
      <c r="B655" s="484" t="s">
        <v>362</v>
      </c>
      <c r="C655" s="484" t="s">
        <v>374</v>
      </c>
      <c r="D655" s="558" t="s">
        <v>30</v>
      </c>
      <c r="E655" s="558"/>
      <c r="F655" s="559">
        <v>5000</v>
      </c>
      <c r="G655" s="559"/>
      <c r="H655" s="485">
        <v>5000</v>
      </c>
      <c r="I655" s="485">
        <v>0</v>
      </c>
      <c r="J655" s="485">
        <v>0</v>
      </c>
      <c r="K655" s="485">
        <v>0</v>
      </c>
      <c r="L655" s="485">
        <v>0</v>
      </c>
      <c r="M655" s="485">
        <v>5000</v>
      </c>
      <c r="N655" s="485">
        <v>0</v>
      </c>
      <c r="O655" s="485">
        <v>0</v>
      </c>
      <c r="P655" s="485">
        <v>0</v>
      </c>
      <c r="Q655" s="485">
        <v>0</v>
      </c>
      <c r="R655" s="485">
        <v>0</v>
      </c>
      <c r="S655" s="559">
        <v>0</v>
      </c>
      <c r="T655" s="559"/>
      <c r="U655" s="485">
        <v>0</v>
      </c>
      <c r="V655" s="559">
        <v>0</v>
      </c>
      <c r="W655" s="559"/>
    </row>
    <row r="656" spans="1:23" ht="21.75" customHeight="1">
      <c r="A656" s="484" t="s">
        <v>362</v>
      </c>
      <c r="B656" s="484" t="s">
        <v>362</v>
      </c>
      <c r="C656" s="484" t="s">
        <v>375</v>
      </c>
      <c r="D656" s="558" t="s">
        <v>31</v>
      </c>
      <c r="E656" s="558"/>
      <c r="F656" s="559">
        <v>1191700</v>
      </c>
      <c r="G656" s="559"/>
      <c r="H656" s="485">
        <v>1191700</v>
      </c>
      <c r="I656" s="485">
        <v>1191700</v>
      </c>
      <c r="J656" s="485">
        <v>1191700</v>
      </c>
      <c r="K656" s="485">
        <v>0</v>
      </c>
      <c r="L656" s="485">
        <v>0</v>
      </c>
      <c r="M656" s="485">
        <v>0</v>
      </c>
      <c r="N656" s="485">
        <v>0</v>
      </c>
      <c r="O656" s="485">
        <v>0</v>
      </c>
      <c r="P656" s="485">
        <v>0</v>
      </c>
      <c r="Q656" s="485">
        <v>0</v>
      </c>
      <c r="R656" s="485">
        <v>0</v>
      </c>
      <c r="S656" s="559">
        <v>0</v>
      </c>
      <c r="T656" s="559"/>
      <c r="U656" s="485">
        <v>0</v>
      </c>
      <c r="V656" s="559">
        <v>0</v>
      </c>
      <c r="W656" s="559"/>
    </row>
    <row r="657" spans="1:23" ht="25.5" customHeight="1">
      <c r="A657" s="484" t="s">
        <v>362</v>
      </c>
      <c r="B657" s="484" t="s">
        <v>362</v>
      </c>
      <c r="C657" s="484" t="s">
        <v>376</v>
      </c>
      <c r="D657" s="558" t="s">
        <v>32</v>
      </c>
      <c r="E657" s="558"/>
      <c r="F657" s="559">
        <v>90000</v>
      </c>
      <c r="G657" s="559"/>
      <c r="H657" s="485">
        <v>90000</v>
      </c>
      <c r="I657" s="485">
        <v>90000</v>
      </c>
      <c r="J657" s="485">
        <v>90000</v>
      </c>
      <c r="K657" s="485">
        <v>0</v>
      </c>
      <c r="L657" s="485">
        <v>0</v>
      </c>
      <c r="M657" s="485">
        <v>0</v>
      </c>
      <c r="N657" s="485">
        <v>0</v>
      </c>
      <c r="O657" s="485">
        <v>0</v>
      </c>
      <c r="P657" s="485">
        <v>0</v>
      </c>
      <c r="Q657" s="485">
        <v>0</v>
      </c>
      <c r="R657" s="485">
        <v>0</v>
      </c>
      <c r="S657" s="559">
        <v>0</v>
      </c>
      <c r="T657" s="559"/>
      <c r="U657" s="485">
        <v>0</v>
      </c>
      <c r="V657" s="559">
        <v>0</v>
      </c>
      <c r="W657" s="559"/>
    </row>
    <row r="658" spans="1:23" ht="21.75" customHeight="1">
      <c r="A658" s="484" t="s">
        <v>362</v>
      </c>
      <c r="B658" s="484" t="s">
        <v>362</v>
      </c>
      <c r="C658" s="484" t="s">
        <v>377</v>
      </c>
      <c r="D658" s="558" t="s">
        <v>33</v>
      </c>
      <c r="E658" s="558"/>
      <c r="F658" s="559">
        <v>210000</v>
      </c>
      <c r="G658" s="559"/>
      <c r="H658" s="485">
        <v>210000</v>
      </c>
      <c r="I658" s="485">
        <v>210000</v>
      </c>
      <c r="J658" s="485">
        <v>210000</v>
      </c>
      <c r="K658" s="485">
        <v>0</v>
      </c>
      <c r="L658" s="485">
        <v>0</v>
      </c>
      <c r="M658" s="485">
        <v>0</v>
      </c>
      <c r="N658" s="485">
        <v>0</v>
      </c>
      <c r="O658" s="485">
        <v>0</v>
      </c>
      <c r="P658" s="485">
        <v>0</v>
      </c>
      <c r="Q658" s="485">
        <v>0</v>
      </c>
      <c r="R658" s="485">
        <v>0</v>
      </c>
      <c r="S658" s="559">
        <v>0</v>
      </c>
      <c r="T658" s="559"/>
      <c r="U658" s="485">
        <v>0</v>
      </c>
      <c r="V658" s="559">
        <v>0</v>
      </c>
      <c r="W658" s="559"/>
    </row>
    <row r="659" spans="1:23" ht="41.25" customHeight="1">
      <c r="A659" s="484" t="s">
        <v>362</v>
      </c>
      <c r="B659" s="484" t="s">
        <v>362</v>
      </c>
      <c r="C659" s="484" t="s">
        <v>378</v>
      </c>
      <c r="D659" s="558" t="s">
        <v>646</v>
      </c>
      <c r="E659" s="558"/>
      <c r="F659" s="559">
        <v>25000</v>
      </c>
      <c r="G659" s="559"/>
      <c r="H659" s="485">
        <v>25000</v>
      </c>
      <c r="I659" s="485">
        <v>25000</v>
      </c>
      <c r="J659" s="485">
        <v>25000</v>
      </c>
      <c r="K659" s="485">
        <v>0</v>
      </c>
      <c r="L659" s="485">
        <v>0</v>
      </c>
      <c r="M659" s="485">
        <v>0</v>
      </c>
      <c r="N659" s="485">
        <v>0</v>
      </c>
      <c r="O659" s="485">
        <v>0</v>
      </c>
      <c r="P659" s="485">
        <v>0</v>
      </c>
      <c r="Q659" s="485">
        <v>0</v>
      </c>
      <c r="R659" s="485">
        <v>0</v>
      </c>
      <c r="S659" s="559">
        <v>0</v>
      </c>
      <c r="T659" s="559"/>
      <c r="U659" s="485">
        <v>0</v>
      </c>
      <c r="V659" s="559">
        <v>0</v>
      </c>
      <c r="W659" s="559"/>
    </row>
    <row r="660" spans="1:23" ht="19.5" customHeight="1">
      <c r="A660" s="484" t="s">
        <v>362</v>
      </c>
      <c r="B660" s="484" t="s">
        <v>362</v>
      </c>
      <c r="C660" s="484" t="s">
        <v>380</v>
      </c>
      <c r="D660" s="558" t="s">
        <v>34</v>
      </c>
      <c r="E660" s="558"/>
      <c r="F660" s="559">
        <v>4000</v>
      </c>
      <c r="G660" s="559"/>
      <c r="H660" s="485">
        <v>4000</v>
      </c>
      <c r="I660" s="485">
        <v>4000</v>
      </c>
      <c r="J660" s="485">
        <v>4000</v>
      </c>
      <c r="K660" s="485">
        <v>0</v>
      </c>
      <c r="L660" s="485">
        <v>0</v>
      </c>
      <c r="M660" s="485">
        <v>0</v>
      </c>
      <c r="N660" s="485">
        <v>0</v>
      </c>
      <c r="O660" s="485">
        <v>0</v>
      </c>
      <c r="P660" s="485">
        <v>0</v>
      </c>
      <c r="Q660" s="485">
        <v>0</v>
      </c>
      <c r="R660" s="485">
        <v>0</v>
      </c>
      <c r="S660" s="559">
        <v>0</v>
      </c>
      <c r="T660" s="559"/>
      <c r="U660" s="485">
        <v>0</v>
      </c>
      <c r="V660" s="559">
        <v>0</v>
      </c>
      <c r="W660" s="559"/>
    </row>
    <row r="661" spans="1:23" ht="15" customHeight="1">
      <c r="A661" s="484" t="s">
        <v>362</v>
      </c>
      <c r="B661" s="484" t="s">
        <v>362</v>
      </c>
      <c r="C661" s="484" t="s">
        <v>416</v>
      </c>
      <c r="D661" s="558" t="s">
        <v>291</v>
      </c>
      <c r="E661" s="558"/>
      <c r="F661" s="559">
        <v>18000</v>
      </c>
      <c r="G661" s="559"/>
      <c r="H661" s="485">
        <v>18000</v>
      </c>
      <c r="I661" s="485">
        <v>18000</v>
      </c>
      <c r="J661" s="485">
        <v>0</v>
      </c>
      <c r="K661" s="485">
        <v>18000</v>
      </c>
      <c r="L661" s="485">
        <v>0</v>
      </c>
      <c r="M661" s="485">
        <v>0</v>
      </c>
      <c r="N661" s="485">
        <v>0</v>
      </c>
      <c r="O661" s="485">
        <v>0</v>
      </c>
      <c r="P661" s="485">
        <v>0</v>
      </c>
      <c r="Q661" s="485">
        <v>0</v>
      </c>
      <c r="R661" s="485">
        <v>0</v>
      </c>
      <c r="S661" s="559">
        <v>0</v>
      </c>
      <c r="T661" s="559"/>
      <c r="U661" s="485">
        <v>0</v>
      </c>
      <c r="V661" s="559">
        <v>0</v>
      </c>
      <c r="W661" s="559"/>
    </row>
    <row r="662" spans="1:23" ht="21.75" customHeight="1">
      <c r="A662" s="484" t="s">
        <v>362</v>
      </c>
      <c r="B662" s="484" t="s">
        <v>362</v>
      </c>
      <c r="C662" s="484" t="s">
        <v>369</v>
      </c>
      <c r="D662" s="558" t="s">
        <v>26</v>
      </c>
      <c r="E662" s="558"/>
      <c r="F662" s="559">
        <v>19000</v>
      </c>
      <c r="G662" s="559"/>
      <c r="H662" s="485">
        <v>19000</v>
      </c>
      <c r="I662" s="485">
        <v>19000</v>
      </c>
      <c r="J662" s="485">
        <v>0</v>
      </c>
      <c r="K662" s="485">
        <v>19000</v>
      </c>
      <c r="L662" s="485">
        <v>0</v>
      </c>
      <c r="M662" s="485">
        <v>0</v>
      </c>
      <c r="N662" s="485">
        <v>0</v>
      </c>
      <c r="O662" s="485">
        <v>0</v>
      </c>
      <c r="P662" s="485">
        <v>0</v>
      </c>
      <c r="Q662" s="485">
        <v>0</v>
      </c>
      <c r="R662" s="485">
        <v>0</v>
      </c>
      <c r="S662" s="559">
        <v>0</v>
      </c>
      <c r="T662" s="559"/>
      <c r="U662" s="485">
        <v>0</v>
      </c>
      <c r="V662" s="559">
        <v>0</v>
      </c>
      <c r="W662" s="559"/>
    </row>
    <row r="663" spans="1:23" ht="18" customHeight="1">
      <c r="A663" s="484" t="s">
        <v>362</v>
      </c>
      <c r="B663" s="484" t="s">
        <v>362</v>
      </c>
      <c r="C663" s="484" t="s">
        <v>381</v>
      </c>
      <c r="D663" s="558" t="s">
        <v>35</v>
      </c>
      <c r="E663" s="558"/>
      <c r="F663" s="559">
        <v>224000</v>
      </c>
      <c r="G663" s="559"/>
      <c r="H663" s="485">
        <v>224000</v>
      </c>
      <c r="I663" s="485">
        <v>224000</v>
      </c>
      <c r="J663" s="485">
        <v>0</v>
      </c>
      <c r="K663" s="485">
        <v>224000</v>
      </c>
      <c r="L663" s="485">
        <v>0</v>
      </c>
      <c r="M663" s="485">
        <v>0</v>
      </c>
      <c r="N663" s="485">
        <v>0</v>
      </c>
      <c r="O663" s="485">
        <v>0</v>
      </c>
      <c r="P663" s="485">
        <v>0</v>
      </c>
      <c r="Q663" s="485">
        <v>0</v>
      </c>
      <c r="R663" s="485">
        <v>0</v>
      </c>
      <c r="S663" s="559">
        <v>0</v>
      </c>
      <c r="T663" s="559"/>
      <c r="U663" s="485">
        <v>0</v>
      </c>
      <c r="V663" s="559">
        <v>0</v>
      </c>
      <c r="W663" s="559"/>
    </row>
    <row r="664" spans="1:23" ht="18" customHeight="1">
      <c r="A664" s="484" t="s">
        <v>362</v>
      </c>
      <c r="B664" s="484" t="s">
        <v>362</v>
      </c>
      <c r="C664" s="484" t="s">
        <v>382</v>
      </c>
      <c r="D664" s="558" t="s">
        <v>36</v>
      </c>
      <c r="E664" s="558"/>
      <c r="F664" s="559">
        <v>5000</v>
      </c>
      <c r="G664" s="559"/>
      <c r="H664" s="485">
        <v>5000</v>
      </c>
      <c r="I664" s="485">
        <v>5000</v>
      </c>
      <c r="J664" s="485">
        <v>0</v>
      </c>
      <c r="K664" s="485">
        <v>5000</v>
      </c>
      <c r="L664" s="485">
        <v>0</v>
      </c>
      <c r="M664" s="485">
        <v>0</v>
      </c>
      <c r="N664" s="485">
        <v>0</v>
      </c>
      <c r="O664" s="485">
        <v>0</v>
      </c>
      <c r="P664" s="485">
        <v>0</v>
      </c>
      <c r="Q664" s="485">
        <v>0</v>
      </c>
      <c r="R664" s="485">
        <v>0</v>
      </c>
      <c r="S664" s="559">
        <v>0</v>
      </c>
      <c r="T664" s="559"/>
      <c r="U664" s="485">
        <v>0</v>
      </c>
      <c r="V664" s="559">
        <v>0</v>
      </c>
      <c r="W664" s="559"/>
    </row>
    <row r="665" spans="1:23" ht="18" customHeight="1">
      <c r="A665" s="484" t="s">
        <v>362</v>
      </c>
      <c r="B665" s="484" t="s">
        <v>362</v>
      </c>
      <c r="C665" s="484" t="s">
        <v>383</v>
      </c>
      <c r="D665" s="558" t="s">
        <v>49</v>
      </c>
      <c r="E665" s="558"/>
      <c r="F665" s="559">
        <v>800</v>
      </c>
      <c r="G665" s="559"/>
      <c r="H665" s="485">
        <v>800</v>
      </c>
      <c r="I665" s="485">
        <v>800</v>
      </c>
      <c r="J665" s="485">
        <v>0</v>
      </c>
      <c r="K665" s="485">
        <v>800</v>
      </c>
      <c r="L665" s="485">
        <v>0</v>
      </c>
      <c r="M665" s="485">
        <v>0</v>
      </c>
      <c r="N665" s="485">
        <v>0</v>
      </c>
      <c r="O665" s="485">
        <v>0</v>
      </c>
      <c r="P665" s="485">
        <v>0</v>
      </c>
      <c r="Q665" s="485">
        <v>0</v>
      </c>
      <c r="R665" s="485">
        <v>0</v>
      </c>
      <c r="S665" s="559">
        <v>0</v>
      </c>
      <c r="T665" s="559"/>
      <c r="U665" s="485">
        <v>0</v>
      </c>
      <c r="V665" s="559">
        <v>0</v>
      </c>
      <c r="W665" s="559"/>
    </row>
    <row r="666" spans="1:23" ht="18" customHeight="1">
      <c r="A666" s="484" t="s">
        <v>362</v>
      </c>
      <c r="B666" s="484" t="s">
        <v>362</v>
      </c>
      <c r="C666" s="484" t="s">
        <v>367</v>
      </c>
      <c r="D666" s="558" t="s">
        <v>25</v>
      </c>
      <c r="E666" s="558"/>
      <c r="F666" s="559">
        <v>22620</v>
      </c>
      <c r="G666" s="559"/>
      <c r="H666" s="485">
        <v>22620</v>
      </c>
      <c r="I666" s="485">
        <v>22620</v>
      </c>
      <c r="J666" s="485">
        <v>0</v>
      </c>
      <c r="K666" s="485">
        <v>22620</v>
      </c>
      <c r="L666" s="485">
        <v>0</v>
      </c>
      <c r="M666" s="485">
        <v>0</v>
      </c>
      <c r="N666" s="485">
        <v>0</v>
      </c>
      <c r="O666" s="485">
        <v>0</v>
      </c>
      <c r="P666" s="485">
        <v>0</v>
      </c>
      <c r="Q666" s="485">
        <v>0</v>
      </c>
      <c r="R666" s="485">
        <v>0</v>
      </c>
      <c r="S666" s="559">
        <v>0</v>
      </c>
      <c r="T666" s="559"/>
      <c r="U666" s="485">
        <v>0</v>
      </c>
      <c r="V666" s="559">
        <v>0</v>
      </c>
      <c r="W666" s="559"/>
    </row>
    <row r="667" spans="1:23" ht="20.25" customHeight="1">
      <c r="A667" s="484" t="s">
        <v>362</v>
      </c>
      <c r="B667" s="484" t="s">
        <v>362</v>
      </c>
      <c r="C667" s="484" t="s">
        <v>384</v>
      </c>
      <c r="D667" s="558" t="s">
        <v>267</v>
      </c>
      <c r="E667" s="558"/>
      <c r="F667" s="559">
        <v>5500</v>
      </c>
      <c r="G667" s="559"/>
      <c r="H667" s="485">
        <v>5500</v>
      </c>
      <c r="I667" s="485">
        <v>5500</v>
      </c>
      <c r="J667" s="485">
        <v>0</v>
      </c>
      <c r="K667" s="485">
        <v>5500</v>
      </c>
      <c r="L667" s="485">
        <v>0</v>
      </c>
      <c r="M667" s="485">
        <v>0</v>
      </c>
      <c r="N667" s="485">
        <v>0</v>
      </c>
      <c r="O667" s="485">
        <v>0</v>
      </c>
      <c r="P667" s="485">
        <v>0</v>
      </c>
      <c r="Q667" s="485">
        <v>0</v>
      </c>
      <c r="R667" s="485">
        <v>0</v>
      </c>
      <c r="S667" s="559">
        <v>0</v>
      </c>
      <c r="T667" s="559"/>
      <c r="U667" s="485">
        <v>0</v>
      </c>
      <c r="V667" s="559">
        <v>0</v>
      </c>
      <c r="W667" s="559"/>
    </row>
    <row r="668" spans="1:23" ht="16.5" customHeight="1">
      <c r="A668" s="484" t="s">
        <v>362</v>
      </c>
      <c r="B668" s="484" t="s">
        <v>362</v>
      </c>
      <c r="C668" s="484" t="s">
        <v>386</v>
      </c>
      <c r="D668" s="558" t="s">
        <v>38</v>
      </c>
      <c r="E668" s="558"/>
      <c r="F668" s="559">
        <v>2500</v>
      </c>
      <c r="G668" s="559"/>
      <c r="H668" s="485">
        <v>2500</v>
      </c>
      <c r="I668" s="485">
        <v>2500</v>
      </c>
      <c r="J668" s="485">
        <v>0</v>
      </c>
      <c r="K668" s="485">
        <v>2500</v>
      </c>
      <c r="L668" s="485">
        <v>0</v>
      </c>
      <c r="M668" s="485">
        <v>0</v>
      </c>
      <c r="N668" s="485">
        <v>0</v>
      </c>
      <c r="O668" s="485">
        <v>0</v>
      </c>
      <c r="P668" s="485">
        <v>0</v>
      </c>
      <c r="Q668" s="485">
        <v>0</v>
      </c>
      <c r="R668" s="485">
        <v>0</v>
      </c>
      <c r="S668" s="559">
        <v>0</v>
      </c>
      <c r="T668" s="559"/>
      <c r="U668" s="485">
        <v>0</v>
      </c>
      <c r="V668" s="559">
        <v>0</v>
      </c>
      <c r="W668" s="559"/>
    </row>
    <row r="669" spans="1:23" ht="26.25" customHeight="1">
      <c r="A669" s="484" t="s">
        <v>362</v>
      </c>
      <c r="B669" s="484" t="s">
        <v>362</v>
      </c>
      <c r="C669" s="484" t="s">
        <v>387</v>
      </c>
      <c r="D669" s="558" t="s">
        <v>39</v>
      </c>
      <c r="E669" s="558"/>
      <c r="F669" s="559">
        <v>49632</v>
      </c>
      <c r="G669" s="559"/>
      <c r="H669" s="485">
        <v>49632</v>
      </c>
      <c r="I669" s="485">
        <v>49632</v>
      </c>
      <c r="J669" s="485">
        <v>0</v>
      </c>
      <c r="K669" s="485">
        <v>49632</v>
      </c>
      <c r="L669" s="485">
        <v>0</v>
      </c>
      <c r="M669" s="485">
        <v>0</v>
      </c>
      <c r="N669" s="485">
        <v>0</v>
      </c>
      <c r="O669" s="485">
        <v>0</v>
      </c>
      <c r="P669" s="485">
        <v>0</v>
      </c>
      <c r="Q669" s="485">
        <v>0</v>
      </c>
      <c r="R669" s="485">
        <v>0</v>
      </c>
      <c r="S669" s="559">
        <v>0</v>
      </c>
      <c r="T669" s="559"/>
      <c r="U669" s="485">
        <v>0</v>
      </c>
      <c r="V669" s="559">
        <v>0</v>
      </c>
      <c r="W669" s="559"/>
    </row>
    <row r="670" spans="1:23" ht="30" customHeight="1">
      <c r="A670" s="484" t="s">
        <v>362</v>
      </c>
      <c r="B670" s="484" t="s">
        <v>362</v>
      </c>
      <c r="C670" s="484" t="s">
        <v>391</v>
      </c>
      <c r="D670" s="558" t="s">
        <v>95</v>
      </c>
      <c r="E670" s="558"/>
      <c r="F670" s="559">
        <v>1500</v>
      </c>
      <c r="G670" s="559"/>
      <c r="H670" s="485">
        <v>1500</v>
      </c>
      <c r="I670" s="485">
        <v>1500</v>
      </c>
      <c r="J670" s="485">
        <v>0</v>
      </c>
      <c r="K670" s="485">
        <v>1500</v>
      </c>
      <c r="L670" s="485">
        <v>0</v>
      </c>
      <c r="M670" s="485">
        <v>0</v>
      </c>
      <c r="N670" s="485">
        <v>0</v>
      </c>
      <c r="O670" s="485">
        <v>0</v>
      </c>
      <c r="P670" s="485">
        <v>0</v>
      </c>
      <c r="Q670" s="485">
        <v>0</v>
      </c>
      <c r="R670" s="485">
        <v>0</v>
      </c>
      <c r="S670" s="559">
        <v>0</v>
      </c>
      <c r="T670" s="559"/>
      <c r="U670" s="485">
        <v>0</v>
      </c>
      <c r="V670" s="559">
        <v>0</v>
      </c>
      <c r="W670" s="559"/>
    </row>
    <row r="671" spans="1:23" s="482" customFormat="1" ht="16.5" customHeight="1">
      <c r="A671" s="489" t="s">
        <v>362</v>
      </c>
      <c r="B671" s="489" t="s">
        <v>507</v>
      </c>
      <c r="C671" s="489" t="s">
        <v>362</v>
      </c>
      <c r="D671" s="551" t="s">
        <v>305</v>
      </c>
      <c r="E671" s="551"/>
      <c r="F671" s="552">
        <v>104571</v>
      </c>
      <c r="G671" s="552"/>
      <c r="H671" s="490">
        <v>104571</v>
      </c>
      <c r="I671" s="490">
        <v>0</v>
      </c>
      <c r="J671" s="490">
        <v>0</v>
      </c>
      <c r="K671" s="490">
        <v>0</v>
      </c>
      <c r="L671" s="490">
        <v>104571</v>
      </c>
      <c r="M671" s="490">
        <v>0</v>
      </c>
      <c r="N671" s="490">
        <v>0</v>
      </c>
      <c r="O671" s="490">
        <v>0</v>
      </c>
      <c r="P671" s="490">
        <v>0</v>
      </c>
      <c r="Q671" s="490">
        <v>0</v>
      </c>
      <c r="R671" s="490">
        <v>0</v>
      </c>
      <c r="S671" s="552">
        <v>0</v>
      </c>
      <c r="T671" s="552"/>
      <c r="U671" s="490">
        <v>0</v>
      </c>
      <c r="V671" s="552">
        <v>0</v>
      </c>
      <c r="W671" s="552"/>
    </row>
    <row r="672" spans="1:23" ht="33" customHeight="1">
      <c r="A672" s="484" t="s">
        <v>362</v>
      </c>
      <c r="B672" s="484" t="s">
        <v>362</v>
      </c>
      <c r="C672" s="484" t="s">
        <v>448</v>
      </c>
      <c r="D672" s="558" t="s">
        <v>294</v>
      </c>
      <c r="E672" s="558"/>
      <c r="F672" s="559">
        <v>104571</v>
      </c>
      <c r="G672" s="559"/>
      <c r="H672" s="485">
        <v>104571</v>
      </c>
      <c r="I672" s="485">
        <v>0</v>
      </c>
      <c r="J672" s="485">
        <v>0</v>
      </c>
      <c r="K672" s="485">
        <v>0</v>
      </c>
      <c r="L672" s="485">
        <v>104571</v>
      </c>
      <c r="M672" s="485">
        <v>0</v>
      </c>
      <c r="N672" s="485">
        <v>0</v>
      </c>
      <c r="O672" s="485">
        <v>0</v>
      </c>
      <c r="P672" s="485">
        <v>0</v>
      </c>
      <c r="Q672" s="485">
        <v>0</v>
      </c>
      <c r="R672" s="485">
        <v>0</v>
      </c>
      <c r="S672" s="559">
        <v>0</v>
      </c>
      <c r="T672" s="559"/>
      <c r="U672" s="485">
        <v>0</v>
      </c>
      <c r="V672" s="559">
        <v>0</v>
      </c>
      <c r="W672" s="559"/>
    </row>
    <row r="673" spans="1:23" s="482" customFormat="1" ht="34.5" customHeight="1">
      <c r="A673" s="489" t="s">
        <v>362</v>
      </c>
      <c r="B673" s="489" t="s">
        <v>508</v>
      </c>
      <c r="C673" s="489" t="s">
        <v>362</v>
      </c>
      <c r="D673" s="551" t="s">
        <v>306</v>
      </c>
      <c r="E673" s="551"/>
      <c r="F673" s="552">
        <v>50000</v>
      </c>
      <c r="G673" s="552"/>
      <c r="H673" s="490">
        <v>50000</v>
      </c>
      <c r="I673" s="490">
        <v>0</v>
      </c>
      <c r="J673" s="490">
        <v>0</v>
      </c>
      <c r="K673" s="490">
        <v>0</v>
      </c>
      <c r="L673" s="490">
        <v>0</v>
      </c>
      <c r="M673" s="490">
        <v>50000</v>
      </c>
      <c r="N673" s="490">
        <v>0</v>
      </c>
      <c r="O673" s="490">
        <v>0</v>
      </c>
      <c r="P673" s="490">
        <v>0</v>
      </c>
      <c r="Q673" s="490">
        <v>0</v>
      </c>
      <c r="R673" s="490">
        <v>0</v>
      </c>
      <c r="S673" s="552">
        <v>0</v>
      </c>
      <c r="T673" s="552"/>
      <c r="U673" s="490">
        <v>0</v>
      </c>
      <c r="V673" s="552">
        <v>0</v>
      </c>
      <c r="W673" s="552"/>
    </row>
    <row r="674" spans="1:23" ht="16.5" customHeight="1">
      <c r="A674" s="484" t="s">
        <v>362</v>
      </c>
      <c r="B674" s="484" t="s">
        <v>362</v>
      </c>
      <c r="C674" s="484" t="s">
        <v>509</v>
      </c>
      <c r="D674" s="558" t="s">
        <v>307</v>
      </c>
      <c r="E674" s="558"/>
      <c r="F674" s="559">
        <v>50000</v>
      </c>
      <c r="G674" s="559"/>
      <c r="H674" s="485">
        <v>50000</v>
      </c>
      <c r="I674" s="485">
        <v>0</v>
      </c>
      <c r="J674" s="485">
        <v>0</v>
      </c>
      <c r="K674" s="485">
        <v>0</v>
      </c>
      <c r="L674" s="485">
        <v>0</v>
      </c>
      <c r="M674" s="485">
        <v>50000</v>
      </c>
      <c r="N674" s="485">
        <v>0</v>
      </c>
      <c r="O674" s="485">
        <v>0</v>
      </c>
      <c r="P674" s="485">
        <v>0</v>
      </c>
      <c r="Q674" s="485">
        <v>0</v>
      </c>
      <c r="R674" s="485">
        <v>0</v>
      </c>
      <c r="S674" s="559">
        <v>0</v>
      </c>
      <c r="T674" s="559"/>
      <c r="U674" s="485">
        <v>0</v>
      </c>
      <c r="V674" s="559">
        <v>0</v>
      </c>
      <c r="W674" s="559"/>
    </row>
    <row r="675" spans="1:23" s="482" customFormat="1" ht="21.75" customHeight="1">
      <c r="A675" s="489" t="s">
        <v>362</v>
      </c>
      <c r="B675" s="489" t="s">
        <v>510</v>
      </c>
      <c r="C675" s="489" t="s">
        <v>362</v>
      </c>
      <c r="D675" s="551" t="s">
        <v>238</v>
      </c>
      <c r="E675" s="551"/>
      <c r="F675" s="552">
        <v>4039665</v>
      </c>
      <c r="G675" s="552"/>
      <c r="H675" s="490">
        <v>4039665</v>
      </c>
      <c r="I675" s="490">
        <v>4035665</v>
      </c>
      <c r="J675" s="490">
        <v>3512400</v>
      </c>
      <c r="K675" s="490">
        <v>523265</v>
      </c>
      <c r="L675" s="490">
        <v>0</v>
      </c>
      <c r="M675" s="490">
        <v>4000</v>
      </c>
      <c r="N675" s="490">
        <v>0</v>
      </c>
      <c r="O675" s="490">
        <v>0</v>
      </c>
      <c r="P675" s="490">
        <v>0</v>
      </c>
      <c r="Q675" s="490">
        <v>0</v>
      </c>
      <c r="R675" s="490">
        <v>0</v>
      </c>
      <c r="S675" s="552">
        <v>0</v>
      </c>
      <c r="T675" s="552"/>
      <c r="U675" s="490">
        <v>0</v>
      </c>
      <c r="V675" s="552">
        <v>0</v>
      </c>
      <c r="W675" s="552"/>
    </row>
    <row r="676" spans="1:23" ht="28.5" customHeight="1">
      <c r="A676" s="484" t="s">
        <v>362</v>
      </c>
      <c r="B676" s="484" t="s">
        <v>362</v>
      </c>
      <c r="C676" s="484" t="s">
        <v>374</v>
      </c>
      <c r="D676" s="558" t="s">
        <v>30</v>
      </c>
      <c r="E676" s="558"/>
      <c r="F676" s="559">
        <v>4000</v>
      </c>
      <c r="G676" s="559"/>
      <c r="H676" s="485">
        <v>4000</v>
      </c>
      <c r="I676" s="485">
        <v>0</v>
      </c>
      <c r="J676" s="485">
        <v>0</v>
      </c>
      <c r="K676" s="485">
        <v>0</v>
      </c>
      <c r="L676" s="485">
        <v>0</v>
      </c>
      <c r="M676" s="485">
        <v>4000</v>
      </c>
      <c r="N676" s="485">
        <v>0</v>
      </c>
      <c r="O676" s="485">
        <v>0</v>
      </c>
      <c r="P676" s="485">
        <v>0</v>
      </c>
      <c r="Q676" s="485">
        <v>0</v>
      </c>
      <c r="R676" s="485">
        <v>0</v>
      </c>
      <c r="S676" s="559">
        <v>0</v>
      </c>
      <c r="T676" s="559"/>
      <c r="U676" s="485">
        <v>0</v>
      </c>
      <c r="V676" s="559">
        <v>0</v>
      </c>
      <c r="W676" s="559"/>
    </row>
    <row r="677" spans="1:23" ht="25.5" customHeight="1">
      <c r="A677" s="484" t="s">
        <v>362</v>
      </c>
      <c r="B677" s="484" t="s">
        <v>362</v>
      </c>
      <c r="C677" s="484" t="s">
        <v>375</v>
      </c>
      <c r="D677" s="558" t="s">
        <v>31</v>
      </c>
      <c r="E677" s="558"/>
      <c r="F677" s="559">
        <v>2682400</v>
      </c>
      <c r="G677" s="559"/>
      <c r="H677" s="485">
        <v>2682400</v>
      </c>
      <c r="I677" s="485">
        <v>2682400</v>
      </c>
      <c r="J677" s="485">
        <v>2682400</v>
      </c>
      <c r="K677" s="485">
        <v>0</v>
      </c>
      <c r="L677" s="485">
        <v>0</v>
      </c>
      <c r="M677" s="485">
        <v>0</v>
      </c>
      <c r="N677" s="485">
        <v>0</v>
      </c>
      <c r="O677" s="485">
        <v>0</v>
      </c>
      <c r="P677" s="485">
        <v>0</v>
      </c>
      <c r="Q677" s="485">
        <v>0</v>
      </c>
      <c r="R677" s="485">
        <v>0</v>
      </c>
      <c r="S677" s="559">
        <v>0</v>
      </c>
      <c r="T677" s="559"/>
      <c r="U677" s="485">
        <v>0</v>
      </c>
      <c r="V677" s="559">
        <v>0</v>
      </c>
      <c r="W677" s="559"/>
    </row>
    <row r="678" spans="1:23" ht="24" customHeight="1">
      <c r="A678" s="484" t="s">
        <v>362</v>
      </c>
      <c r="B678" s="484" t="s">
        <v>362</v>
      </c>
      <c r="C678" s="484" t="s">
        <v>376</v>
      </c>
      <c r="D678" s="558" t="s">
        <v>32</v>
      </c>
      <c r="E678" s="558"/>
      <c r="F678" s="559">
        <v>230000</v>
      </c>
      <c r="G678" s="559"/>
      <c r="H678" s="485">
        <v>230000</v>
      </c>
      <c r="I678" s="485">
        <v>230000</v>
      </c>
      <c r="J678" s="485">
        <v>230000</v>
      </c>
      <c r="K678" s="485">
        <v>0</v>
      </c>
      <c r="L678" s="485">
        <v>0</v>
      </c>
      <c r="M678" s="485">
        <v>0</v>
      </c>
      <c r="N678" s="485">
        <v>0</v>
      </c>
      <c r="O678" s="485">
        <v>0</v>
      </c>
      <c r="P678" s="485">
        <v>0</v>
      </c>
      <c r="Q678" s="485">
        <v>0</v>
      </c>
      <c r="R678" s="485">
        <v>0</v>
      </c>
      <c r="S678" s="559">
        <v>0</v>
      </c>
      <c r="T678" s="559"/>
      <c r="U678" s="485">
        <v>0</v>
      </c>
      <c r="V678" s="559">
        <v>0</v>
      </c>
      <c r="W678" s="559"/>
    </row>
    <row r="679" spans="1:23" ht="22.5" customHeight="1">
      <c r="A679" s="484" t="s">
        <v>362</v>
      </c>
      <c r="B679" s="484" t="s">
        <v>362</v>
      </c>
      <c r="C679" s="484" t="s">
        <v>377</v>
      </c>
      <c r="D679" s="558" t="s">
        <v>33</v>
      </c>
      <c r="E679" s="558"/>
      <c r="F679" s="559">
        <v>490000</v>
      </c>
      <c r="G679" s="559"/>
      <c r="H679" s="485">
        <v>490000</v>
      </c>
      <c r="I679" s="485">
        <v>490000</v>
      </c>
      <c r="J679" s="485">
        <v>490000</v>
      </c>
      <c r="K679" s="485">
        <v>0</v>
      </c>
      <c r="L679" s="485">
        <v>0</v>
      </c>
      <c r="M679" s="485">
        <v>0</v>
      </c>
      <c r="N679" s="485">
        <v>0</v>
      </c>
      <c r="O679" s="485">
        <v>0</v>
      </c>
      <c r="P679" s="485">
        <v>0</v>
      </c>
      <c r="Q679" s="485">
        <v>0</v>
      </c>
      <c r="R679" s="485">
        <v>0</v>
      </c>
      <c r="S679" s="559">
        <v>0</v>
      </c>
      <c r="T679" s="559"/>
      <c r="U679" s="485">
        <v>0</v>
      </c>
      <c r="V679" s="559">
        <v>0</v>
      </c>
      <c r="W679" s="559"/>
    </row>
    <row r="680" spans="1:23" ht="42.75" customHeight="1">
      <c r="A680" s="484" t="s">
        <v>362</v>
      </c>
      <c r="B680" s="484" t="s">
        <v>362</v>
      </c>
      <c r="C680" s="484" t="s">
        <v>378</v>
      </c>
      <c r="D680" s="558" t="s">
        <v>646</v>
      </c>
      <c r="E680" s="558"/>
      <c r="F680" s="559">
        <v>57000</v>
      </c>
      <c r="G680" s="559"/>
      <c r="H680" s="485">
        <v>57000</v>
      </c>
      <c r="I680" s="485">
        <v>57000</v>
      </c>
      <c r="J680" s="485">
        <v>57000</v>
      </c>
      <c r="K680" s="485">
        <v>0</v>
      </c>
      <c r="L680" s="485">
        <v>0</v>
      </c>
      <c r="M680" s="485">
        <v>0</v>
      </c>
      <c r="N680" s="485">
        <v>0</v>
      </c>
      <c r="O680" s="485">
        <v>0</v>
      </c>
      <c r="P680" s="485">
        <v>0</v>
      </c>
      <c r="Q680" s="485">
        <v>0</v>
      </c>
      <c r="R680" s="485">
        <v>0</v>
      </c>
      <c r="S680" s="559">
        <v>0</v>
      </c>
      <c r="T680" s="559"/>
      <c r="U680" s="485">
        <v>0</v>
      </c>
      <c r="V680" s="559">
        <v>0</v>
      </c>
      <c r="W680" s="559"/>
    </row>
    <row r="681" spans="1:23" ht="32.25" customHeight="1">
      <c r="A681" s="484" t="s">
        <v>362</v>
      </c>
      <c r="B681" s="484" t="s">
        <v>362</v>
      </c>
      <c r="C681" s="484" t="s">
        <v>379</v>
      </c>
      <c r="D681" s="558" t="s">
        <v>266</v>
      </c>
      <c r="E681" s="558"/>
      <c r="F681" s="559">
        <v>300</v>
      </c>
      <c r="G681" s="559"/>
      <c r="H681" s="485">
        <v>300</v>
      </c>
      <c r="I681" s="485">
        <v>300</v>
      </c>
      <c r="J681" s="485">
        <v>0</v>
      </c>
      <c r="K681" s="485">
        <v>300</v>
      </c>
      <c r="L681" s="485">
        <v>0</v>
      </c>
      <c r="M681" s="485">
        <v>0</v>
      </c>
      <c r="N681" s="485">
        <v>0</v>
      </c>
      <c r="O681" s="485">
        <v>0</v>
      </c>
      <c r="P681" s="485">
        <v>0</v>
      </c>
      <c r="Q681" s="485">
        <v>0</v>
      </c>
      <c r="R681" s="485">
        <v>0</v>
      </c>
      <c r="S681" s="559">
        <v>0</v>
      </c>
      <c r="T681" s="559"/>
      <c r="U681" s="485">
        <v>0</v>
      </c>
      <c r="V681" s="559">
        <v>0</v>
      </c>
      <c r="W681" s="559"/>
    </row>
    <row r="682" spans="1:23" ht="22.5" customHeight="1">
      <c r="A682" s="484" t="s">
        <v>362</v>
      </c>
      <c r="B682" s="484" t="s">
        <v>362</v>
      </c>
      <c r="C682" s="484" t="s">
        <v>380</v>
      </c>
      <c r="D682" s="558" t="s">
        <v>34</v>
      </c>
      <c r="E682" s="558"/>
      <c r="F682" s="559">
        <v>20000</v>
      </c>
      <c r="G682" s="559"/>
      <c r="H682" s="485">
        <v>20000</v>
      </c>
      <c r="I682" s="485">
        <v>20000</v>
      </c>
      <c r="J682" s="485">
        <v>20000</v>
      </c>
      <c r="K682" s="485">
        <v>0</v>
      </c>
      <c r="L682" s="485">
        <v>0</v>
      </c>
      <c r="M682" s="485">
        <v>0</v>
      </c>
      <c r="N682" s="485">
        <v>0</v>
      </c>
      <c r="O682" s="485">
        <v>0</v>
      </c>
      <c r="P682" s="485">
        <v>0</v>
      </c>
      <c r="Q682" s="485">
        <v>0</v>
      </c>
      <c r="R682" s="485">
        <v>0</v>
      </c>
      <c r="S682" s="559">
        <v>0</v>
      </c>
      <c r="T682" s="559"/>
      <c r="U682" s="485">
        <v>0</v>
      </c>
      <c r="V682" s="559">
        <v>0</v>
      </c>
      <c r="W682" s="559"/>
    </row>
    <row r="683" spans="1:23" ht="18" customHeight="1">
      <c r="A683" s="484" t="s">
        <v>362</v>
      </c>
      <c r="B683" s="484" t="s">
        <v>362</v>
      </c>
      <c r="C683" s="484" t="s">
        <v>416</v>
      </c>
      <c r="D683" s="558" t="s">
        <v>291</v>
      </c>
      <c r="E683" s="558"/>
      <c r="F683" s="559">
        <v>5000</v>
      </c>
      <c r="G683" s="559"/>
      <c r="H683" s="485">
        <v>5000</v>
      </c>
      <c r="I683" s="485">
        <v>5000</v>
      </c>
      <c r="J683" s="485">
        <v>0</v>
      </c>
      <c r="K683" s="485">
        <v>5000</v>
      </c>
      <c r="L683" s="485">
        <v>0</v>
      </c>
      <c r="M683" s="485">
        <v>0</v>
      </c>
      <c r="N683" s="485">
        <v>0</v>
      </c>
      <c r="O683" s="485">
        <v>0</v>
      </c>
      <c r="P683" s="485">
        <v>0</v>
      </c>
      <c r="Q683" s="485">
        <v>0</v>
      </c>
      <c r="R683" s="485">
        <v>0</v>
      </c>
      <c r="S683" s="559">
        <v>0</v>
      </c>
      <c r="T683" s="559"/>
      <c r="U683" s="485">
        <v>0</v>
      </c>
      <c r="V683" s="559">
        <v>0</v>
      </c>
      <c r="W683" s="559"/>
    </row>
    <row r="684" spans="1:23" ht="18" customHeight="1">
      <c r="A684" s="484" t="s">
        <v>362</v>
      </c>
      <c r="B684" s="484" t="s">
        <v>362</v>
      </c>
      <c r="C684" s="484" t="s">
        <v>369</v>
      </c>
      <c r="D684" s="558" t="s">
        <v>26</v>
      </c>
      <c r="E684" s="558"/>
      <c r="F684" s="559">
        <v>54000</v>
      </c>
      <c r="G684" s="559"/>
      <c r="H684" s="485">
        <v>54000</v>
      </c>
      <c r="I684" s="485">
        <v>54000</v>
      </c>
      <c r="J684" s="485">
        <v>0</v>
      </c>
      <c r="K684" s="485">
        <v>54000</v>
      </c>
      <c r="L684" s="485">
        <v>0</v>
      </c>
      <c r="M684" s="485">
        <v>0</v>
      </c>
      <c r="N684" s="485">
        <v>0</v>
      </c>
      <c r="O684" s="485">
        <v>0</v>
      </c>
      <c r="P684" s="485">
        <v>0</v>
      </c>
      <c r="Q684" s="485">
        <v>0</v>
      </c>
      <c r="R684" s="485">
        <v>0</v>
      </c>
      <c r="S684" s="559">
        <v>0</v>
      </c>
      <c r="T684" s="559"/>
      <c r="U684" s="485">
        <v>0</v>
      </c>
      <c r="V684" s="559">
        <v>0</v>
      </c>
      <c r="W684" s="559"/>
    </row>
    <row r="685" spans="1:23" ht="18" customHeight="1">
      <c r="A685" s="484" t="s">
        <v>362</v>
      </c>
      <c r="B685" s="484" t="s">
        <v>362</v>
      </c>
      <c r="C685" s="484" t="s">
        <v>408</v>
      </c>
      <c r="D685" s="558" t="s">
        <v>59</v>
      </c>
      <c r="E685" s="558"/>
      <c r="F685" s="559">
        <v>95100</v>
      </c>
      <c r="G685" s="559"/>
      <c r="H685" s="485">
        <v>95100</v>
      </c>
      <c r="I685" s="485">
        <v>95100</v>
      </c>
      <c r="J685" s="485">
        <v>0</v>
      </c>
      <c r="K685" s="485">
        <v>95100</v>
      </c>
      <c r="L685" s="485">
        <v>0</v>
      </c>
      <c r="M685" s="485">
        <v>0</v>
      </c>
      <c r="N685" s="485">
        <v>0</v>
      </c>
      <c r="O685" s="485">
        <v>0</v>
      </c>
      <c r="P685" s="485">
        <v>0</v>
      </c>
      <c r="Q685" s="485">
        <v>0</v>
      </c>
      <c r="R685" s="485">
        <v>0</v>
      </c>
      <c r="S685" s="559">
        <v>0</v>
      </c>
      <c r="T685" s="559"/>
      <c r="U685" s="485">
        <v>0</v>
      </c>
      <c r="V685" s="559">
        <v>0</v>
      </c>
      <c r="W685" s="559"/>
    </row>
    <row r="686" spans="1:23" ht="18" customHeight="1">
      <c r="A686" s="484" t="s">
        <v>362</v>
      </c>
      <c r="B686" s="484" t="s">
        <v>362</v>
      </c>
      <c r="C686" s="484" t="s">
        <v>449</v>
      </c>
      <c r="D686" s="558" t="s">
        <v>149</v>
      </c>
      <c r="E686" s="558"/>
      <c r="F686" s="559">
        <v>5000</v>
      </c>
      <c r="G686" s="559"/>
      <c r="H686" s="485">
        <v>5000</v>
      </c>
      <c r="I686" s="485">
        <v>5000</v>
      </c>
      <c r="J686" s="485">
        <v>0</v>
      </c>
      <c r="K686" s="485">
        <v>5000</v>
      </c>
      <c r="L686" s="485">
        <v>0</v>
      </c>
      <c r="M686" s="485">
        <v>0</v>
      </c>
      <c r="N686" s="485">
        <v>0</v>
      </c>
      <c r="O686" s="485">
        <v>0</v>
      </c>
      <c r="P686" s="485">
        <v>0</v>
      </c>
      <c r="Q686" s="485">
        <v>0</v>
      </c>
      <c r="R686" s="485">
        <v>0</v>
      </c>
      <c r="S686" s="559">
        <v>0</v>
      </c>
      <c r="T686" s="559"/>
      <c r="U686" s="485">
        <v>0</v>
      </c>
      <c r="V686" s="559">
        <v>0</v>
      </c>
      <c r="W686" s="559"/>
    </row>
    <row r="687" spans="1:23" ht="18" customHeight="1">
      <c r="A687" s="484" t="s">
        <v>362</v>
      </c>
      <c r="B687" s="484" t="s">
        <v>362</v>
      </c>
      <c r="C687" s="484" t="s">
        <v>381</v>
      </c>
      <c r="D687" s="558" t="s">
        <v>35</v>
      </c>
      <c r="E687" s="558"/>
      <c r="F687" s="559">
        <v>110000</v>
      </c>
      <c r="G687" s="559"/>
      <c r="H687" s="485">
        <v>110000</v>
      </c>
      <c r="I687" s="485">
        <v>110000</v>
      </c>
      <c r="J687" s="485">
        <v>0</v>
      </c>
      <c r="K687" s="485">
        <v>110000</v>
      </c>
      <c r="L687" s="485">
        <v>0</v>
      </c>
      <c r="M687" s="485">
        <v>0</v>
      </c>
      <c r="N687" s="485">
        <v>0</v>
      </c>
      <c r="O687" s="485">
        <v>0</v>
      </c>
      <c r="P687" s="485">
        <v>0</v>
      </c>
      <c r="Q687" s="485">
        <v>0</v>
      </c>
      <c r="R687" s="485">
        <v>0</v>
      </c>
      <c r="S687" s="559">
        <v>0</v>
      </c>
      <c r="T687" s="559"/>
      <c r="U687" s="485">
        <v>0</v>
      </c>
      <c r="V687" s="559">
        <v>0</v>
      </c>
      <c r="W687" s="559"/>
    </row>
    <row r="688" spans="1:23" ht="18" customHeight="1">
      <c r="A688" s="484" t="s">
        <v>362</v>
      </c>
      <c r="B688" s="484" t="s">
        <v>362</v>
      </c>
      <c r="C688" s="484" t="s">
        <v>382</v>
      </c>
      <c r="D688" s="558" t="s">
        <v>36</v>
      </c>
      <c r="E688" s="558"/>
      <c r="F688" s="559">
        <v>27000</v>
      </c>
      <c r="G688" s="559"/>
      <c r="H688" s="485">
        <v>27000</v>
      </c>
      <c r="I688" s="485">
        <v>27000</v>
      </c>
      <c r="J688" s="485">
        <v>0</v>
      </c>
      <c r="K688" s="485">
        <v>27000</v>
      </c>
      <c r="L688" s="485">
        <v>0</v>
      </c>
      <c r="M688" s="485">
        <v>0</v>
      </c>
      <c r="N688" s="485">
        <v>0</v>
      </c>
      <c r="O688" s="485">
        <v>0</v>
      </c>
      <c r="P688" s="485">
        <v>0</v>
      </c>
      <c r="Q688" s="485">
        <v>0</v>
      </c>
      <c r="R688" s="485">
        <v>0</v>
      </c>
      <c r="S688" s="559">
        <v>0</v>
      </c>
      <c r="T688" s="559"/>
      <c r="U688" s="485">
        <v>0</v>
      </c>
      <c r="V688" s="559">
        <v>0</v>
      </c>
      <c r="W688" s="559"/>
    </row>
    <row r="689" spans="1:23" ht="18" customHeight="1">
      <c r="A689" s="484" t="s">
        <v>362</v>
      </c>
      <c r="B689" s="484" t="s">
        <v>362</v>
      </c>
      <c r="C689" s="484" t="s">
        <v>383</v>
      </c>
      <c r="D689" s="558" t="s">
        <v>49</v>
      </c>
      <c r="E689" s="558"/>
      <c r="F689" s="559">
        <v>2000</v>
      </c>
      <c r="G689" s="559"/>
      <c r="H689" s="485">
        <v>2000</v>
      </c>
      <c r="I689" s="485">
        <v>2000</v>
      </c>
      <c r="J689" s="485">
        <v>0</v>
      </c>
      <c r="K689" s="485">
        <v>2000</v>
      </c>
      <c r="L689" s="485">
        <v>0</v>
      </c>
      <c r="M689" s="485">
        <v>0</v>
      </c>
      <c r="N689" s="485">
        <v>0</v>
      </c>
      <c r="O689" s="485">
        <v>0</v>
      </c>
      <c r="P689" s="485">
        <v>0</v>
      </c>
      <c r="Q689" s="485">
        <v>0</v>
      </c>
      <c r="R689" s="485">
        <v>0</v>
      </c>
      <c r="S689" s="559">
        <v>0</v>
      </c>
      <c r="T689" s="559"/>
      <c r="U689" s="485">
        <v>0</v>
      </c>
      <c r="V689" s="559">
        <v>0</v>
      </c>
      <c r="W689" s="559"/>
    </row>
    <row r="690" spans="1:23" ht="18" customHeight="1">
      <c r="A690" s="484" t="s">
        <v>362</v>
      </c>
      <c r="B690" s="484" t="s">
        <v>362</v>
      </c>
      <c r="C690" s="484" t="s">
        <v>367</v>
      </c>
      <c r="D690" s="558" t="s">
        <v>25</v>
      </c>
      <c r="E690" s="558"/>
      <c r="F690" s="559">
        <v>83900</v>
      </c>
      <c r="G690" s="559"/>
      <c r="H690" s="485">
        <v>83900</v>
      </c>
      <c r="I690" s="485">
        <v>83900</v>
      </c>
      <c r="J690" s="485">
        <v>0</v>
      </c>
      <c r="K690" s="485">
        <v>83900</v>
      </c>
      <c r="L690" s="485">
        <v>0</v>
      </c>
      <c r="M690" s="485">
        <v>0</v>
      </c>
      <c r="N690" s="485">
        <v>0</v>
      </c>
      <c r="O690" s="485">
        <v>0</v>
      </c>
      <c r="P690" s="485">
        <v>0</v>
      </c>
      <c r="Q690" s="485">
        <v>0</v>
      </c>
      <c r="R690" s="485">
        <v>0</v>
      </c>
      <c r="S690" s="559">
        <v>0</v>
      </c>
      <c r="T690" s="559"/>
      <c r="U690" s="485">
        <v>0</v>
      </c>
      <c r="V690" s="559">
        <v>0</v>
      </c>
      <c r="W690" s="559"/>
    </row>
    <row r="691" spans="1:23" ht="21.75" customHeight="1">
      <c r="A691" s="484" t="s">
        <v>362</v>
      </c>
      <c r="B691" s="484" t="s">
        <v>362</v>
      </c>
      <c r="C691" s="484" t="s">
        <v>384</v>
      </c>
      <c r="D691" s="558" t="s">
        <v>267</v>
      </c>
      <c r="E691" s="558"/>
      <c r="F691" s="559">
        <v>2000</v>
      </c>
      <c r="G691" s="559"/>
      <c r="H691" s="485">
        <v>2000</v>
      </c>
      <c r="I691" s="485">
        <v>2000</v>
      </c>
      <c r="J691" s="485">
        <v>0</v>
      </c>
      <c r="K691" s="485">
        <v>2000</v>
      </c>
      <c r="L691" s="485">
        <v>0</v>
      </c>
      <c r="M691" s="485">
        <v>0</v>
      </c>
      <c r="N691" s="485">
        <v>0</v>
      </c>
      <c r="O691" s="485">
        <v>0</v>
      </c>
      <c r="P691" s="485">
        <v>0</v>
      </c>
      <c r="Q691" s="485">
        <v>0</v>
      </c>
      <c r="R691" s="485">
        <v>0</v>
      </c>
      <c r="S691" s="559">
        <v>0</v>
      </c>
      <c r="T691" s="559"/>
      <c r="U691" s="485">
        <v>0</v>
      </c>
      <c r="V691" s="559">
        <v>0</v>
      </c>
      <c r="W691" s="559"/>
    </row>
    <row r="692" spans="1:23" ht="18" customHeight="1">
      <c r="A692" s="484" t="s">
        <v>362</v>
      </c>
      <c r="B692" s="484" t="s">
        <v>362</v>
      </c>
      <c r="C692" s="484" t="s">
        <v>385</v>
      </c>
      <c r="D692" s="558" t="s">
        <v>37</v>
      </c>
      <c r="E692" s="558"/>
      <c r="F692" s="559">
        <v>1000</v>
      </c>
      <c r="G692" s="559"/>
      <c r="H692" s="485">
        <v>1000</v>
      </c>
      <c r="I692" s="485">
        <v>1000</v>
      </c>
      <c r="J692" s="485">
        <v>0</v>
      </c>
      <c r="K692" s="485">
        <v>1000</v>
      </c>
      <c r="L692" s="485">
        <v>0</v>
      </c>
      <c r="M692" s="485">
        <v>0</v>
      </c>
      <c r="N692" s="485">
        <v>0</v>
      </c>
      <c r="O692" s="485">
        <v>0</v>
      </c>
      <c r="P692" s="485">
        <v>0</v>
      </c>
      <c r="Q692" s="485">
        <v>0</v>
      </c>
      <c r="R692" s="485">
        <v>0</v>
      </c>
      <c r="S692" s="559">
        <v>0</v>
      </c>
      <c r="T692" s="559"/>
      <c r="U692" s="485">
        <v>0</v>
      </c>
      <c r="V692" s="559">
        <v>0</v>
      </c>
      <c r="W692" s="559"/>
    </row>
    <row r="693" spans="1:23" ht="18" customHeight="1">
      <c r="A693" s="484" t="s">
        <v>362</v>
      </c>
      <c r="B693" s="484" t="s">
        <v>362</v>
      </c>
      <c r="C693" s="484" t="s">
        <v>386</v>
      </c>
      <c r="D693" s="558" t="s">
        <v>38</v>
      </c>
      <c r="E693" s="558"/>
      <c r="F693" s="559">
        <v>5000</v>
      </c>
      <c r="G693" s="559"/>
      <c r="H693" s="485">
        <v>5000</v>
      </c>
      <c r="I693" s="485">
        <v>5000</v>
      </c>
      <c r="J693" s="485">
        <v>0</v>
      </c>
      <c r="K693" s="485">
        <v>5000</v>
      </c>
      <c r="L693" s="485">
        <v>0</v>
      </c>
      <c r="M693" s="485">
        <v>0</v>
      </c>
      <c r="N693" s="485">
        <v>0</v>
      </c>
      <c r="O693" s="485">
        <v>0</v>
      </c>
      <c r="P693" s="485">
        <v>0</v>
      </c>
      <c r="Q693" s="485">
        <v>0</v>
      </c>
      <c r="R693" s="485">
        <v>0</v>
      </c>
      <c r="S693" s="559">
        <v>0</v>
      </c>
      <c r="T693" s="559"/>
      <c r="U693" s="485">
        <v>0</v>
      </c>
      <c r="V693" s="559">
        <v>0</v>
      </c>
      <c r="W693" s="559"/>
    </row>
    <row r="694" spans="1:23" ht="28.5" customHeight="1">
      <c r="A694" s="484" t="s">
        <v>362</v>
      </c>
      <c r="B694" s="484" t="s">
        <v>362</v>
      </c>
      <c r="C694" s="484" t="s">
        <v>387</v>
      </c>
      <c r="D694" s="558" t="s">
        <v>39</v>
      </c>
      <c r="E694" s="558"/>
      <c r="F694" s="559">
        <v>127965</v>
      </c>
      <c r="G694" s="559"/>
      <c r="H694" s="485">
        <v>127965</v>
      </c>
      <c r="I694" s="485">
        <v>127965</v>
      </c>
      <c r="J694" s="485">
        <v>0</v>
      </c>
      <c r="K694" s="485">
        <v>127965</v>
      </c>
      <c r="L694" s="485">
        <v>0</v>
      </c>
      <c r="M694" s="485">
        <v>0</v>
      </c>
      <c r="N694" s="485">
        <v>0</v>
      </c>
      <c r="O694" s="485">
        <v>0</v>
      </c>
      <c r="P694" s="485">
        <v>0</v>
      </c>
      <c r="Q694" s="485">
        <v>0</v>
      </c>
      <c r="R694" s="485">
        <v>0</v>
      </c>
      <c r="S694" s="559">
        <v>0</v>
      </c>
      <c r="T694" s="559"/>
      <c r="U694" s="485">
        <v>0</v>
      </c>
      <c r="V694" s="559">
        <v>0</v>
      </c>
      <c r="W694" s="559"/>
    </row>
    <row r="695" spans="1:23" ht="31.5" customHeight="1">
      <c r="A695" s="484" t="s">
        <v>362</v>
      </c>
      <c r="B695" s="484" t="s">
        <v>362</v>
      </c>
      <c r="C695" s="484" t="s">
        <v>391</v>
      </c>
      <c r="D695" s="558" t="s">
        <v>95</v>
      </c>
      <c r="E695" s="558"/>
      <c r="F695" s="559">
        <v>5000</v>
      </c>
      <c r="G695" s="559"/>
      <c r="H695" s="485">
        <v>5000</v>
      </c>
      <c r="I695" s="485">
        <v>5000</v>
      </c>
      <c r="J695" s="485">
        <v>0</v>
      </c>
      <c r="K695" s="485">
        <v>5000</v>
      </c>
      <c r="L695" s="485">
        <v>0</v>
      </c>
      <c r="M695" s="485">
        <v>0</v>
      </c>
      <c r="N695" s="485">
        <v>0</v>
      </c>
      <c r="O695" s="485">
        <v>0</v>
      </c>
      <c r="P695" s="485">
        <v>0</v>
      </c>
      <c r="Q695" s="485">
        <v>0</v>
      </c>
      <c r="R695" s="485">
        <v>0</v>
      </c>
      <c r="S695" s="559">
        <v>0</v>
      </c>
      <c r="T695" s="559"/>
      <c r="U695" s="485">
        <v>0</v>
      </c>
      <c r="V695" s="559">
        <v>0</v>
      </c>
      <c r="W695" s="559"/>
    </row>
    <row r="696" spans="1:23" ht="20.25" customHeight="1">
      <c r="A696" s="484" t="s">
        <v>362</v>
      </c>
      <c r="B696" s="484" t="s">
        <v>362</v>
      </c>
      <c r="C696" s="484" t="s">
        <v>450</v>
      </c>
      <c r="D696" s="558" t="s">
        <v>292</v>
      </c>
      <c r="E696" s="558"/>
      <c r="F696" s="559">
        <v>33000</v>
      </c>
      <c r="G696" s="559"/>
      <c r="H696" s="485">
        <v>33000</v>
      </c>
      <c r="I696" s="485">
        <v>33000</v>
      </c>
      <c r="J696" s="485">
        <v>33000</v>
      </c>
      <c r="K696" s="485">
        <v>0</v>
      </c>
      <c r="L696" s="485">
        <v>0</v>
      </c>
      <c r="M696" s="485">
        <v>0</v>
      </c>
      <c r="N696" s="485">
        <v>0</v>
      </c>
      <c r="O696" s="485">
        <v>0</v>
      </c>
      <c r="P696" s="485">
        <v>0</v>
      </c>
      <c r="Q696" s="485">
        <v>0</v>
      </c>
      <c r="R696" s="485">
        <v>0</v>
      </c>
      <c r="S696" s="559">
        <v>0</v>
      </c>
      <c r="T696" s="559"/>
      <c r="U696" s="485">
        <v>0</v>
      </c>
      <c r="V696" s="559">
        <v>0</v>
      </c>
      <c r="W696" s="559"/>
    </row>
    <row r="697" spans="1:23" s="482" customFormat="1" ht="27" customHeight="1">
      <c r="A697" s="489" t="s">
        <v>362</v>
      </c>
      <c r="B697" s="489" t="s">
        <v>511</v>
      </c>
      <c r="C697" s="489" t="s">
        <v>362</v>
      </c>
      <c r="D697" s="551" t="s">
        <v>6</v>
      </c>
      <c r="E697" s="551"/>
      <c r="F697" s="552">
        <v>150619</v>
      </c>
      <c r="G697" s="552"/>
      <c r="H697" s="490">
        <v>150619</v>
      </c>
      <c r="I697" s="490">
        <v>150619</v>
      </c>
      <c r="J697" s="490">
        <v>0</v>
      </c>
      <c r="K697" s="490">
        <v>150619</v>
      </c>
      <c r="L697" s="490">
        <v>0</v>
      </c>
      <c r="M697" s="490">
        <v>0</v>
      </c>
      <c r="N697" s="490">
        <v>0</v>
      </c>
      <c r="O697" s="490">
        <v>0</v>
      </c>
      <c r="P697" s="490">
        <v>0</v>
      </c>
      <c r="Q697" s="490">
        <v>0</v>
      </c>
      <c r="R697" s="490">
        <v>0</v>
      </c>
      <c r="S697" s="552">
        <v>0</v>
      </c>
      <c r="T697" s="552"/>
      <c r="U697" s="490">
        <v>0</v>
      </c>
      <c r="V697" s="552">
        <v>0</v>
      </c>
      <c r="W697" s="552"/>
    </row>
    <row r="698" spans="1:23" ht="28.5" customHeight="1">
      <c r="A698" s="484" t="s">
        <v>362</v>
      </c>
      <c r="B698" s="484" t="s">
        <v>362</v>
      </c>
      <c r="C698" s="484" t="s">
        <v>387</v>
      </c>
      <c r="D698" s="558" t="s">
        <v>39</v>
      </c>
      <c r="E698" s="558"/>
      <c r="F698" s="559">
        <v>150619</v>
      </c>
      <c r="G698" s="559"/>
      <c r="H698" s="485">
        <v>150619</v>
      </c>
      <c r="I698" s="485">
        <v>150619</v>
      </c>
      <c r="J698" s="485">
        <v>0</v>
      </c>
      <c r="K698" s="485">
        <v>150619</v>
      </c>
      <c r="L698" s="485">
        <v>0</v>
      </c>
      <c r="M698" s="485">
        <v>0</v>
      </c>
      <c r="N698" s="485">
        <v>0</v>
      </c>
      <c r="O698" s="485">
        <v>0</v>
      </c>
      <c r="P698" s="485">
        <v>0</v>
      </c>
      <c r="Q698" s="485">
        <v>0</v>
      </c>
      <c r="R698" s="485">
        <v>0</v>
      </c>
      <c r="S698" s="559">
        <v>0</v>
      </c>
      <c r="T698" s="559"/>
      <c r="U698" s="485">
        <v>0</v>
      </c>
      <c r="V698" s="559">
        <v>0</v>
      </c>
      <c r="W698" s="559"/>
    </row>
    <row r="699" spans="1:23" s="482" customFormat="1" ht="18" customHeight="1">
      <c r="A699" s="475" t="s">
        <v>115</v>
      </c>
      <c r="B699" s="475" t="s">
        <v>362</v>
      </c>
      <c r="C699" s="475" t="s">
        <v>362</v>
      </c>
      <c r="D699" s="560" t="s">
        <v>113</v>
      </c>
      <c r="E699" s="560"/>
      <c r="F699" s="550">
        <v>6652828</v>
      </c>
      <c r="G699" s="550"/>
      <c r="H699" s="491">
        <v>6652828</v>
      </c>
      <c r="I699" s="491">
        <v>3401947</v>
      </c>
      <c r="J699" s="491">
        <v>2585675</v>
      </c>
      <c r="K699" s="491">
        <v>816272</v>
      </c>
      <c r="L699" s="491">
        <v>712832</v>
      </c>
      <c r="M699" s="491">
        <v>2444649</v>
      </c>
      <c r="N699" s="491">
        <v>93400</v>
      </c>
      <c r="O699" s="491">
        <v>0</v>
      </c>
      <c r="P699" s="491">
        <v>0</v>
      </c>
      <c r="Q699" s="491">
        <v>0</v>
      </c>
      <c r="R699" s="491">
        <v>0</v>
      </c>
      <c r="S699" s="550">
        <v>0</v>
      </c>
      <c r="T699" s="550"/>
      <c r="U699" s="491">
        <v>0</v>
      </c>
      <c r="V699" s="550">
        <v>0</v>
      </c>
      <c r="W699" s="550"/>
    </row>
    <row r="700" spans="1:23" s="482" customFormat="1" ht="18" customHeight="1">
      <c r="A700" s="489" t="s">
        <v>362</v>
      </c>
      <c r="B700" s="489" t="s">
        <v>339</v>
      </c>
      <c r="C700" s="489" t="s">
        <v>362</v>
      </c>
      <c r="D700" s="551" t="s">
        <v>242</v>
      </c>
      <c r="E700" s="551"/>
      <c r="F700" s="552">
        <v>239959</v>
      </c>
      <c r="G700" s="552"/>
      <c r="H700" s="490">
        <v>239959</v>
      </c>
      <c r="I700" s="490">
        <v>210759</v>
      </c>
      <c r="J700" s="490">
        <v>59539</v>
      </c>
      <c r="K700" s="490">
        <v>151220</v>
      </c>
      <c r="L700" s="490">
        <v>0</v>
      </c>
      <c r="M700" s="490">
        <v>29200</v>
      </c>
      <c r="N700" s="490">
        <v>0</v>
      </c>
      <c r="O700" s="490">
        <v>0</v>
      </c>
      <c r="P700" s="490">
        <v>0</v>
      </c>
      <c r="Q700" s="490">
        <v>0</v>
      </c>
      <c r="R700" s="490">
        <v>0</v>
      </c>
      <c r="S700" s="552">
        <v>0</v>
      </c>
      <c r="T700" s="552"/>
      <c r="U700" s="490">
        <v>0</v>
      </c>
      <c r="V700" s="552">
        <v>0</v>
      </c>
      <c r="W700" s="552"/>
    </row>
    <row r="701" spans="1:23" ht="30.75" customHeight="1">
      <c r="A701" s="484" t="s">
        <v>362</v>
      </c>
      <c r="B701" s="484" t="s">
        <v>362</v>
      </c>
      <c r="C701" s="484" t="s">
        <v>374</v>
      </c>
      <c r="D701" s="558" t="s">
        <v>30</v>
      </c>
      <c r="E701" s="558"/>
      <c r="F701" s="559">
        <v>100</v>
      </c>
      <c r="G701" s="559"/>
      <c r="H701" s="485">
        <v>100</v>
      </c>
      <c r="I701" s="485">
        <v>0</v>
      </c>
      <c r="J701" s="485">
        <v>0</v>
      </c>
      <c r="K701" s="485">
        <v>0</v>
      </c>
      <c r="L701" s="485">
        <v>0</v>
      </c>
      <c r="M701" s="485">
        <v>100</v>
      </c>
      <c r="N701" s="485">
        <v>0</v>
      </c>
      <c r="O701" s="485">
        <v>0</v>
      </c>
      <c r="P701" s="485">
        <v>0</v>
      </c>
      <c r="Q701" s="485">
        <v>0</v>
      </c>
      <c r="R701" s="485">
        <v>0</v>
      </c>
      <c r="S701" s="559">
        <v>0</v>
      </c>
      <c r="T701" s="559"/>
      <c r="U701" s="485">
        <v>0</v>
      </c>
      <c r="V701" s="559">
        <v>0</v>
      </c>
      <c r="W701" s="559"/>
    </row>
    <row r="702" spans="1:23" ht="15" customHeight="1">
      <c r="A702" s="484" t="s">
        <v>362</v>
      </c>
      <c r="B702" s="484" t="s">
        <v>362</v>
      </c>
      <c r="C702" s="484" t="s">
        <v>512</v>
      </c>
      <c r="D702" s="558" t="s">
        <v>67</v>
      </c>
      <c r="E702" s="558"/>
      <c r="F702" s="559">
        <v>29100</v>
      </c>
      <c r="G702" s="559"/>
      <c r="H702" s="485">
        <v>29100</v>
      </c>
      <c r="I702" s="485">
        <v>0</v>
      </c>
      <c r="J702" s="485">
        <v>0</v>
      </c>
      <c r="K702" s="485">
        <v>0</v>
      </c>
      <c r="L702" s="485">
        <v>0</v>
      </c>
      <c r="M702" s="485">
        <v>29100</v>
      </c>
      <c r="N702" s="485">
        <v>0</v>
      </c>
      <c r="O702" s="485">
        <v>0</v>
      </c>
      <c r="P702" s="485">
        <v>0</v>
      </c>
      <c r="Q702" s="485">
        <v>0</v>
      </c>
      <c r="R702" s="485">
        <v>0</v>
      </c>
      <c r="S702" s="559">
        <v>0</v>
      </c>
      <c r="T702" s="559"/>
      <c r="U702" s="485">
        <v>0</v>
      </c>
      <c r="V702" s="559">
        <v>0</v>
      </c>
      <c r="W702" s="559"/>
    </row>
    <row r="703" spans="1:23" ht="21.75" customHeight="1">
      <c r="A703" s="484" t="s">
        <v>362</v>
      </c>
      <c r="B703" s="484" t="s">
        <v>362</v>
      </c>
      <c r="C703" s="484" t="s">
        <v>375</v>
      </c>
      <c r="D703" s="558" t="s">
        <v>31</v>
      </c>
      <c r="E703" s="558"/>
      <c r="F703" s="559">
        <v>44752</v>
      </c>
      <c r="G703" s="559"/>
      <c r="H703" s="485">
        <v>44752</v>
      </c>
      <c r="I703" s="485">
        <v>44752</v>
      </c>
      <c r="J703" s="485">
        <v>44752</v>
      </c>
      <c r="K703" s="485">
        <v>0</v>
      </c>
      <c r="L703" s="485">
        <v>0</v>
      </c>
      <c r="M703" s="485">
        <v>0</v>
      </c>
      <c r="N703" s="485">
        <v>0</v>
      </c>
      <c r="O703" s="485">
        <v>0</v>
      </c>
      <c r="P703" s="485">
        <v>0</v>
      </c>
      <c r="Q703" s="485">
        <v>0</v>
      </c>
      <c r="R703" s="485">
        <v>0</v>
      </c>
      <c r="S703" s="559">
        <v>0</v>
      </c>
      <c r="T703" s="559"/>
      <c r="U703" s="485">
        <v>0</v>
      </c>
      <c r="V703" s="559">
        <v>0</v>
      </c>
      <c r="W703" s="559"/>
    </row>
    <row r="704" spans="1:23" ht="27.75" customHeight="1">
      <c r="A704" s="484" t="s">
        <v>362</v>
      </c>
      <c r="B704" s="484" t="s">
        <v>362</v>
      </c>
      <c r="C704" s="484" t="s">
        <v>377</v>
      </c>
      <c r="D704" s="558" t="s">
        <v>33</v>
      </c>
      <c r="E704" s="558"/>
      <c r="F704" s="559">
        <v>8568</v>
      </c>
      <c r="G704" s="559"/>
      <c r="H704" s="485">
        <v>8568</v>
      </c>
      <c r="I704" s="485">
        <v>8568</v>
      </c>
      <c r="J704" s="485">
        <v>8568</v>
      </c>
      <c r="K704" s="485">
        <v>0</v>
      </c>
      <c r="L704" s="485">
        <v>0</v>
      </c>
      <c r="M704" s="485">
        <v>0</v>
      </c>
      <c r="N704" s="485">
        <v>0</v>
      </c>
      <c r="O704" s="485">
        <v>0</v>
      </c>
      <c r="P704" s="485">
        <v>0</v>
      </c>
      <c r="Q704" s="485">
        <v>0</v>
      </c>
      <c r="R704" s="485">
        <v>0</v>
      </c>
      <c r="S704" s="559">
        <v>0</v>
      </c>
      <c r="T704" s="559"/>
      <c r="U704" s="485">
        <v>0</v>
      </c>
      <c r="V704" s="559">
        <v>0</v>
      </c>
      <c r="W704" s="559"/>
    </row>
    <row r="705" spans="1:23" ht="31.5" customHeight="1">
      <c r="A705" s="484" t="s">
        <v>362</v>
      </c>
      <c r="B705" s="484" t="s">
        <v>362</v>
      </c>
      <c r="C705" s="484" t="s">
        <v>378</v>
      </c>
      <c r="D705" s="558" t="s">
        <v>646</v>
      </c>
      <c r="E705" s="558"/>
      <c r="F705" s="559">
        <v>1219</v>
      </c>
      <c r="G705" s="559"/>
      <c r="H705" s="485">
        <v>1219</v>
      </c>
      <c r="I705" s="485">
        <v>1219</v>
      </c>
      <c r="J705" s="485">
        <v>1219</v>
      </c>
      <c r="K705" s="485">
        <v>0</v>
      </c>
      <c r="L705" s="485">
        <v>0</v>
      </c>
      <c r="M705" s="485">
        <v>0</v>
      </c>
      <c r="N705" s="485">
        <v>0</v>
      </c>
      <c r="O705" s="485">
        <v>0</v>
      </c>
      <c r="P705" s="485">
        <v>0</v>
      </c>
      <c r="Q705" s="485">
        <v>0</v>
      </c>
      <c r="R705" s="485">
        <v>0</v>
      </c>
      <c r="S705" s="559">
        <v>0</v>
      </c>
      <c r="T705" s="559"/>
      <c r="U705" s="485">
        <v>0</v>
      </c>
      <c r="V705" s="559">
        <v>0</v>
      </c>
      <c r="W705" s="559"/>
    </row>
    <row r="706" spans="1:23" ht="20.25" customHeight="1">
      <c r="A706" s="484" t="s">
        <v>362</v>
      </c>
      <c r="B706" s="484" t="s">
        <v>362</v>
      </c>
      <c r="C706" s="484" t="s">
        <v>380</v>
      </c>
      <c r="D706" s="558" t="s">
        <v>34</v>
      </c>
      <c r="E706" s="558"/>
      <c r="F706" s="559">
        <v>5000</v>
      </c>
      <c r="G706" s="559"/>
      <c r="H706" s="485">
        <v>5000</v>
      </c>
      <c r="I706" s="485">
        <v>5000</v>
      </c>
      <c r="J706" s="485">
        <v>5000</v>
      </c>
      <c r="K706" s="485">
        <v>0</v>
      </c>
      <c r="L706" s="485">
        <v>0</v>
      </c>
      <c r="M706" s="485">
        <v>0</v>
      </c>
      <c r="N706" s="485">
        <v>0</v>
      </c>
      <c r="O706" s="485">
        <v>0</v>
      </c>
      <c r="P706" s="485">
        <v>0</v>
      </c>
      <c r="Q706" s="485">
        <v>0</v>
      </c>
      <c r="R706" s="485">
        <v>0</v>
      </c>
      <c r="S706" s="559">
        <v>0</v>
      </c>
      <c r="T706" s="559"/>
      <c r="U706" s="485">
        <v>0</v>
      </c>
      <c r="V706" s="559">
        <v>0</v>
      </c>
      <c r="W706" s="559"/>
    </row>
    <row r="707" spans="1:23" ht="21.75" customHeight="1">
      <c r="A707" s="484" t="s">
        <v>362</v>
      </c>
      <c r="B707" s="484" t="s">
        <v>362</v>
      </c>
      <c r="C707" s="484" t="s">
        <v>369</v>
      </c>
      <c r="D707" s="558" t="s">
        <v>26</v>
      </c>
      <c r="E707" s="558"/>
      <c r="F707" s="559">
        <v>3269</v>
      </c>
      <c r="G707" s="559"/>
      <c r="H707" s="485">
        <v>3269</v>
      </c>
      <c r="I707" s="485">
        <v>3269</v>
      </c>
      <c r="J707" s="485">
        <v>0</v>
      </c>
      <c r="K707" s="485">
        <v>3269</v>
      </c>
      <c r="L707" s="485">
        <v>0</v>
      </c>
      <c r="M707" s="485">
        <v>0</v>
      </c>
      <c r="N707" s="485">
        <v>0</v>
      </c>
      <c r="O707" s="485">
        <v>0</v>
      </c>
      <c r="P707" s="485">
        <v>0</v>
      </c>
      <c r="Q707" s="485">
        <v>0</v>
      </c>
      <c r="R707" s="485">
        <v>0</v>
      </c>
      <c r="S707" s="559">
        <v>0</v>
      </c>
      <c r="T707" s="559"/>
      <c r="U707" s="485">
        <v>0</v>
      </c>
      <c r="V707" s="559">
        <v>0</v>
      </c>
      <c r="W707" s="559"/>
    </row>
    <row r="708" spans="1:23" ht="18" customHeight="1">
      <c r="A708" s="484" t="s">
        <v>362</v>
      </c>
      <c r="B708" s="484" t="s">
        <v>362</v>
      </c>
      <c r="C708" s="484" t="s">
        <v>381</v>
      </c>
      <c r="D708" s="558" t="s">
        <v>35</v>
      </c>
      <c r="E708" s="558"/>
      <c r="F708" s="559">
        <v>99890</v>
      </c>
      <c r="G708" s="559"/>
      <c r="H708" s="485">
        <v>99890</v>
      </c>
      <c r="I708" s="485">
        <v>99890</v>
      </c>
      <c r="J708" s="485">
        <v>0</v>
      </c>
      <c r="K708" s="485">
        <v>99890</v>
      </c>
      <c r="L708" s="485">
        <v>0</v>
      </c>
      <c r="M708" s="485">
        <v>0</v>
      </c>
      <c r="N708" s="485">
        <v>0</v>
      </c>
      <c r="O708" s="485">
        <v>0</v>
      </c>
      <c r="P708" s="485">
        <v>0</v>
      </c>
      <c r="Q708" s="485">
        <v>0</v>
      </c>
      <c r="R708" s="485">
        <v>0</v>
      </c>
      <c r="S708" s="559">
        <v>0</v>
      </c>
      <c r="T708" s="559"/>
      <c r="U708" s="485">
        <v>0</v>
      </c>
      <c r="V708" s="559">
        <v>0</v>
      </c>
      <c r="W708" s="559"/>
    </row>
    <row r="709" spans="1:23" ht="18" customHeight="1">
      <c r="A709" s="484" t="s">
        <v>362</v>
      </c>
      <c r="B709" s="484" t="s">
        <v>362</v>
      </c>
      <c r="C709" s="484" t="s">
        <v>382</v>
      </c>
      <c r="D709" s="558" t="s">
        <v>36</v>
      </c>
      <c r="E709" s="558"/>
      <c r="F709" s="559">
        <v>5000</v>
      </c>
      <c r="G709" s="559"/>
      <c r="H709" s="485">
        <v>5000</v>
      </c>
      <c r="I709" s="485">
        <v>5000</v>
      </c>
      <c r="J709" s="485">
        <v>0</v>
      </c>
      <c r="K709" s="485">
        <v>5000</v>
      </c>
      <c r="L709" s="485">
        <v>0</v>
      </c>
      <c r="M709" s="485">
        <v>0</v>
      </c>
      <c r="N709" s="485">
        <v>0</v>
      </c>
      <c r="O709" s="485">
        <v>0</v>
      </c>
      <c r="P709" s="485">
        <v>0</v>
      </c>
      <c r="Q709" s="485">
        <v>0</v>
      </c>
      <c r="R709" s="485">
        <v>0</v>
      </c>
      <c r="S709" s="559">
        <v>0</v>
      </c>
      <c r="T709" s="559"/>
      <c r="U709" s="485">
        <v>0</v>
      </c>
      <c r="V709" s="559">
        <v>0</v>
      </c>
      <c r="W709" s="559"/>
    </row>
    <row r="710" spans="1:23" ht="18" customHeight="1">
      <c r="A710" s="484" t="s">
        <v>362</v>
      </c>
      <c r="B710" s="484" t="s">
        <v>362</v>
      </c>
      <c r="C710" s="484" t="s">
        <v>383</v>
      </c>
      <c r="D710" s="558" t="s">
        <v>49</v>
      </c>
      <c r="E710" s="558"/>
      <c r="F710" s="559">
        <v>200</v>
      </c>
      <c r="G710" s="559"/>
      <c r="H710" s="485">
        <v>200</v>
      </c>
      <c r="I710" s="485">
        <v>200</v>
      </c>
      <c r="J710" s="485">
        <v>0</v>
      </c>
      <c r="K710" s="485">
        <v>200</v>
      </c>
      <c r="L710" s="485">
        <v>0</v>
      </c>
      <c r="M710" s="485">
        <v>0</v>
      </c>
      <c r="N710" s="485">
        <v>0</v>
      </c>
      <c r="O710" s="485">
        <v>0</v>
      </c>
      <c r="P710" s="485">
        <v>0</v>
      </c>
      <c r="Q710" s="485">
        <v>0</v>
      </c>
      <c r="R710" s="485">
        <v>0</v>
      </c>
      <c r="S710" s="559">
        <v>0</v>
      </c>
      <c r="T710" s="559"/>
      <c r="U710" s="485">
        <v>0</v>
      </c>
      <c r="V710" s="559">
        <v>0</v>
      </c>
      <c r="W710" s="559"/>
    </row>
    <row r="711" spans="1:23" ht="18" customHeight="1">
      <c r="A711" s="484" t="s">
        <v>362</v>
      </c>
      <c r="B711" s="484" t="s">
        <v>362</v>
      </c>
      <c r="C711" s="484" t="s">
        <v>367</v>
      </c>
      <c r="D711" s="558" t="s">
        <v>25</v>
      </c>
      <c r="E711" s="558"/>
      <c r="F711" s="559">
        <v>20000</v>
      </c>
      <c r="G711" s="559"/>
      <c r="H711" s="485">
        <v>20000</v>
      </c>
      <c r="I711" s="485">
        <v>20000</v>
      </c>
      <c r="J711" s="485">
        <v>0</v>
      </c>
      <c r="K711" s="485">
        <v>20000</v>
      </c>
      <c r="L711" s="485">
        <v>0</v>
      </c>
      <c r="M711" s="485">
        <v>0</v>
      </c>
      <c r="N711" s="485">
        <v>0</v>
      </c>
      <c r="O711" s="485">
        <v>0</v>
      </c>
      <c r="P711" s="485">
        <v>0</v>
      </c>
      <c r="Q711" s="485">
        <v>0</v>
      </c>
      <c r="R711" s="485">
        <v>0</v>
      </c>
      <c r="S711" s="559">
        <v>0</v>
      </c>
      <c r="T711" s="559"/>
      <c r="U711" s="485">
        <v>0</v>
      </c>
      <c r="V711" s="559">
        <v>0</v>
      </c>
      <c r="W711" s="559"/>
    </row>
    <row r="712" spans="1:23" ht="24.75" customHeight="1">
      <c r="A712" s="484" t="s">
        <v>362</v>
      </c>
      <c r="B712" s="484" t="s">
        <v>362</v>
      </c>
      <c r="C712" s="484" t="s">
        <v>384</v>
      </c>
      <c r="D712" s="558" t="s">
        <v>267</v>
      </c>
      <c r="E712" s="558"/>
      <c r="F712" s="559">
        <v>2965</v>
      </c>
      <c r="G712" s="559"/>
      <c r="H712" s="485">
        <v>2965</v>
      </c>
      <c r="I712" s="485">
        <v>2965</v>
      </c>
      <c r="J712" s="485">
        <v>0</v>
      </c>
      <c r="K712" s="485">
        <v>2965</v>
      </c>
      <c r="L712" s="485">
        <v>0</v>
      </c>
      <c r="M712" s="485">
        <v>0</v>
      </c>
      <c r="N712" s="485">
        <v>0</v>
      </c>
      <c r="O712" s="485">
        <v>0</v>
      </c>
      <c r="P712" s="485">
        <v>0</v>
      </c>
      <c r="Q712" s="485">
        <v>0</v>
      </c>
      <c r="R712" s="485">
        <v>0</v>
      </c>
      <c r="S712" s="559">
        <v>0</v>
      </c>
      <c r="T712" s="559"/>
      <c r="U712" s="485">
        <v>0</v>
      </c>
      <c r="V712" s="559">
        <v>0</v>
      </c>
      <c r="W712" s="559"/>
    </row>
    <row r="713" spans="1:23" ht="17.25" customHeight="1">
      <c r="A713" s="484" t="s">
        <v>362</v>
      </c>
      <c r="B713" s="484" t="s">
        <v>362</v>
      </c>
      <c r="C713" s="484" t="s">
        <v>386</v>
      </c>
      <c r="D713" s="558" t="s">
        <v>38</v>
      </c>
      <c r="E713" s="558"/>
      <c r="F713" s="559">
        <v>2998</v>
      </c>
      <c r="G713" s="559"/>
      <c r="H713" s="485">
        <v>2998</v>
      </c>
      <c r="I713" s="485">
        <v>2998</v>
      </c>
      <c r="J713" s="485">
        <v>0</v>
      </c>
      <c r="K713" s="485">
        <v>2998</v>
      </c>
      <c r="L713" s="485">
        <v>0</v>
      </c>
      <c r="M713" s="485">
        <v>0</v>
      </c>
      <c r="N713" s="485">
        <v>0</v>
      </c>
      <c r="O713" s="485">
        <v>0</v>
      </c>
      <c r="P713" s="485">
        <v>0</v>
      </c>
      <c r="Q713" s="485">
        <v>0</v>
      </c>
      <c r="R713" s="485">
        <v>0</v>
      </c>
      <c r="S713" s="559">
        <v>0</v>
      </c>
      <c r="T713" s="559"/>
      <c r="U713" s="485">
        <v>0</v>
      </c>
      <c r="V713" s="559">
        <v>0</v>
      </c>
      <c r="W713" s="559"/>
    </row>
    <row r="714" spans="1:23" ht="29.25" customHeight="1">
      <c r="A714" s="484" t="s">
        <v>362</v>
      </c>
      <c r="B714" s="484" t="s">
        <v>362</v>
      </c>
      <c r="C714" s="484" t="s">
        <v>387</v>
      </c>
      <c r="D714" s="558" t="s">
        <v>39</v>
      </c>
      <c r="E714" s="558"/>
      <c r="F714" s="559">
        <v>1309</v>
      </c>
      <c r="G714" s="559"/>
      <c r="H714" s="485">
        <v>1309</v>
      </c>
      <c r="I714" s="485">
        <v>1309</v>
      </c>
      <c r="J714" s="485">
        <v>0</v>
      </c>
      <c r="K714" s="485">
        <v>1309</v>
      </c>
      <c r="L714" s="485">
        <v>0</v>
      </c>
      <c r="M714" s="485">
        <v>0</v>
      </c>
      <c r="N714" s="485">
        <v>0</v>
      </c>
      <c r="O714" s="485">
        <v>0</v>
      </c>
      <c r="P714" s="485">
        <v>0</v>
      </c>
      <c r="Q714" s="485">
        <v>0</v>
      </c>
      <c r="R714" s="485">
        <v>0</v>
      </c>
      <c r="S714" s="559">
        <v>0</v>
      </c>
      <c r="T714" s="559"/>
      <c r="U714" s="485">
        <v>0</v>
      </c>
      <c r="V714" s="559">
        <v>0</v>
      </c>
      <c r="W714" s="559"/>
    </row>
    <row r="715" spans="1:23" ht="16.5" customHeight="1">
      <c r="A715" s="484" t="s">
        <v>362</v>
      </c>
      <c r="B715" s="484" t="s">
        <v>362</v>
      </c>
      <c r="C715" s="484" t="s">
        <v>388</v>
      </c>
      <c r="D715" s="558" t="s">
        <v>40</v>
      </c>
      <c r="E715" s="558"/>
      <c r="F715" s="559">
        <v>15000</v>
      </c>
      <c r="G715" s="559"/>
      <c r="H715" s="485">
        <v>15000</v>
      </c>
      <c r="I715" s="485">
        <v>15000</v>
      </c>
      <c r="J715" s="485">
        <v>0</v>
      </c>
      <c r="K715" s="485">
        <v>15000</v>
      </c>
      <c r="L715" s="485">
        <v>0</v>
      </c>
      <c r="M715" s="485">
        <v>0</v>
      </c>
      <c r="N715" s="485">
        <v>0</v>
      </c>
      <c r="O715" s="485">
        <v>0</v>
      </c>
      <c r="P715" s="485">
        <v>0</v>
      </c>
      <c r="Q715" s="485">
        <v>0</v>
      </c>
      <c r="R715" s="485">
        <v>0</v>
      </c>
      <c r="S715" s="559">
        <v>0</v>
      </c>
      <c r="T715" s="559"/>
      <c r="U715" s="485">
        <v>0</v>
      </c>
      <c r="V715" s="559">
        <v>0</v>
      </c>
      <c r="W715" s="559"/>
    </row>
    <row r="716" spans="1:23" ht="35.25" customHeight="1">
      <c r="A716" s="484" t="s">
        <v>362</v>
      </c>
      <c r="B716" s="484" t="s">
        <v>362</v>
      </c>
      <c r="C716" s="484" t="s">
        <v>389</v>
      </c>
      <c r="D716" s="558" t="s">
        <v>268</v>
      </c>
      <c r="E716" s="558"/>
      <c r="F716" s="559">
        <v>80</v>
      </c>
      <c r="G716" s="559"/>
      <c r="H716" s="485">
        <v>80</v>
      </c>
      <c r="I716" s="485">
        <v>80</v>
      </c>
      <c r="J716" s="485">
        <v>0</v>
      </c>
      <c r="K716" s="485">
        <v>80</v>
      </c>
      <c r="L716" s="485">
        <v>0</v>
      </c>
      <c r="M716" s="485">
        <v>0</v>
      </c>
      <c r="N716" s="485">
        <v>0</v>
      </c>
      <c r="O716" s="485">
        <v>0</v>
      </c>
      <c r="P716" s="485">
        <v>0</v>
      </c>
      <c r="Q716" s="485">
        <v>0</v>
      </c>
      <c r="R716" s="485">
        <v>0</v>
      </c>
      <c r="S716" s="559">
        <v>0</v>
      </c>
      <c r="T716" s="559"/>
      <c r="U716" s="485">
        <v>0</v>
      </c>
      <c r="V716" s="559">
        <v>0</v>
      </c>
      <c r="W716" s="559"/>
    </row>
    <row r="717" spans="1:23" ht="23.25" customHeight="1">
      <c r="A717" s="484" t="s">
        <v>362</v>
      </c>
      <c r="B717" s="484" t="s">
        <v>362</v>
      </c>
      <c r="C717" s="484" t="s">
        <v>396</v>
      </c>
      <c r="D717" s="558" t="s">
        <v>273</v>
      </c>
      <c r="E717" s="558"/>
      <c r="F717" s="559">
        <v>209</v>
      </c>
      <c r="G717" s="559"/>
      <c r="H717" s="485">
        <v>209</v>
      </c>
      <c r="I717" s="485">
        <v>209</v>
      </c>
      <c r="J717" s="485">
        <v>0</v>
      </c>
      <c r="K717" s="485">
        <v>209</v>
      </c>
      <c r="L717" s="485">
        <v>0</v>
      </c>
      <c r="M717" s="485">
        <v>0</v>
      </c>
      <c r="N717" s="485">
        <v>0</v>
      </c>
      <c r="O717" s="485">
        <v>0</v>
      </c>
      <c r="P717" s="485">
        <v>0</v>
      </c>
      <c r="Q717" s="485">
        <v>0</v>
      </c>
      <c r="R717" s="485">
        <v>0</v>
      </c>
      <c r="S717" s="559">
        <v>0</v>
      </c>
      <c r="T717" s="559"/>
      <c r="U717" s="485">
        <v>0</v>
      </c>
      <c r="V717" s="559">
        <v>0</v>
      </c>
      <c r="W717" s="559"/>
    </row>
    <row r="718" spans="1:23" ht="34.5" customHeight="1">
      <c r="A718" s="484" t="s">
        <v>362</v>
      </c>
      <c r="B718" s="484" t="s">
        <v>362</v>
      </c>
      <c r="C718" s="484" t="s">
        <v>391</v>
      </c>
      <c r="D718" s="558" t="s">
        <v>95</v>
      </c>
      <c r="E718" s="558"/>
      <c r="F718" s="559">
        <v>300</v>
      </c>
      <c r="G718" s="559"/>
      <c r="H718" s="485">
        <v>300</v>
      </c>
      <c r="I718" s="485">
        <v>300</v>
      </c>
      <c r="J718" s="485">
        <v>0</v>
      </c>
      <c r="K718" s="485">
        <v>300</v>
      </c>
      <c r="L718" s="485">
        <v>0</v>
      </c>
      <c r="M718" s="485">
        <v>0</v>
      </c>
      <c r="N718" s="485">
        <v>0</v>
      </c>
      <c r="O718" s="485">
        <v>0</v>
      </c>
      <c r="P718" s="485">
        <v>0</v>
      </c>
      <c r="Q718" s="485">
        <v>0</v>
      </c>
      <c r="R718" s="485">
        <v>0</v>
      </c>
      <c r="S718" s="559">
        <v>0</v>
      </c>
      <c r="T718" s="559"/>
      <c r="U718" s="485">
        <v>0</v>
      </c>
      <c r="V718" s="559">
        <v>0</v>
      </c>
      <c r="W718" s="559"/>
    </row>
    <row r="719" spans="1:23" s="482" customFormat="1" ht="15" customHeight="1">
      <c r="A719" s="489" t="s">
        <v>362</v>
      </c>
      <c r="B719" s="489" t="s">
        <v>116</v>
      </c>
      <c r="C719" s="489" t="s">
        <v>362</v>
      </c>
      <c r="D719" s="551" t="s">
        <v>17</v>
      </c>
      <c r="E719" s="551"/>
      <c r="F719" s="552">
        <v>2433895</v>
      </c>
      <c r="G719" s="552"/>
      <c r="H719" s="490">
        <v>2433895</v>
      </c>
      <c r="I719" s="490">
        <v>457513</v>
      </c>
      <c r="J719" s="490">
        <v>451242</v>
      </c>
      <c r="K719" s="490">
        <v>6271</v>
      </c>
      <c r="L719" s="490">
        <v>467314</v>
      </c>
      <c r="M719" s="490">
        <v>1415668</v>
      </c>
      <c r="N719" s="490">
        <v>93400</v>
      </c>
      <c r="O719" s="490">
        <v>0</v>
      </c>
      <c r="P719" s="490">
        <v>0</v>
      </c>
      <c r="Q719" s="490">
        <v>0</v>
      </c>
      <c r="R719" s="490">
        <v>0</v>
      </c>
      <c r="S719" s="552">
        <v>0</v>
      </c>
      <c r="T719" s="552"/>
      <c r="U719" s="490">
        <v>0</v>
      </c>
      <c r="V719" s="552">
        <v>0</v>
      </c>
      <c r="W719" s="552"/>
    </row>
    <row r="720" spans="1:23" ht="66" customHeight="1">
      <c r="A720" s="484" t="s">
        <v>362</v>
      </c>
      <c r="B720" s="484" t="s">
        <v>362</v>
      </c>
      <c r="C720" s="484" t="s">
        <v>246</v>
      </c>
      <c r="D720" s="558" t="s">
        <v>65</v>
      </c>
      <c r="E720" s="558"/>
      <c r="F720" s="559">
        <v>467314</v>
      </c>
      <c r="G720" s="559"/>
      <c r="H720" s="485">
        <v>467314</v>
      </c>
      <c r="I720" s="485">
        <v>0</v>
      </c>
      <c r="J720" s="485">
        <v>0</v>
      </c>
      <c r="K720" s="485">
        <v>0</v>
      </c>
      <c r="L720" s="485">
        <v>467314</v>
      </c>
      <c r="M720" s="485">
        <v>0</v>
      </c>
      <c r="N720" s="485">
        <v>0</v>
      </c>
      <c r="O720" s="485">
        <v>0</v>
      </c>
      <c r="P720" s="485">
        <v>0</v>
      </c>
      <c r="Q720" s="485">
        <v>0</v>
      </c>
      <c r="R720" s="485">
        <v>0</v>
      </c>
      <c r="S720" s="559">
        <v>0</v>
      </c>
      <c r="T720" s="559"/>
      <c r="U720" s="485">
        <v>0</v>
      </c>
      <c r="V720" s="559">
        <v>0</v>
      </c>
      <c r="W720" s="559"/>
    </row>
    <row r="721" spans="1:23" ht="34.5" customHeight="1">
      <c r="A721" s="484" t="s">
        <v>362</v>
      </c>
      <c r="B721" s="484" t="s">
        <v>362</v>
      </c>
      <c r="C721" s="484" t="s">
        <v>374</v>
      </c>
      <c r="D721" s="558" t="s">
        <v>30</v>
      </c>
      <c r="E721" s="558"/>
      <c r="F721" s="559">
        <v>304</v>
      </c>
      <c r="G721" s="559"/>
      <c r="H721" s="485">
        <v>304</v>
      </c>
      <c r="I721" s="485">
        <v>0</v>
      </c>
      <c r="J721" s="485">
        <v>0</v>
      </c>
      <c r="K721" s="485">
        <v>0</v>
      </c>
      <c r="L721" s="485">
        <v>0</v>
      </c>
      <c r="M721" s="485">
        <v>304</v>
      </c>
      <c r="N721" s="485">
        <v>0</v>
      </c>
      <c r="O721" s="485">
        <v>0</v>
      </c>
      <c r="P721" s="485">
        <v>0</v>
      </c>
      <c r="Q721" s="485">
        <v>0</v>
      </c>
      <c r="R721" s="485">
        <v>0</v>
      </c>
      <c r="S721" s="559">
        <v>0</v>
      </c>
      <c r="T721" s="559"/>
      <c r="U721" s="485">
        <v>0</v>
      </c>
      <c r="V721" s="559">
        <v>0</v>
      </c>
      <c r="W721" s="559"/>
    </row>
    <row r="722" spans="1:23" ht="18" customHeight="1">
      <c r="A722" s="484" t="s">
        <v>362</v>
      </c>
      <c r="B722" s="484" t="s">
        <v>362</v>
      </c>
      <c r="C722" s="484" t="s">
        <v>512</v>
      </c>
      <c r="D722" s="558" t="s">
        <v>67</v>
      </c>
      <c r="E722" s="558"/>
      <c r="F722" s="559">
        <v>1415364</v>
      </c>
      <c r="G722" s="559"/>
      <c r="H722" s="485">
        <v>1415364</v>
      </c>
      <c r="I722" s="485">
        <v>0</v>
      </c>
      <c r="J722" s="485">
        <v>0</v>
      </c>
      <c r="K722" s="485">
        <v>0</v>
      </c>
      <c r="L722" s="485">
        <v>0</v>
      </c>
      <c r="M722" s="485">
        <v>1415364</v>
      </c>
      <c r="N722" s="485">
        <v>0</v>
      </c>
      <c r="O722" s="485">
        <v>0</v>
      </c>
      <c r="P722" s="485">
        <v>0</v>
      </c>
      <c r="Q722" s="485">
        <v>0</v>
      </c>
      <c r="R722" s="485">
        <v>0</v>
      </c>
      <c r="S722" s="559">
        <v>0</v>
      </c>
      <c r="T722" s="559"/>
      <c r="U722" s="485">
        <v>0</v>
      </c>
      <c r="V722" s="559">
        <v>0</v>
      </c>
      <c r="W722" s="559"/>
    </row>
    <row r="723" spans="1:23" ht="18" customHeight="1">
      <c r="A723" s="484" t="s">
        <v>362</v>
      </c>
      <c r="B723" s="484" t="s">
        <v>362</v>
      </c>
      <c r="C723" s="484" t="s">
        <v>658</v>
      </c>
      <c r="D723" s="558" t="s">
        <v>67</v>
      </c>
      <c r="E723" s="558"/>
      <c r="F723" s="559">
        <v>93400</v>
      </c>
      <c r="G723" s="559"/>
      <c r="H723" s="485">
        <v>93400</v>
      </c>
      <c r="I723" s="485">
        <v>0</v>
      </c>
      <c r="J723" s="485">
        <v>0</v>
      </c>
      <c r="K723" s="485">
        <v>0</v>
      </c>
      <c r="L723" s="485">
        <v>0</v>
      </c>
      <c r="M723" s="485">
        <v>0</v>
      </c>
      <c r="N723" s="485">
        <v>93400</v>
      </c>
      <c r="O723" s="485">
        <v>0</v>
      </c>
      <c r="P723" s="485">
        <v>0</v>
      </c>
      <c r="Q723" s="485">
        <v>0</v>
      </c>
      <c r="R723" s="485">
        <v>0</v>
      </c>
      <c r="S723" s="559">
        <v>0</v>
      </c>
      <c r="T723" s="559"/>
      <c r="U723" s="485">
        <v>0</v>
      </c>
      <c r="V723" s="559">
        <v>0</v>
      </c>
      <c r="W723" s="559"/>
    </row>
    <row r="724" spans="1:23" ht="28.5" customHeight="1">
      <c r="A724" s="484" t="s">
        <v>362</v>
      </c>
      <c r="B724" s="484" t="s">
        <v>362</v>
      </c>
      <c r="C724" s="484" t="s">
        <v>375</v>
      </c>
      <c r="D724" s="558" t="s">
        <v>31</v>
      </c>
      <c r="E724" s="558"/>
      <c r="F724" s="559">
        <v>255498</v>
      </c>
      <c r="G724" s="559"/>
      <c r="H724" s="485">
        <v>255498</v>
      </c>
      <c r="I724" s="485">
        <v>255498</v>
      </c>
      <c r="J724" s="485">
        <v>255498</v>
      </c>
      <c r="K724" s="485">
        <v>0</v>
      </c>
      <c r="L724" s="485">
        <v>0</v>
      </c>
      <c r="M724" s="485">
        <v>0</v>
      </c>
      <c r="N724" s="485">
        <v>0</v>
      </c>
      <c r="O724" s="485">
        <v>0</v>
      </c>
      <c r="P724" s="485">
        <v>0</v>
      </c>
      <c r="Q724" s="485">
        <v>0</v>
      </c>
      <c r="R724" s="485">
        <v>0</v>
      </c>
      <c r="S724" s="559">
        <v>0</v>
      </c>
      <c r="T724" s="559"/>
      <c r="U724" s="485">
        <v>0</v>
      </c>
      <c r="V724" s="559">
        <v>0</v>
      </c>
      <c r="W724" s="559"/>
    </row>
    <row r="725" spans="1:23" ht="16.5" customHeight="1">
      <c r="A725" s="484" t="s">
        <v>362</v>
      </c>
      <c r="B725" s="484" t="s">
        <v>362</v>
      </c>
      <c r="C725" s="484" t="s">
        <v>376</v>
      </c>
      <c r="D725" s="558" t="s">
        <v>32</v>
      </c>
      <c r="E725" s="558"/>
      <c r="F725" s="559">
        <v>16659</v>
      </c>
      <c r="G725" s="559"/>
      <c r="H725" s="485">
        <v>16659</v>
      </c>
      <c r="I725" s="485">
        <v>16659</v>
      </c>
      <c r="J725" s="485">
        <v>16659</v>
      </c>
      <c r="K725" s="485">
        <v>0</v>
      </c>
      <c r="L725" s="485">
        <v>0</v>
      </c>
      <c r="M725" s="485">
        <v>0</v>
      </c>
      <c r="N725" s="485">
        <v>0</v>
      </c>
      <c r="O725" s="485">
        <v>0</v>
      </c>
      <c r="P725" s="485">
        <v>0</v>
      </c>
      <c r="Q725" s="485">
        <v>0</v>
      </c>
      <c r="R725" s="485">
        <v>0</v>
      </c>
      <c r="S725" s="559">
        <v>0</v>
      </c>
      <c r="T725" s="559"/>
      <c r="U725" s="485">
        <v>0</v>
      </c>
      <c r="V725" s="559">
        <v>0</v>
      </c>
      <c r="W725" s="559"/>
    </row>
    <row r="726" spans="1:23" ht="24" customHeight="1">
      <c r="A726" s="484" t="s">
        <v>362</v>
      </c>
      <c r="B726" s="484" t="s">
        <v>362</v>
      </c>
      <c r="C726" s="484" t="s">
        <v>377</v>
      </c>
      <c r="D726" s="558" t="s">
        <v>33</v>
      </c>
      <c r="E726" s="558"/>
      <c r="F726" s="559">
        <v>64754</v>
      </c>
      <c r="G726" s="559"/>
      <c r="H726" s="485">
        <v>64754</v>
      </c>
      <c r="I726" s="485">
        <v>64754</v>
      </c>
      <c r="J726" s="485">
        <v>64754</v>
      </c>
      <c r="K726" s="485">
        <v>0</v>
      </c>
      <c r="L726" s="485">
        <v>0</v>
      </c>
      <c r="M726" s="485">
        <v>0</v>
      </c>
      <c r="N726" s="485">
        <v>0</v>
      </c>
      <c r="O726" s="485">
        <v>0</v>
      </c>
      <c r="P726" s="485">
        <v>0</v>
      </c>
      <c r="Q726" s="485">
        <v>0</v>
      </c>
      <c r="R726" s="485">
        <v>0</v>
      </c>
      <c r="S726" s="559">
        <v>0</v>
      </c>
      <c r="T726" s="559"/>
      <c r="U726" s="485">
        <v>0</v>
      </c>
      <c r="V726" s="559">
        <v>0</v>
      </c>
      <c r="W726" s="559"/>
    </row>
    <row r="727" spans="1:23" ht="40.5" customHeight="1">
      <c r="A727" s="484" t="s">
        <v>362</v>
      </c>
      <c r="B727" s="484" t="s">
        <v>362</v>
      </c>
      <c r="C727" s="484" t="s">
        <v>378</v>
      </c>
      <c r="D727" s="558" t="s">
        <v>646</v>
      </c>
      <c r="E727" s="558"/>
      <c r="F727" s="559">
        <v>6331</v>
      </c>
      <c r="G727" s="559"/>
      <c r="H727" s="485">
        <v>6331</v>
      </c>
      <c r="I727" s="485">
        <v>6331</v>
      </c>
      <c r="J727" s="485">
        <v>6331</v>
      </c>
      <c r="K727" s="485">
        <v>0</v>
      </c>
      <c r="L727" s="485">
        <v>0</v>
      </c>
      <c r="M727" s="485">
        <v>0</v>
      </c>
      <c r="N727" s="485">
        <v>0</v>
      </c>
      <c r="O727" s="485">
        <v>0</v>
      </c>
      <c r="P727" s="485">
        <v>0</v>
      </c>
      <c r="Q727" s="485">
        <v>0</v>
      </c>
      <c r="R727" s="485">
        <v>0</v>
      </c>
      <c r="S727" s="559">
        <v>0</v>
      </c>
      <c r="T727" s="559"/>
      <c r="U727" s="485">
        <v>0</v>
      </c>
      <c r="V727" s="559">
        <v>0</v>
      </c>
      <c r="W727" s="559"/>
    </row>
    <row r="728" spans="1:23" ht="21.75" customHeight="1">
      <c r="A728" s="484" t="s">
        <v>362</v>
      </c>
      <c r="B728" s="484" t="s">
        <v>362</v>
      </c>
      <c r="C728" s="484" t="s">
        <v>380</v>
      </c>
      <c r="D728" s="558" t="s">
        <v>34</v>
      </c>
      <c r="E728" s="558"/>
      <c r="F728" s="559">
        <v>108000</v>
      </c>
      <c r="G728" s="559"/>
      <c r="H728" s="485">
        <v>108000</v>
      </c>
      <c r="I728" s="485">
        <v>108000</v>
      </c>
      <c r="J728" s="485">
        <v>108000</v>
      </c>
      <c r="K728" s="485">
        <v>0</v>
      </c>
      <c r="L728" s="485">
        <v>0</v>
      </c>
      <c r="M728" s="485">
        <v>0</v>
      </c>
      <c r="N728" s="485">
        <v>0</v>
      </c>
      <c r="O728" s="485">
        <v>0</v>
      </c>
      <c r="P728" s="485">
        <v>0</v>
      </c>
      <c r="Q728" s="485">
        <v>0</v>
      </c>
      <c r="R728" s="485">
        <v>0</v>
      </c>
      <c r="S728" s="559">
        <v>0</v>
      </c>
      <c r="T728" s="559"/>
      <c r="U728" s="485">
        <v>0</v>
      </c>
      <c r="V728" s="559">
        <v>0</v>
      </c>
      <c r="W728" s="559"/>
    </row>
    <row r="729" spans="1:23" ht="15.75" customHeight="1">
      <c r="A729" s="484" t="s">
        <v>362</v>
      </c>
      <c r="B729" s="484" t="s">
        <v>362</v>
      </c>
      <c r="C729" s="484" t="s">
        <v>383</v>
      </c>
      <c r="D729" s="558" t="s">
        <v>49</v>
      </c>
      <c r="E729" s="558"/>
      <c r="F729" s="559">
        <v>380</v>
      </c>
      <c r="G729" s="559"/>
      <c r="H729" s="485">
        <v>380</v>
      </c>
      <c r="I729" s="485">
        <v>380</v>
      </c>
      <c r="J729" s="485">
        <v>0</v>
      </c>
      <c r="K729" s="485">
        <v>380</v>
      </c>
      <c r="L729" s="485">
        <v>0</v>
      </c>
      <c r="M729" s="485">
        <v>0</v>
      </c>
      <c r="N729" s="485">
        <v>0</v>
      </c>
      <c r="O729" s="485">
        <v>0</v>
      </c>
      <c r="P729" s="485">
        <v>0</v>
      </c>
      <c r="Q729" s="485">
        <v>0</v>
      </c>
      <c r="R729" s="485">
        <v>0</v>
      </c>
      <c r="S729" s="559">
        <v>0</v>
      </c>
      <c r="T729" s="559"/>
      <c r="U729" s="485">
        <v>0</v>
      </c>
      <c r="V729" s="559">
        <v>0</v>
      </c>
      <c r="W729" s="559"/>
    </row>
    <row r="730" spans="1:23" ht="31.5" customHeight="1">
      <c r="A730" s="484" t="s">
        <v>362</v>
      </c>
      <c r="B730" s="484" t="s">
        <v>362</v>
      </c>
      <c r="C730" s="484" t="s">
        <v>387</v>
      </c>
      <c r="D730" s="558" t="s">
        <v>39</v>
      </c>
      <c r="E730" s="558"/>
      <c r="F730" s="559">
        <v>5891</v>
      </c>
      <c r="G730" s="559"/>
      <c r="H730" s="485">
        <v>5891</v>
      </c>
      <c r="I730" s="485">
        <v>5891</v>
      </c>
      <c r="J730" s="485">
        <v>0</v>
      </c>
      <c r="K730" s="485">
        <v>5891</v>
      </c>
      <c r="L730" s="485">
        <v>0</v>
      </c>
      <c r="M730" s="485">
        <v>0</v>
      </c>
      <c r="N730" s="485">
        <v>0</v>
      </c>
      <c r="O730" s="485">
        <v>0</v>
      </c>
      <c r="P730" s="485">
        <v>0</v>
      </c>
      <c r="Q730" s="485">
        <v>0</v>
      </c>
      <c r="R730" s="485">
        <v>0</v>
      </c>
      <c r="S730" s="559">
        <v>0</v>
      </c>
      <c r="T730" s="559"/>
      <c r="U730" s="485">
        <v>0</v>
      </c>
      <c r="V730" s="559">
        <v>0</v>
      </c>
      <c r="W730" s="559"/>
    </row>
    <row r="731" spans="1:23" s="482" customFormat="1" ht="21" customHeight="1">
      <c r="A731" s="489" t="s">
        <v>362</v>
      </c>
      <c r="B731" s="489" t="s">
        <v>513</v>
      </c>
      <c r="C731" s="489" t="s">
        <v>362</v>
      </c>
      <c r="D731" s="551" t="s">
        <v>334</v>
      </c>
      <c r="E731" s="551"/>
      <c r="F731" s="552">
        <v>112000</v>
      </c>
      <c r="G731" s="552"/>
      <c r="H731" s="490">
        <v>112000</v>
      </c>
      <c r="I731" s="490">
        <v>0</v>
      </c>
      <c r="J731" s="490">
        <v>0</v>
      </c>
      <c r="K731" s="490">
        <v>0</v>
      </c>
      <c r="L731" s="490">
        <v>112000</v>
      </c>
      <c r="M731" s="490">
        <v>0</v>
      </c>
      <c r="N731" s="490">
        <v>0</v>
      </c>
      <c r="O731" s="490">
        <v>0</v>
      </c>
      <c r="P731" s="490">
        <v>0</v>
      </c>
      <c r="Q731" s="490">
        <v>0</v>
      </c>
      <c r="R731" s="490">
        <v>0</v>
      </c>
      <c r="S731" s="552">
        <v>0</v>
      </c>
      <c r="T731" s="552"/>
      <c r="U731" s="490">
        <v>0</v>
      </c>
      <c r="V731" s="552">
        <v>0</v>
      </c>
      <c r="W731" s="552"/>
    </row>
    <row r="732" spans="1:23" ht="71.25" customHeight="1">
      <c r="A732" s="484" t="s">
        <v>362</v>
      </c>
      <c r="B732" s="484" t="s">
        <v>362</v>
      </c>
      <c r="C732" s="484" t="s">
        <v>514</v>
      </c>
      <c r="D732" s="558" t="s">
        <v>66</v>
      </c>
      <c r="E732" s="558"/>
      <c r="F732" s="559">
        <v>112000</v>
      </c>
      <c r="G732" s="559"/>
      <c r="H732" s="485">
        <v>112000</v>
      </c>
      <c r="I732" s="485">
        <v>0</v>
      </c>
      <c r="J732" s="485">
        <v>0</v>
      </c>
      <c r="K732" s="485">
        <v>0</v>
      </c>
      <c r="L732" s="485">
        <v>112000</v>
      </c>
      <c r="M732" s="485">
        <v>0</v>
      </c>
      <c r="N732" s="485">
        <v>0</v>
      </c>
      <c r="O732" s="485">
        <v>0</v>
      </c>
      <c r="P732" s="485">
        <v>0</v>
      </c>
      <c r="Q732" s="485">
        <v>0</v>
      </c>
      <c r="R732" s="485">
        <v>0</v>
      </c>
      <c r="S732" s="559">
        <v>0</v>
      </c>
      <c r="T732" s="559"/>
      <c r="U732" s="485">
        <v>0</v>
      </c>
      <c r="V732" s="559">
        <v>0</v>
      </c>
      <c r="W732" s="559"/>
    </row>
    <row r="733" spans="1:23" s="482" customFormat="1" ht="31.5" customHeight="1">
      <c r="A733" s="489" t="s">
        <v>362</v>
      </c>
      <c r="B733" s="489" t="s">
        <v>118</v>
      </c>
      <c r="C733" s="489" t="s">
        <v>362</v>
      </c>
      <c r="D733" s="551" t="s">
        <v>114</v>
      </c>
      <c r="E733" s="551"/>
      <c r="F733" s="552">
        <v>3813148</v>
      </c>
      <c r="G733" s="552"/>
      <c r="H733" s="490">
        <v>3813148</v>
      </c>
      <c r="I733" s="490">
        <v>2679849</v>
      </c>
      <c r="J733" s="490">
        <v>2074894</v>
      </c>
      <c r="K733" s="490">
        <v>604955</v>
      </c>
      <c r="L733" s="490">
        <v>133518</v>
      </c>
      <c r="M733" s="490">
        <v>999781</v>
      </c>
      <c r="N733" s="490">
        <v>0</v>
      </c>
      <c r="O733" s="490">
        <v>0</v>
      </c>
      <c r="P733" s="490">
        <v>0</v>
      </c>
      <c r="Q733" s="490">
        <v>0</v>
      </c>
      <c r="R733" s="490">
        <v>0</v>
      </c>
      <c r="S733" s="552">
        <v>0</v>
      </c>
      <c r="T733" s="552"/>
      <c r="U733" s="490">
        <v>0</v>
      </c>
      <c r="V733" s="552">
        <v>0</v>
      </c>
      <c r="W733" s="552"/>
    </row>
    <row r="734" spans="1:23" ht="58.5" customHeight="1">
      <c r="A734" s="484" t="s">
        <v>362</v>
      </c>
      <c r="B734" s="484" t="s">
        <v>362</v>
      </c>
      <c r="C734" s="484" t="s">
        <v>246</v>
      </c>
      <c r="D734" s="558" t="s">
        <v>65</v>
      </c>
      <c r="E734" s="558"/>
      <c r="F734" s="559">
        <v>133518</v>
      </c>
      <c r="G734" s="559"/>
      <c r="H734" s="485">
        <v>133518</v>
      </c>
      <c r="I734" s="485">
        <v>0</v>
      </c>
      <c r="J734" s="485">
        <v>0</v>
      </c>
      <c r="K734" s="485">
        <v>0</v>
      </c>
      <c r="L734" s="485">
        <v>133518</v>
      </c>
      <c r="M734" s="485">
        <v>0</v>
      </c>
      <c r="N734" s="485">
        <v>0</v>
      </c>
      <c r="O734" s="485">
        <v>0</v>
      </c>
      <c r="P734" s="485">
        <v>0</v>
      </c>
      <c r="Q734" s="485">
        <v>0</v>
      </c>
      <c r="R734" s="485">
        <v>0</v>
      </c>
      <c r="S734" s="559">
        <v>0</v>
      </c>
      <c r="T734" s="559"/>
      <c r="U734" s="485">
        <v>0</v>
      </c>
      <c r="V734" s="559">
        <v>0</v>
      </c>
      <c r="W734" s="559"/>
    </row>
    <row r="735" spans="1:23" ht="29.25" customHeight="1">
      <c r="A735" s="484" t="s">
        <v>362</v>
      </c>
      <c r="B735" s="484" t="s">
        <v>362</v>
      </c>
      <c r="C735" s="484" t="s">
        <v>374</v>
      </c>
      <c r="D735" s="558" t="s">
        <v>30</v>
      </c>
      <c r="E735" s="558"/>
      <c r="F735" s="559">
        <v>1000</v>
      </c>
      <c r="G735" s="559"/>
      <c r="H735" s="485">
        <v>1000</v>
      </c>
      <c r="I735" s="485">
        <v>0</v>
      </c>
      <c r="J735" s="485">
        <v>0</v>
      </c>
      <c r="K735" s="485">
        <v>0</v>
      </c>
      <c r="L735" s="485">
        <v>0</v>
      </c>
      <c r="M735" s="485">
        <v>1000</v>
      </c>
      <c r="N735" s="485">
        <v>0</v>
      </c>
      <c r="O735" s="485">
        <v>0</v>
      </c>
      <c r="P735" s="485">
        <v>0</v>
      </c>
      <c r="Q735" s="485">
        <v>0</v>
      </c>
      <c r="R735" s="485">
        <v>0</v>
      </c>
      <c r="S735" s="559">
        <v>0</v>
      </c>
      <c r="T735" s="559"/>
      <c r="U735" s="485">
        <v>0</v>
      </c>
      <c r="V735" s="559">
        <v>0</v>
      </c>
      <c r="W735" s="559"/>
    </row>
    <row r="736" spans="1:23" ht="15" customHeight="1">
      <c r="A736" s="484" t="s">
        <v>362</v>
      </c>
      <c r="B736" s="484" t="s">
        <v>362</v>
      </c>
      <c r="C736" s="484" t="s">
        <v>512</v>
      </c>
      <c r="D736" s="558" t="s">
        <v>67</v>
      </c>
      <c r="E736" s="558"/>
      <c r="F736" s="559">
        <v>998781</v>
      </c>
      <c r="G736" s="559"/>
      <c r="H736" s="485">
        <v>998781</v>
      </c>
      <c r="I736" s="485">
        <v>0</v>
      </c>
      <c r="J736" s="485">
        <v>0</v>
      </c>
      <c r="K736" s="485">
        <v>0</v>
      </c>
      <c r="L736" s="485">
        <v>0</v>
      </c>
      <c r="M736" s="485">
        <v>998781</v>
      </c>
      <c r="N736" s="485">
        <v>0</v>
      </c>
      <c r="O736" s="485">
        <v>0</v>
      </c>
      <c r="P736" s="485">
        <v>0</v>
      </c>
      <c r="Q736" s="485">
        <v>0</v>
      </c>
      <c r="R736" s="485">
        <v>0</v>
      </c>
      <c r="S736" s="559">
        <v>0</v>
      </c>
      <c r="T736" s="559"/>
      <c r="U736" s="485">
        <v>0</v>
      </c>
      <c r="V736" s="559">
        <v>0</v>
      </c>
      <c r="W736" s="559"/>
    </row>
    <row r="737" spans="1:23" ht="21.75" customHeight="1">
      <c r="A737" s="484" t="s">
        <v>362</v>
      </c>
      <c r="B737" s="484" t="s">
        <v>362</v>
      </c>
      <c r="C737" s="484" t="s">
        <v>375</v>
      </c>
      <c r="D737" s="558" t="s">
        <v>31</v>
      </c>
      <c r="E737" s="558"/>
      <c r="F737" s="559">
        <v>1575208</v>
      </c>
      <c r="G737" s="559"/>
      <c r="H737" s="485">
        <v>1575208</v>
      </c>
      <c r="I737" s="485">
        <v>1575208</v>
      </c>
      <c r="J737" s="485">
        <v>1575208</v>
      </c>
      <c r="K737" s="485">
        <v>0</v>
      </c>
      <c r="L737" s="485">
        <v>0</v>
      </c>
      <c r="M737" s="485">
        <v>0</v>
      </c>
      <c r="N737" s="485">
        <v>0</v>
      </c>
      <c r="O737" s="485">
        <v>0</v>
      </c>
      <c r="P737" s="485">
        <v>0</v>
      </c>
      <c r="Q737" s="485">
        <v>0</v>
      </c>
      <c r="R737" s="485">
        <v>0</v>
      </c>
      <c r="S737" s="559">
        <v>0</v>
      </c>
      <c r="T737" s="559"/>
      <c r="U737" s="485">
        <v>0</v>
      </c>
      <c r="V737" s="559">
        <v>0</v>
      </c>
      <c r="W737" s="559"/>
    </row>
    <row r="738" spans="1:23" ht="21" customHeight="1">
      <c r="A738" s="484" t="s">
        <v>362</v>
      </c>
      <c r="B738" s="484" t="s">
        <v>362</v>
      </c>
      <c r="C738" s="484" t="s">
        <v>376</v>
      </c>
      <c r="D738" s="558" t="s">
        <v>32</v>
      </c>
      <c r="E738" s="558"/>
      <c r="F738" s="559">
        <v>122703</v>
      </c>
      <c r="G738" s="559"/>
      <c r="H738" s="485">
        <v>122703</v>
      </c>
      <c r="I738" s="485">
        <v>122703</v>
      </c>
      <c r="J738" s="485">
        <v>122703</v>
      </c>
      <c r="K738" s="485">
        <v>0</v>
      </c>
      <c r="L738" s="485">
        <v>0</v>
      </c>
      <c r="M738" s="485">
        <v>0</v>
      </c>
      <c r="N738" s="485">
        <v>0</v>
      </c>
      <c r="O738" s="485">
        <v>0</v>
      </c>
      <c r="P738" s="485">
        <v>0</v>
      </c>
      <c r="Q738" s="485">
        <v>0</v>
      </c>
      <c r="R738" s="485">
        <v>0</v>
      </c>
      <c r="S738" s="559">
        <v>0</v>
      </c>
      <c r="T738" s="559"/>
      <c r="U738" s="485">
        <v>0</v>
      </c>
      <c r="V738" s="559">
        <v>0</v>
      </c>
      <c r="W738" s="559"/>
    </row>
    <row r="739" spans="1:23" ht="21.75" customHeight="1">
      <c r="A739" s="484" t="s">
        <v>362</v>
      </c>
      <c r="B739" s="484" t="s">
        <v>362</v>
      </c>
      <c r="C739" s="484" t="s">
        <v>377</v>
      </c>
      <c r="D739" s="558" t="s">
        <v>33</v>
      </c>
      <c r="E739" s="558"/>
      <c r="F739" s="559">
        <v>297537</v>
      </c>
      <c r="G739" s="559"/>
      <c r="H739" s="485">
        <v>297537</v>
      </c>
      <c r="I739" s="485">
        <v>297537</v>
      </c>
      <c r="J739" s="485">
        <v>297537</v>
      </c>
      <c r="K739" s="485">
        <v>0</v>
      </c>
      <c r="L739" s="485">
        <v>0</v>
      </c>
      <c r="M739" s="485">
        <v>0</v>
      </c>
      <c r="N739" s="485">
        <v>0</v>
      </c>
      <c r="O739" s="485">
        <v>0</v>
      </c>
      <c r="P739" s="485">
        <v>0</v>
      </c>
      <c r="Q739" s="485">
        <v>0</v>
      </c>
      <c r="R739" s="485">
        <v>0</v>
      </c>
      <c r="S739" s="559">
        <v>0</v>
      </c>
      <c r="T739" s="559"/>
      <c r="U739" s="485">
        <v>0</v>
      </c>
      <c r="V739" s="559">
        <v>0</v>
      </c>
      <c r="W739" s="559"/>
    </row>
    <row r="740" spans="1:23" ht="40.5" customHeight="1">
      <c r="A740" s="484" t="s">
        <v>362</v>
      </c>
      <c r="B740" s="484" t="s">
        <v>362</v>
      </c>
      <c r="C740" s="484" t="s">
        <v>378</v>
      </c>
      <c r="D740" s="558" t="s">
        <v>646</v>
      </c>
      <c r="E740" s="558"/>
      <c r="F740" s="559">
        <v>30614</v>
      </c>
      <c r="G740" s="559"/>
      <c r="H740" s="485">
        <v>30614</v>
      </c>
      <c r="I740" s="485">
        <v>30614</v>
      </c>
      <c r="J740" s="485">
        <v>30614</v>
      </c>
      <c r="K740" s="485">
        <v>0</v>
      </c>
      <c r="L740" s="485">
        <v>0</v>
      </c>
      <c r="M740" s="485">
        <v>0</v>
      </c>
      <c r="N740" s="485">
        <v>0</v>
      </c>
      <c r="O740" s="485">
        <v>0</v>
      </c>
      <c r="P740" s="485">
        <v>0</v>
      </c>
      <c r="Q740" s="485">
        <v>0</v>
      </c>
      <c r="R740" s="485">
        <v>0</v>
      </c>
      <c r="S740" s="559">
        <v>0</v>
      </c>
      <c r="T740" s="559"/>
      <c r="U740" s="485">
        <v>0</v>
      </c>
      <c r="V740" s="559">
        <v>0</v>
      </c>
      <c r="W740" s="559"/>
    </row>
    <row r="741" spans="1:23" ht="21" customHeight="1">
      <c r="A741" s="484" t="s">
        <v>362</v>
      </c>
      <c r="B741" s="484" t="s">
        <v>362</v>
      </c>
      <c r="C741" s="484" t="s">
        <v>380</v>
      </c>
      <c r="D741" s="558" t="s">
        <v>34</v>
      </c>
      <c r="E741" s="558"/>
      <c r="F741" s="559">
        <v>48832</v>
      </c>
      <c r="G741" s="559"/>
      <c r="H741" s="485">
        <v>48832</v>
      </c>
      <c r="I741" s="485">
        <v>48832</v>
      </c>
      <c r="J741" s="485">
        <v>48832</v>
      </c>
      <c r="K741" s="485">
        <v>0</v>
      </c>
      <c r="L741" s="485">
        <v>0</v>
      </c>
      <c r="M741" s="485">
        <v>0</v>
      </c>
      <c r="N741" s="485">
        <v>0</v>
      </c>
      <c r="O741" s="485">
        <v>0</v>
      </c>
      <c r="P741" s="485">
        <v>0</v>
      </c>
      <c r="Q741" s="485">
        <v>0</v>
      </c>
      <c r="R741" s="485">
        <v>0</v>
      </c>
      <c r="S741" s="559">
        <v>0</v>
      </c>
      <c r="T741" s="559"/>
      <c r="U741" s="485">
        <v>0</v>
      </c>
      <c r="V741" s="559">
        <v>0</v>
      </c>
      <c r="W741" s="559"/>
    </row>
    <row r="742" spans="1:23" ht="21.75" customHeight="1">
      <c r="A742" s="484" t="s">
        <v>362</v>
      </c>
      <c r="B742" s="484" t="s">
        <v>362</v>
      </c>
      <c r="C742" s="484" t="s">
        <v>369</v>
      </c>
      <c r="D742" s="558" t="s">
        <v>26</v>
      </c>
      <c r="E742" s="558"/>
      <c r="F742" s="559">
        <v>57124</v>
      </c>
      <c r="G742" s="559"/>
      <c r="H742" s="485">
        <v>57124</v>
      </c>
      <c r="I742" s="485">
        <v>57124</v>
      </c>
      <c r="J742" s="485">
        <v>0</v>
      </c>
      <c r="K742" s="485">
        <v>57124</v>
      </c>
      <c r="L742" s="485">
        <v>0</v>
      </c>
      <c r="M742" s="485">
        <v>0</v>
      </c>
      <c r="N742" s="485">
        <v>0</v>
      </c>
      <c r="O742" s="485">
        <v>0</v>
      </c>
      <c r="P742" s="485">
        <v>0</v>
      </c>
      <c r="Q742" s="485">
        <v>0</v>
      </c>
      <c r="R742" s="485">
        <v>0</v>
      </c>
      <c r="S742" s="559">
        <v>0</v>
      </c>
      <c r="T742" s="559"/>
      <c r="U742" s="485">
        <v>0</v>
      </c>
      <c r="V742" s="559">
        <v>0</v>
      </c>
      <c r="W742" s="559"/>
    </row>
    <row r="743" spans="1:23" ht="18" customHeight="1">
      <c r="A743" s="484" t="s">
        <v>362</v>
      </c>
      <c r="B743" s="484" t="s">
        <v>362</v>
      </c>
      <c r="C743" s="484" t="s">
        <v>381</v>
      </c>
      <c r="D743" s="558" t="s">
        <v>35</v>
      </c>
      <c r="E743" s="558"/>
      <c r="F743" s="559">
        <v>91608</v>
      </c>
      <c r="G743" s="559"/>
      <c r="H743" s="485">
        <v>91608</v>
      </c>
      <c r="I743" s="485">
        <v>91608</v>
      </c>
      <c r="J743" s="485">
        <v>0</v>
      </c>
      <c r="K743" s="485">
        <v>91608</v>
      </c>
      <c r="L743" s="485">
        <v>0</v>
      </c>
      <c r="M743" s="485">
        <v>0</v>
      </c>
      <c r="N743" s="485">
        <v>0</v>
      </c>
      <c r="O743" s="485">
        <v>0</v>
      </c>
      <c r="P743" s="485">
        <v>0</v>
      </c>
      <c r="Q743" s="485">
        <v>0</v>
      </c>
      <c r="R743" s="485">
        <v>0</v>
      </c>
      <c r="S743" s="559">
        <v>0</v>
      </c>
      <c r="T743" s="559"/>
      <c r="U743" s="485">
        <v>0</v>
      </c>
      <c r="V743" s="559">
        <v>0</v>
      </c>
      <c r="W743" s="559"/>
    </row>
    <row r="744" spans="1:23" ht="18" customHeight="1">
      <c r="A744" s="484" t="s">
        <v>362</v>
      </c>
      <c r="B744" s="484" t="s">
        <v>362</v>
      </c>
      <c r="C744" s="484" t="s">
        <v>382</v>
      </c>
      <c r="D744" s="558" t="s">
        <v>36</v>
      </c>
      <c r="E744" s="558"/>
      <c r="F744" s="559">
        <v>40400</v>
      </c>
      <c r="G744" s="559"/>
      <c r="H744" s="485">
        <v>40400</v>
      </c>
      <c r="I744" s="485">
        <v>40400</v>
      </c>
      <c r="J744" s="485">
        <v>0</v>
      </c>
      <c r="K744" s="485">
        <v>40400</v>
      </c>
      <c r="L744" s="485">
        <v>0</v>
      </c>
      <c r="M744" s="485">
        <v>0</v>
      </c>
      <c r="N744" s="485">
        <v>0</v>
      </c>
      <c r="O744" s="485">
        <v>0</v>
      </c>
      <c r="P744" s="485">
        <v>0</v>
      </c>
      <c r="Q744" s="485">
        <v>0</v>
      </c>
      <c r="R744" s="485">
        <v>0</v>
      </c>
      <c r="S744" s="559">
        <v>0</v>
      </c>
      <c r="T744" s="559"/>
      <c r="U744" s="485">
        <v>0</v>
      </c>
      <c r="V744" s="559">
        <v>0</v>
      </c>
      <c r="W744" s="559"/>
    </row>
    <row r="745" spans="1:23" ht="18" customHeight="1">
      <c r="A745" s="484" t="s">
        <v>362</v>
      </c>
      <c r="B745" s="484" t="s">
        <v>362</v>
      </c>
      <c r="C745" s="484" t="s">
        <v>383</v>
      </c>
      <c r="D745" s="558" t="s">
        <v>49</v>
      </c>
      <c r="E745" s="558"/>
      <c r="F745" s="559">
        <v>3398</v>
      </c>
      <c r="G745" s="559"/>
      <c r="H745" s="485">
        <v>3398</v>
      </c>
      <c r="I745" s="485">
        <v>3398</v>
      </c>
      <c r="J745" s="485">
        <v>0</v>
      </c>
      <c r="K745" s="485">
        <v>3398</v>
      </c>
      <c r="L745" s="485">
        <v>0</v>
      </c>
      <c r="M745" s="485">
        <v>0</v>
      </c>
      <c r="N745" s="485">
        <v>0</v>
      </c>
      <c r="O745" s="485">
        <v>0</v>
      </c>
      <c r="P745" s="485">
        <v>0</v>
      </c>
      <c r="Q745" s="485">
        <v>0</v>
      </c>
      <c r="R745" s="485">
        <v>0</v>
      </c>
      <c r="S745" s="559">
        <v>0</v>
      </c>
      <c r="T745" s="559"/>
      <c r="U745" s="485">
        <v>0</v>
      </c>
      <c r="V745" s="559">
        <v>0</v>
      </c>
      <c r="W745" s="559"/>
    </row>
    <row r="746" spans="1:23" ht="18" customHeight="1">
      <c r="A746" s="484" t="s">
        <v>362</v>
      </c>
      <c r="B746" s="484" t="s">
        <v>362</v>
      </c>
      <c r="C746" s="484" t="s">
        <v>367</v>
      </c>
      <c r="D746" s="558" t="s">
        <v>25</v>
      </c>
      <c r="E746" s="558"/>
      <c r="F746" s="559">
        <v>326414</v>
      </c>
      <c r="G746" s="559"/>
      <c r="H746" s="485">
        <v>326414</v>
      </c>
      <c r="I746" s="485">
        <v>326414</v>
      </c>
      <c r="J746" s="485">
        <v>0</v>
      </c>
      <c r="K746" s="485">
        <v>326414</v>
      </c>
      <c r="L746" s="485">
        <v>0</v>
      </c>
      <c r="M746" s="485">
        <v>0</v>
      </c>
      <c r="N746" s="485">
        <v>0</v>
      </c>
      <c r="O746" s="485">
        <v>0</v>
      </c>
      <c r="P746" s="485">
        <v>0</v>
      </c>
      <c r="Q746" s="485">
        <v>0</v>
      </c>
      <c r="R746" s="485">
        <v>0</v>
      </c>
      <c r="S746" s="559">
        <v>0</v>
      </c>
      <c r="T746" s="559"/>
      <c r="U746" s="485">
        <v>0</v>
      </c>
      <c r="V746" s="559">
        <v>0</v>
      </c>
      <c r="W746" s="559"/>
    </row>
    <row r="747" spans="1:23" ht="21.75" customHeight="1">
      <c r="A747" s="484" t="s">
        <v>362</v>
      </c>
      <c r="B747" s="484" t="s">
        <v>362</v>
      </c>
      <c r="C747" s="484" t="s">
        <v>384</v>
      </c>
      <c r="D747" s="558" t="s">
        <v>267</v>
      </c>
      <c r="E747" s="558"/>
      <c r="F747" s="559">
        <v>12117</v>
      </c>
      <c r="G747" s="559"/>
      <c r="H747" s="485">
        <v>12117</v>
      </c>
      <c r="I747" s="485">
        <v>12117</v>
      </c>
      <c r="J747" s="485">
        <v>0</v>
      </c>
      <c r="K747" s="485">
        <v>12117</v>
      </c>
      <c r="L747" s="485">
        <v>0</v>
      </c>
      <c r="M747" s="485">
        <v>0</v>
      </c>
      <c r="N747" s="485">
        <v>0</v>
      </c>
      <c r="O747" s="485">
        <v>0</v>
      </c>
      <c r="P747" s="485">
        <v>0</v>
      </c>
      <c r="Q747" s="485">
        <v>0</v>
      </c>
      <c r="R747" s="485">
        <v>0</v>
      </c>
      <c r="S747" s="559">
        <v>0</v>
      </c>
      <c r="T747" s="559"/>
      <c r="U747" s="485">
        <v>0</v>
      </c>
      <c r="V747" s="559">
        <v>0</v>
      </c>
      <c r="W747" s="559"/>
    </row>
    <row r="748" spans="1:23" ht="20.25" customHeight="1">
      <c r="A748" s="484" t="s">
        <v>362</v>
      </c>
      <c r="B748" s="484" t="s">
        <v>362</v>
      </c>
      <c r="C748" s="484" t="s">
        <v>386</v>
      </c>
      <c r="D748" s="558" t="s">
        <v>38</v>
      </c>
      <c r="E748" s="558"/>
      <c r="F748" s="559">
        <v>9858</v>
      </c>
      <c r="G748" s="559"/>
      <c r="H748" s="485">
        <v>9858</v>
      </c>
      <c r="I748" s="485">
        <v>9858</v>
      </c>
      <c r="J748" s="485">
        <v>0</v>
      </c>
      <c r="K748" s="485">
        <v>9858</v>
      </c>
      <c r="L748" s="485">
        <v>0</v>
      </c>
      <c r="M748" s="485">
        <v>0</v>
      </c>
      <c r="N748" s="485">
        <v>0</v>
      </c>
      <c r="O748" s="485">
        <v>0</v>
      </c>
      <c r="P748" s="485">
        <v>0</v>
      </c>
      <c r="Q748" s="485">
        <v>0</v>
      </c>
      <c r="R748" s="485">
        <v>0</v>
      </c>
      <c r="S748" s="559">
        <v>0</v>
      </c>
      <c r="T748" s="559"/>
      <c r="U748" s="485">
        <v>0</v>
      </c>
      <c r="V748" s="559">
        <v>0</v>
      </c>
      <c r="W748" s="559"/>
    </row>
    <row r="749" spans="1:23" ht="27.75" customHeight="1">
      <c r="A749" s="484" t="s">
        <v>362</v>
      </c>
      <c r="B749" s="484" t="s">
        <v>362</v>
      </c>
      <c r="C749" s="484" t="s">
        <v>387</v>
      </c>
      <c r="D749" s="558" t="s">
        <v>39</v>
      </c>
      <c r="E749" s="558"/>
      <c r="F749" s="559">
        <v>39377</v>
      </c>
      <c r="G749" s="559"/>
      <c r="H749" s="485">
        <v>39377</v>
      </c>
      <c r="I749" s="485">
        <v>39377</v>
      </c>
      <c r="J749" s="485">
        <v>0</v>
      </c>
      <c r="K749" s="485">
        <v>39377</v>
      </c>
      <c r="L749" s="485">
        <v>0</v>
      </c>
      <c r="M749" s="485">
        <v>0</v>
      </c>
      <c r="N749" s="485">
        <v>0</v>
      </c>
      <c r="O749" s="485">
        <v>0</v>
      </c>
      <c r="P749" s="485">
        <v>0</v>
      </c>
      <c r="Q749" s="485">
        <v>0</v>
      </c>
      <c r="R749" s="485">
        <v>0</v>
      </c>
      <c r="S749" s="559">
        <v>0</v>
      </c>
      <c r="T749" s="559"/>
      <c r="U749" s="485">
        <v>0</v>
      </c>
      <c r="V749" s="559">
        <v>0</v>
      </c>
      <c r="W749" s="559"/>
    </row>
    <row r="750" spans="1:23" ht="16.5" customHeight="1">
      <c r="A750" s="484" t="s">
        <v>362</v>
      </c>
      <c r="B750" s="484" t="s">
        <v>362</v>
      </c>
      <c r="C750" s="484" t="s">
        <v>388</v>
      </c>
      <c r="D750" s="558" t="s">
        <v>40</v>
      </c>
      <c r="E750" s="558"/>
      <c r="F750" s="559">
        <v>9639</v>
      </c>
      <c r="G750" s="559"/>
      <c r="H750" s="485">
        <v>9639</v>
      </c>
      <c r="I750" s="485">
        <v>9639</v>
      </c>
      <c r="J750" s="485">
        <v>0</v>
      </c>
      <c r="K750" s="485">
        <v>9639</v>
      </c>
      <c r="L750" s="485">
        <v>0</v>
      </c>
      <c r="M750" s="485">
        <v>0</v>
      </c>
      <c r="N750" s="485">
        <v>0</v>
      </c>
      <c r="O750" s="485">
        <v>0</v>
      </c>
      <c r="P750" s="485">
        <v>0</v>
      </c>
      <c r="Q750" s="485">
        <v>0</v>
      </c>
      <c r="R750" s="485">
        <v>0</v>
      </c>
      <c r="S750" s="559">
        <v>0</v>
      </c>
      <c r="T750" s="559"/>
      <c r="U750" s="485">
        <v>0</v>
      </c>
      <c r="V750" s="559">
        <v>0</v>
      </c>
      <c r="W750" s="559"/>
    </row>
    <row r="751" spans="1:23" ht="33" customHeight="1">
      <c r="A751" s="484" t="s">
        <v>362</v>
      </c>
      <c r="B751" s="484" t="s">
        <v>362</v>
      </c>
      <c r="C751" s="484" t="s">
        <v>389</v>
      </c>
      <c r="D751" s="558" t="s">
        <v>268</v>
      </c>
      <c r="E751" s="558"/>
      <c r="F751" s="559">
        <v>96</v>
      </c>
      <c r="G751" s="559"/>
      <c r="H751" s="485">
        <v>96</v>
      </c>
      <c r="I751" s="485">
        <v>96</v>
      </c>
      <c r="J751" s="485">
        <v>0</v>
      </c>
      <c r="K751" s="485">
        <v>96</v>
      </c>
      <c r="L751" s="485">
        <v>0</v>
      </c>
      <c r="M751" s="485">
        <v>0</v>
      </c>
      <c r="N751" s="485">
        <v>0</v>
      </c>
      <c r="O751" s="485">
        <v>0</v>
      </c>
      <c r="P751" s="485">
        <v>0</v>
      </c>
      <c r="Q751" s="485">
        <v>0</v>
      </c>
      <c r="R751" s="485">
        <v>0</v>
      </c>
      <c r="S751" s="559">
        <v>0</v>
      </c>
      <c r="T751" s="559"/>
      <c r="U751" s="485">
        <v>0</v>
      </c>
      <c r="V751" s="559">
        <v>0</v>
      </c>
      <c r="W751" s="559"/>
    </row>
    <row r="752" spans="1:23" ht="35.25" customHeight="1">
      <c r="A752" s="484" t="s">
        <v>362</v>
      </c>
      <c r="B752" s="484" t="s">
        <v>362</v>
      </c>
      <c r="C752" s="484" t="s">
        <v>390</v>
      </c>
      <c r="D752" s="558" t="s">
        <v>41</v>
      </c>
      <c r="E752" s="558"/>
      <c r="F752" s="559">
        <v>7040</v>
      </c>
      <c r="G752" s="559"/>
      <c r="H752" s="485">
        <v>7040</v>
      </c>
      <c r="I752" s="485">
        <v>7040</v>
      </c>
      <c r="J752" s="485">
        <v>0</v>
      </c>
      <c r="K752" s="485">
        <v>7040</v>
      </c>
      <c r="L752" s="485">
        <v>0</v>
      </c>
      <c r="M752" s="485">
        <v>0</v>
      </c>
      <c r="N752" s="485">
        <v>0</v>
      </c>
      <c r="O752" s="485">
        <v>0</v>
      </c>
      <c r="P752" s="485">
        <v>0</v>
      </c>
      <c r="Q752" s="485">
        <v>0</v>
      </c>
      <c r="R752" s="485">
        <v>0</v>
      </c>
      <c r="S752" s="559">
        <v>0</v>
      </c>
      <c r="T752" s="559"/>
      <c r="U752" s="485">
        <v>0</v>
      </c>
      <c r="V752" s="559">
        <v>0</v>
      </c>
      <c r="W752" s="559"/>
    </row>
    <row r="753" spans="1:23" ht="30" customHeight="1">
      <c r="A753" s="484" t="s">
        <v>362</v>
      </c>
      <c r="B753" s="484" t="s">
        <v>362</v>
      </c>
      <c r="C753" s="484" t="s">
        <v>391</v>
      </c>
      <c r="D753" s="558" t="s">
        <v>95</v>
      </c>
      <c r="E753" s="558"/>
      <c r="F753" s="559">
        <v>7884</v>
      </c>
      <c r="G753" s="559"/>
      <c r="H753" s="485">
        <v>7884</v>
      </c>
      <c r="I753" s="485">
        <v>7884</v>
      </c>
      <c r="J753" s="485">
        <v>0</v>
      </c>
      <c r="K753" s="485">
        <v>7884</v>
      </c>
      <c r="L753" s="485">
        <v>0</v>
      </c>
      <c r="M753" s="485">
        <v>0</v>
      </c>
      <c r="N753" s="485">
        <v>0</v>
      </c>
      <c r="O753" s="485">
        <v>0</v>
      </c>
      <c r="P753" s="485">
        <v>0</v>
      </c>
      <c r="Q753" s="485">
        <v>0</v>
      </c>
      <c r="R753" s="485">
        <v>0</v>
      </c>
      <c r="S753" s="559">
        <v>0</v>
      </c>
      <c r="T753" s="559"/>
      <c r="U753" s="485">
        <v>0</v>
      </c>
      <c r="V753" s="559">
        <v>0</v>
      </c>
      <c r="W753" s="559"/>
    </row>
    <row r="754" spans="1:23" s="482" customFormat="1" ht="18.75" customHeight="1">
      <c r="A754" s="489" t="s">
        <v>362</v>
      </c>
      <c r="B754" s="489" t="s">
        <v>515</v>
      </c>
      <c r="C754" s="489" t="s">
        <v>362</v>
      </c>
      <c r="D754" s="551" t="s">
        <v>6</v>
      </c>
      <c r="E754" s="551"/>
      <c r="F754" s="552">
        <v>53826</v>
      </c>
      <c r="G754" s="552"/>
      <c r="H754" s="490">
        <v>53826</v>
      </c>
      <c r="I754" s="490">
        <v>53826</v>
      </c>
      <c r="J754" s="490">
        <v>0</v>
      </c>
      <c r="K754" s="490">
        <v>53826</v>
      </c>
      <c r="L754" s="490">
        <v>0</v>
      </c>
      <c r="M754" s="490">
        <v>0</v>
      </c>
      <c r="N754" s="490">
        <v>0</v>
      </c>
      <c r="O754" s="490">
        <v>0</v>
      </c>
      <c r="P754" s="490">
        <v>0</v>
      </c>
      <c r="Q754" s="490">
        <v>0</v>
      </c>
      <c r="R754" s="490">
        <v>0</v>
      </c>
      <c r="S754" s="552">
        <v>0</v>
      </c>
      <c r="T754" s="552"/>
      <c r="U754" s="490">
        <v>0</v>
      </c>
      <c r="V754" s="552">
        <v>0</v>
      </c>
      <c r="W754" s="552"/>
    </row>
    <row r="755" spans="1:23" ht="34.5" customHeight="1">
      <c r="A755" s="484" t="s">
        <v>362</v>
      </c>
      <c r="B755" s="484" t="s">
        <v>362</v>
      </c>
      <c r="C755" s="484" t="s">
        <v>387</v>
      </c>
      <c r="D755" s="558" t="s">
        <v>39</v>
      </c>
      <c r="E755" s="558"/>
      <c r="F755" s="559">
        <v>53826</v>
      </c>
      <c r="G755" s="559"/>
      <c r="H755" s="485">
        <v>53826</v>
      </c>
      <c r="I755" s="485">
        <v>53826</v>
      </c>
      <c r="J755" s="485">
        <v>0</v>
      </c>
      <c r="K755" s="485">
        <v>53826</v>
      </c>
      <c r="L755" s="485">
        <v>0</v>
      </c>
      <c r="M755" s="485">
        <v>0</v>
      </c>
      <c r="N755" s="485">
        <v>0</v>
      </c>
      <c r="O755" s="485">
        <v>0</v>
      </c>
      <c r="P755" s="485">
        <v>0</v>
      </c>
      <c r="Q755" s="485">
        <v>0</v>
      </c>
      <c r="R755" s="485">
        <v>0</v>
      </c>
      <c r="S755" s="559">
        <v>0</v>
      </c>
      <c r="T755" s="559"/>
      <c r="U755" s="485">
        <v>0</v>
      </c>
      <c r="V755" s="559">
        <v>0</v>
      </c>
      <c r="W755" s="559"/>
    </row>
    <row r="756" spans="1:23" s="482" customFormat="1" ht="25.5" customHeight="1">
      <c r="A756" s="475" t="s">
        <v>516</v>
      </c>
      <c r="B756" s="475" t="s">
        <v>362</v>
      </c>
      <c r="C756" s="475" t="s">
        <v>362</v>
      </c>
      <c r="D756" s="560" t="s">
        <v>21</v>
      </c>
      <c r="E756" s="560"/>
      <c r="F756" s="550">
        <v>17500</v>
      </c>
      <c r="G756" s="550"/>
      <c r="H756" s="491">
        <v>17500</v>
      </c>
      <c r="I756" s="491">
        <v>7500</v>
      </c>
      <c r="J756" s="491">
        <v>0</v>
      </c>
      <c r="K756" s="491">
        <v>7500</v>
      </c>
      <c r="L756" s="491">
        <v>10000</v>
      </c>
      <c r="M756" s="491">
        <v>0</v>
      </c>
      <c r="N756" s="491">
        <v>0</v>
      </c>
      <c r="O756" s="491">
        <v>0</v>
      </c>
      <c r="P756" s="491">
        <v>0</v>
      </c>
      <c r="Q756" s="491">
        <v>0</v>
      </c>
      <c r="R756" s="491">
        <v>0</v>
      </c>
      <c r="S756" s="550">
        <v>0</v>
      </c>
      <c r="T756" s="550"/>
      <c r="U756" s="491">
        <v>0</v>
      </c>
      <c r="V756" s="550">
        <v>0</v>
      </c>
      <c r="W756" s="550"/>
    </row>
    <row r="757" spans="1:23" s="482" customFormat="1" ht="21.75" customHeight="1">
      <c r="A757" s="489" t="s">
        <v>362</v>
      </c>
      <c r="B757" s="489" t="s">
        <v>517</v>
      </c>
      <c r="C757" s="489" t="s">
        <v>362</v>
      </c>
      <c r="D757" s="551" t="s">
        <v>6</v>
      </c>
      <c r="E757" s="551"/>
      <c r="F757" s="552">
        <v>17500</v>
      </c>
      <c r="G757" s="552"/>
      <c r="H757" s="490">
        <v>17500</v>
      </c>
      <c r="I757" s="490">
        <v>7500</v>
      </c>
      <c r="J757" s="490">
        <v>0</v>
      </c>
      <c r="K757" s="490">
        <v>7500</v>
      </c>
      <c r="L757" s="490">
        <v>10000</v>
      </c>
      <c r="M757" s="490">
        <v>0</v>
      </c>
      <c r="N757" s="490">
        <v>0</v>
      </c>
      <c r="O757" s="490">
        <v>0</v>
      </c>
      <c r="P757" s="490">
        <v>0</v>
      </c>
      <c r="Q757" s="490">
        <v>0</v>
      </c>
      <c r="R757" s="490">
        <v>0</v>
      </c>
      <c r="S757" s="552">
        <v>0</v>
      </c>
      <c r="T757" s="552"/>
      <c r="U757" s="490">
        <v>0</v>
      </c>
      <c r="V757" s="552">
        <v>0</v>
      </c>
      <c r="W757" s="552"/>
    </row>
    <row r="758" spans="1:23" ht="60" customHeight="1">
      <c r="A758" s="484" t="s">
        <v>362</v>
      </c>
      <c r="B758" s="484" t="s">
        <v>362</v>
      </c>
      <c r="C758" s="484" t="s">
        <v>335</v>
      </c>
      <c r="D758" s="558" t="s">
        <v>68</v>
      </c>
      <c r="E758" s="558"/>
      <c r="F758" s="559">
        <v>10000</v>
      </c>
      <c r="G758" s="559"/>
      <c r="H758" s="485">
        <v>10000</v>
      </c>
      <c r="I758" s="485">
        <v>0</v>
      </c>
      <c r="J758" s="485">
        <v>0</v>
      </c>
      <c r="K758" s="485">
        <v>0</v>
      </c>
      <c r="L758" s="485">
        <v>10000</v>
      </c>
      <c r="M758" s="485">
        <v>0</v>
      </c>
      <c r="N758" s="485">
        <v>0</v>
      </c>
      <c r="O758" s="485">
        <v>0</v>
      </c>
      <c r="P758" s="485">
        <v>0</v>
      </c>
      <c r="Q758" s="485">
        <v>0</v>
      </c>
      <c r="R758" s="485">
        <v>0</v>
      </c>
      <c r="S758" s="559">
        <v>0</v>
      </c>
      <c r="T758" s="559"/>
      <c r="U758" s="485">
        <v>0</v>
      </c>
      <c r="V758" s="559">
        <v>0</v>
      </c>
      <c r="W758" s="559"/>
    </row>
    <row r="759" spans="1:23" ht="16.5" customHeight="1">
      <c r="A759" s="484" t="s">
        <v>362</v>
      </c>
      <c r="B759" s="484" t="s">
        <v>362</v>
      </c>
      <c r="C759" s="484" t="s">
        <v>416</v>
      </c>
      <c r="D759" s="558" t="s">
        <v>291</v>
      </c>
      <c r="E759" s="558"/>
      <c r="F759" s="559">
        <v>1500</v>
      </c>
      <c r="G759" s="559"/>
      <c r="H759" s="485">
        <v>1500</v>
      </c>
      <c r="I759" s="485">
        <v>1500</v>
      </c>
      <c r="J759" s="485">
        <v>0</v>
      </c>
      <c r="K759" s="485">
        <v>1500</v>
      </c>
      <c r="L759" s="485">
        <v>0</v>
      </c>
      <c r="M759" s="485">
        <v>0</v>
      </c>
      <c r="N759" s="485">
        <v>0</v>
      </c>
      <c r="O759" s="485">
        <v>0</v>
      </c>
      <c r="P759" s="485">
        <v>0</v>
      </c>
      <c r="Q759" s="485">
        <v>0</v>
      </c>
      <c r="R759" s="485">
        <v>0</v>
      </c>
      <c r="S759" s="559">
        <v>0</v>
      </c>
      <c r="T759" s="559"/>
      <c r="U759" s="485">
        <v>0</v>
      </c>
      <c r="V759" s="559">
        <v>0</v>
      </c>
      <c r="W759" s="559"/>
    </row>
    <row r="760" spans="1:23" ht="18.75" customHeight="1">
      <c r="A760" s="484" t="s">
        <v>362</v>
      </c>
      <c r="B760" s="484" t="s">
        <v>362</v>
      </c>
      <c r="C760" s="484" t="s">
        <v>369</v>
      </c>
      <c r="D760" s="558" t="s">
        <v>26</v>
      </c>
      <c r="E760" s="558"/>
      <c r="F760" s="559">
        <v>1000</v>
      </c>
      <c r="G760" s="559"/>
      <c r="H760" s="485">
        <v>1000</v>
      </c>
      <c r="I760" s="485">
        <v>1000</v>
      </c>
      <c r="J760" s="485">
        <v>0</v>
      </c>
      <c r="K760" s="485">
        <v>1000</v>
      </c>
      <c r="L760" s="485">
        <v>0</v>
      </c>
      <c r="M760" s="485">
        <v>0</v>
      </c>
      <c r="N760" s="485">
        <v>0</v>
      </c>
      <c r="O760" s="485">
        <v>0</v>
      </c>
      <c r="P760" s="485">
        <v>0</v>
      </c>
      <c r="Q760" s="485">
        <v>0</v>
      </c>
      <c r="R760" s="485">
        <v>0</v>
      </c>
      <c r="S760" s="559">
        <v>0</v>
      </c>
      <c r="T760" s="559"/>
      <c r="U760" s="485">
        <v>0</v>
      </c>
      <c r="V760" s="559">
        <v>0</v>
      </c>
      <c r="W760" s="559"/>
    </row>
    <row r="761" spans="1:23" ht="15.75" customHeight="1">
      <c r="A761" s="484" t="s">
        <v>362</v>
      </c>
      <c r="B761" s="484" t="s">
        <v>362</v>
      </c>
      <c r="C761" s="484" t="s">
        <v>367</v>
      </c>
      <c r="D761" s="558" t="s">
        <v>25</v>
      </c>
      <c r="E761" s="558"/>
      <c r="F761" s="559">
        <v>5000</v>
      </c>
      <c r="G761" s="559"/>
      <c r="H761" s="485">
        <v>5000</v>
      </c>
      <c r="I761" s="485">
        <v>5000</v>
      </c>
      <c r="J761" s="485">
        <v>0</v>
      </c>
      <c r="K761" s="485">
        <v>5000</v>
      </c>
      <c r="L761" s="485">
        <v>0</v>
      </c>
      <c r="M761" s="485">
        <v>0</v>
      </c>
      <c r="N761" s="485">
        <v>0</v>
      </c>
      <c r="O761" s="485">
        <v>0</v>
      </c>
      <c r="P761" s="485">
        <v>0</v>
      </c>
      <c r="Q761" s="485">
        <v>0</v>
      </c>
      <c r="R761" s="485">
        <v>0</v>
      </c>
      <c r="S761" s="559">
        <v>0</v>
      </c>
      <c r="T761" s="559"/>
      <c r="U761" s="485">
        <v>0</v>
      </c>
      <c r="V761" s="559">
        <v>0</v>
      </c>
      <c r="W761" s="559"/>
    </row>
    <row r="762" spans="1:23" s="482" customFormat="1" ht="24" customHeight="1">
      <c r="A762" s="475" t="s">
        <v>518</v>
      </c>
      <c r="B762" s="475" t="s">
        <v>362</v>
      </c>
      <c r="C762" s="475" t="s">
        <v>362</v>
      </c>
      <c r="D762" s="560" t="s">
        <v>22</v>
      </c>
      <c r="E762" s="560"/>
      <c r="F762" s="550">
        <v>980700</v>
      </c>
      <c r="G762" s="550"/>
      <c r="H762" s="491">
        <v>980700</v>
      </c>
      <c r="I762" s="491">
        <v>190700</v>
      </c>
      <c r="J762" s="491">
        <v>22700</v>
      </c>
      <c r="K762" s="491">
        <v>168000</v>
      </c>
      <c r="L762" s="491">
        <v>775000</v>
      </c>
      <c r="M762" s="491">
        <v>15000</v>
      </c>
      <c r="N762" s="491">
        <v>0</v>
      </c>
      <c r="O762" s="491">
        <v>0</v>
      </c>
      <c r="P762" s="491">
        <v>0</v>
      </c>
      <c r="Q762" s="491">
        <v>0</v>
      </c>
      <c r="R762" s="491">
        <v>0</v>
      </c>
      <c r="S762" s="550">
        <v>0</v>
      </c>
      <c r="T762" s="550"/>
      <c r="U762" s="491">
        <v>0</v>
      </c>
      <c r="V762" s="550">
        <v>0</v>
      </c>
      <c r="W762" s="550"/>
    </row>
    <row r="763" spans="1:23" s="482" customFormat="1" ht="24" customHeight="1">
      <c r="A763" s="489" t="s">
        <v>362</v>
      </c>
      <c r="B763" s="489" t="s">
        <v>519</v>
      </c>
      <c r="C763" s="489" t="s">
        <v>362</v>
      </c>
      <c r="D763" s="551" t="s">
        <v>69</v>
      </c>
      <c r="E763" s="551"/>
      <c r="F763" s="552">
        <v>310700</v>
      </c>
      <c r="G763" s="552"/>
      <c r="H763" s="490">
        <v>310700</v>
      </c>
      <c r="I763" s="490">
        <v>190700</v>
      </c>
      <c r="J763" s="490">
        <v>22700</v>
      </c>
      <c r="K763" s="490">
        <v>168000</v>
      </c>
      <c r="L763" s="490">
        <v>105000</v>
      </c>
      <c r="M763" s="490">
        <v>15000</v>
      </c>
      <c r="N763" s="490">
        <v>0</v>
      </c>
      <c r="O763" s="490">
        <v>0</v>
      </c>
      <c r="P763" s="490">
        <v>0</v>
      </c>
      <c r="Q763" s="490">
        <v>0</v>
      </c>
      <c r="R763" s="490">
        <v>0</v>
      </c>
      <c r="S763" s="552">
        <v>0</v>
      </c>
      <c r="T763" s="552"/>
      <c r="U763" s="490">
        <v>0</v>
      </c>
      <c r="V763" s="552">
        <v>0</v>
      </c>
      <c r="W763" s="552"/>
    </row>
    <row r="764" spans="1:23" ht="92.25" customHeight="1">
      <c r="A764" s="484" t="s">
        <v>362</v>
      </c>
      <c r="B764" s="484" t="s">
        <v>362</v>
      </c>
      <c r="C764" s="484" t="s">
        <v>394</v>
      </c>
      <c r="D764" s="558" t="s">
        <v>112</v>
      </c>
      <c r="E764" s="558"/>
      <c r="F764" s="559">
        <v>90000</v>
      </c>
      <c r="G764" s="559"/>
      <c r="H764" s="485">
        <v>90000</v>
      </c>
      <c r="I764" s="485">
        <v>0</v>
      </c>
      <c r="J764" s="485">
        <v>0</v>
      </c>
      <c r="K764" s="485">
        <v>0</v>
      </c>
      <c r="L764" s="485">
        <v>90000</v>
      </c>
      <c r="M764" s="485">
        <v>0</v>
      </c>
      <c r="N764" s="485">
        <v>0</v>
      </c>
      <c r="O764" s="485">
        <v>0</v>
      </c>
      <c r="P764" s="485">
        <v>0</v>
      </c>
      <c r="Q764" s="485">
        <v>0</v>
      </c>
      <c r="R764" s="485">
        <v>0</v>
      </c>
      <c r="S764" s="559">
        <v>0</v>
      </c>
      <c r="T764" s="559"/>
      <c r="U764" s="485">
        <v>0</v>
      </c>
      <c r="V764" s="559">
        <v>0</v>
      </c>
      <c r="W764" s="559"/>
    </row>
    <row r="765" spans="1:23" ht="60" customHeight="1">
      <c r="A765" s="484" t="s">
        <v>362</v>
      </c>
      <c r="B765" s="484" t="s">
        <v>362</v>
      </c>
      <c r="C765" s="484" t="s">
        <v>335</v>
      </c>
      <c r="D765" s="558" t="s">
        <v>68</v>
      </c>
      <c r="E765" s="558"/>
      <c r="F765" s="559">
        <v>15000</v>
      </c>
      <c r="G765" s="559"/>
      <c r="H765" s="485">
        <v>15000</v>
      </c>
      <c r="I765" s="485">
        <v>0</v>
      </c>
      <c r="J765" s="485">
        <v>0</v>
      </c>
      <c r="K765" s="485">
        <v>0</v>
      </c>
      <c r="L765" s="485">
        <v>15000</v>
      </c>
      <c r="M765" s="485">
        <v>0</v>
      </c>
      <c r="N765" s="485">
        <v>0</v>
      </c>
      <c r="O765" s="485">
        <v>0</v>
      </c>
      <c r="P765" s="485">
        <v>0</v>
      </c>
      <c r="Q765" s="485">
        <v>0</v>
      </c>
      <c r="R765" s="485">
        <v>0</v>
      </c>
      <c r="S765" s="559">
        <v>0</v>
      </c>
      <c r="T765" s="559"/>
      <c r="U765" s="485">
        <v>0</v>
      </c>
      <c r="V765" s="559">
        <v>0</v>
      </c>
      <c r="W765" s="559"/>
    </row>
    <row r="766" spans="1:23" ht="33" customHeight="1">
      <c r="A766" s="484" t="s">
        <v>362</v>
      </c>
      <c r="B766" s="484" t="s">
        <v>362</v>
      </c>
      <c r="C766" s="484" t="s">
        <v>414</v>
      </c>
      <c r="D766" s="558" t="s">
        <v>278</v>
      </c>
      <c r="E766" s="558"/>
      <c r="F766" s="559">
        <v>15000</v>
      </c>
      <c r="G766" s="559"/>
      <c r="H766" s="485">
        <v>15000</v>
      </c>
      <c r="I766" s="485">
        <v>0</v>
      </c>
      <c r="J766" s="485">
        <v>0</v>
      </c>
      <c r="K766" s="485">
        <v>0</v>
      </c>
      <c r="L766" s="485">
        <v>0</v>
      </c>
      <c r="M766" s="485">
        <v>15000</v>
      </c>
      <c r="N766" s="485">
        <v>0</v>
      </c>
      <c r="O766" s="485">
        <v>0</v>
      </c>
      <c r="P766" s="485">
        <v>0</v>
      </c>
      <c r="Q766" s="485">
        <v>0</v>
      </c>
      <c r="R766" s="485">
        <v>0</v>
      </c>
      <c r="S766" s="559">
        <v>0</v>
      </c>
      <c r="T766" s="559"/>
      <c r="U766" s="485">
        <v>0</v>
      </c>
      <c r="V766" s="559">
        <v>0</v>
      </c>
      <c r="W766" s="559"/>
    </row>
    <row r="767" spans="1:23" ht="14.25" customHeight="1">
      <c r="A767" s="484" t="s">
        <v>362</v>
      </c>
      <c r="B767" s="484" t="s">
        <v>362</v>
      </c>
      <c r="C767" s="484" t="s">
        <v>415</v>
      </c>
      <c r="D767" s="558" t="s">
        <v>279</v>
      </c>
      <c r="E767" s="558"/>
      <c r="F767" s="559">
        <v>7000</v>
      </c>
      <c r="G767" s="559"/>
      <c r="H767" s="485">
        <v>7000</v>
      </c>
      <c r="I767" s="485">
        <v>7000</v>
      </c>
      <c r="J767" s="485">
        <v>7000</v>
      </c>
      <c r="K767" s="485">
        <v>0</v>
      </c>
      <c r="L767" s="485">
        <v>0</v>
      </c>
      <c r="M767" s="485">
        <v>0</v>
      </c>
      <c r="N767" s="485">
        <v>0</v>
      </c>
      <c r="O767" s="485">
        <v>0</v>
      </c>
      <c r="P767" s="485">
        <v>0</v>
      </c>
      <c r="Q767" s="485">
        <v>0</v>
      </c>
      <c r="R767" s="485">
        <v>0</v>
      </c>
      <c r="S767" s="559">
        <v>0</v>
      </c>
      <c r="T767" s="559"/>
      <c r="U767" s="485">
        <v>0</v>
      </c>
      <c r="V767" s="559">
        <v>0</v>
      </c>
      <c r="W767" s="559"/>
    </row>
    <row r="768" spans="1:23" ht="25.5" customHeight="1">
      <c r="A768" s="484" t="s">
        <v>362</v>
      </c>
      <c r="B768" s="484" t="s">
        <v>362</v>
      </c>
      <c r="C768" s="484" t="s">
        <v>377</v>
      </c>
      <c r="D768" s="558" t="s">
        <v>33</v>
      </c>
      <c r="E768" s="558"/>
      <c r="F768" s="559">
        <v>5000</v>
      </c>
      <c r="G768" s="559"/>
      <c r="H768" s="485">
        <v>5000</v>
      </c>
      <c r="I768" s="485">
        <v>5000</v>
      </c>
      <c r="J768" s="485">
        <v>5000</v>
      </c>
      <c r="K768" s="485">
        <v>0</v>
      </c>
      <c r="L768" s="485">
        <v>0</v>
      </c>
      <c r="M768" s="485">
        <v>0</v>
      </c>
      <c r="N768" s="485">
        <v>0</v>
      </c>
      <c r="O768" s="485">
        <v>0</v>
      </c>
      <c r="P768" s="485">
        <v>0</v>
      </c>
      <c r="Q768" s="485">
        <v>0</v>
      </c>
      <c r="R768" s="485">
        <v>0</v>
      </c>
      <c r="S768" s="559">
        <v>0</v>
      </c>
      <c r="T768" s="559"/>
      <c r="U768" s="485">
        <v>0</v>
      </c>
      <c r="V768" s="559">
        <v>0</v>
      </c>
      <c r="W768" s="559"/>
    </row>
    <row r="769" spans="1:23" ht="48.75" customHeight="1">
      <c r="A769" s="484" t="s">
        <v>362</v>
      </c>
      <c r="B769" s="484" t="s">
        <v>362</v>
      </c>
      <c r="C769" s="484" t="s">
        <v>378</v>
      </c>
      <c r="D769" s="558" t="s">
        <v>646</v>
      </c>
      <c r="E769" s="558"/>
      <c r="F769" s="559">
        <v>700</v>
      </c>
      <c r="G769" s="559"/>
      <c r="H769" s="485">
        <v>700</v>
      </c>
      <c r="I769" s="485">
        <v>700</v>
      </c>
      <c r="J769" s="485">
        <v>700</v>
      </c>
      <c r="K769" s="485">
        <v>0</v>
      </c>
      <c r="L769" s="485">
        <v>0</v>
      </c>
      <c r="M769" s="485">
        <v>0</v>
      </c>
      <c r="N769" s="485">
        <v>0</v>
      </c>
      <c r="O769" s="485">
        <v>0</v>
      </c>
      <c r="P769" s="485">
        <v>0</v>
      </c>
      <c r="Q769" s="485">
        <v>0</v>
      </c>
      <c r="R769" s="485">
        <v>0</v>
      </c>
      <c r="S769" s="559">
        <v>0</v>
      </c>
      <c r="T769" s="559"/>
      <c r="U769" s="485">
        <v>0</v>
      </c>
      <c r="V769" s="559">
        <v>0</v>
      </c>
      <c r="W769" s="559"/>
    </row>
    <row r="770" spans="1:23" ht="24.75" customHeight="1">
      <c r="A770" s="484" t="s">
        <v>362</v>
      </c>
      <c r="B770" s="484" t="s">
        <v>362</v>
      </c>
      <c r="C770" s="484" t="s">
        <v>380</v>
      </c>
      <c r="D770" s="558" t="s">
        <v>34</v>
      </c>
      <c r="E770" s="558"/>
      <c r="F770" s="559">
        <v>10000</v>
      </c>
      <c r="G770" s="559"/>
      <c r="H770" s="485">
        <v>10000</v>
      </c>
      <c r="I770" s="485">
        <v>10000</v>
      </c>
      <c r="J770" s="485">
        <v>10000</v>
      </c>
      <c r="K770" s="485">
        <v>0</v>
      </c>
      <c r="L770" s="485">
        <v>0</v>
      </c>
      <c r="M770" s="485">
        <v>0</v>
      </c>
      <c r="N770" s="485">
        <v>0</v>
      </c>
      <c r="O770" s="485">
        <v>0</v>
      </c>
      <c r="P770" s="485">
        <v>0</v>
      </c>
      <c r="Q770" s="485">
        <v>0</v>
      </c>
      <c r="R770" s="485">
        <v>0</v>
      </c>
      <c r="S770" s="559">
        <v>0</v>
      </c>
      <c r="T770" s="559"/>
      <c r="U770" s="485">
        <v>0</v>
      </c>
      <c r="V770" s="559">
        <v>0</v>
      </c>
      <c r="W770" s="559"/>
    </row>
    <row r="771" spans="1:23" ht="16.5" customHeight="1">
      <c r="A771" s="484" t="s">
        <v>362</v>
      </c>
      <c r="B771" s="484" t="s">
        <v>362</v>
      </c>
      <c r="C771" s="484" t="s">
        <v>416</v>
      </c>
      <c r="D771" s="558" t="s">
        <v>291</v>
      </c>
      <c r="E771" s="558"/>
      <c r="F771" s="559">
        <v>15000</v>
      </c>
      <c r="G771" s="559"/>
      <c r="H771" s="485">
        <v>15000</v>
      </c>
      <c r="I771" s="485">
        <v>15000</v>
      </c>
      <c r="J771" s="485">
        <v>0</v>
      </c>
      <c r="K771" s="485">
        <v>15000</v>
      </c>
      <c r="L771" s="485">
        <v>0</v>
      </c>
      <c r="M771" s="485">
        <v>0</v>
      </c>
      <c r="N771" s="485">
        <v>0</v>
      </c>
      <c r="O771" s="485">
        <v>0</v>
      </c>
      <c r="P771" s="485">
        <v>0</v>
      </c>
      <c r="Q771" s="485">
        <v>0</v>
      </c>
      <c r="R771" s="485">
        <v>0</v>
      </c>
      <c r="S771" s="559">
        <v>0</v>
      </c>
      <c r="T771" s="559"/>
      <c r="U771" s="485">
        <v>0</v>
      </c>
      <c r="V771" s="559">
        <v>0</v>
      </c>
      <c r="W771" s="559"/>
    </row>
    <row r="772" spans="1:23" ht="21" customHeight="1">
      <c r="A772" s="484" t="s">
        <v>362</v>
      </c>
      <c r="B772" s="484" t="s">
        <v>362</v>
      </c>
      <c r="C772" s="484" t="s">
        <v>369</v>
      </c>
      <c r="D772" s="558" t="s">
        <v>26</v>
      </c>
      <c r="E772" s="558"/>
      <c r="F772" s="559">
        <v>20000</v>
      </c>
      <c r="G772" s="559"/>
      <c r="H772" s="485">
        <v>20000</v>
      </c>
      <c r="I772" s="485">
        <v>20000</v>
      </c>
      <c r="J772" s="485">
        <v>0</v>
      </c>
      <c r="K772" s="485">
        <v>20000</v>
      </c>
      <c r="L772" s="485">
        <v>0</v>
      </c>
      <c r="M772" s="485">
        <v>0</v>
      </c>
      <c r="N772" s="485">
        <v>0</v>
      </c>
      <c r="O772" s="485">
        <v>0</v>
      </c>
      <c r="P772" s="485">
        <v>0</v>
      </c>
      <c r="Q772" s="485">
        <v>0</v>
      </c>
      <c r="R772" s="485">
        <v>0</v>
      </c>
      <c r="S772" s="559">
        <v>0</v>
      </c>
      <c r="T772" s="559"/>
      <c r="U772" s="485">
        <v>0</v>
      </c>
      <c r="V772" s="559">
        <v>0</v>
      </c>
      <c r="W772" s="559"/>
    </row>
    <row r="773" spans="1:23" ht="18" customHeight="1">
      <c r="A773" s="484" t="s">
        <v>362</v>
      </c>
      <c r="B773" s="484" t="s">
        <v>362</v>
      </c>
      <c r="C773" s="484" t="s">
        <v>381</v>
      </c>
      <c r="D773" s="558" t="s">
        <v>35</v>
      </c>
      <c r="E773" s="558"/>
      <c r="F773" s="559">
        <v>3000</v>
      </c>
      <c r="G773" s="559"/>
      <c r="H773" s="485">
        <v>3000</v>
      </c>
      <c r="I773" s="485">
        <v>3000</v>
      </c>
      <c r="J773" s="485">
        <v>0</v>
      </c>
      <c r="K773" s="485">
        <v>3000</v>
      </c>
      <c r="L773" s="485">
        <v>0</v>
      </c>
      <c r="M773" s="485">
        <v>0</v>
      </c>
      <c r="N773" s="485">
        <v>0</v>
      </c>
      <c r="O773" s="485">
        <v>0</v>
      </c>
      <c r="P773" s="485">
        <v>0</v>
      </c>
      <c r="Q773" s="485">
        <v>0</v>
      </c>
      <c r="R773" s="485">
        <v>0</v>
      </c>
      <c r="S773" s="559">
        <v>0</v>
      </c>
      <c r="T773" s="559"/>
      <c r="U773" s="485">
        <v>0</v>
      </c>
      <c r="V773" s="559">
        <v>0</v>
      </c>
      <c r="W773" s="559"/>
    </row>
    <row r="774" spans="1:23" ht="18" customHeight="1">
      <c r="A774" s="484" t="s">
        <v>362</v>
      </c>
      <c r="B774" s="484" t="s">
        <v>362</v>
      </c>
      <c r="C774" s="484" t="s">
        <v>367</v>
      </c>
      <c r="D774" s="558" t="s">
        <v>25</v>
      </c>
      <c r="E774" s="558"/>
      <c r="F774" s="559">
        <v>130000</v>
      </c>
      <c r="G774" s="559"/>
      <c r="H774" s="485">
        <v>130000</v>
      </c>
      <c r="I774" s="485">
        <v>130000</v>
      </c>
      <c r="J774" s="485">
        <v>0</v>
      </c>
      <c r="K774" s="485">
        <v>130000</v>
      </c>
      <c r="L774" s="485">
        <v>0</v>
      </c>
      <c r="M774" s="485">
        <v>0</v>
      </c>
      <c r="N774" s="485">
        <v>0</v>
      </c>
      <c r="O774" s="485">
        <v>0</v>
      </c>
      <c r="P774" s="485">
        <v>0</v>
      </c>
      <c r="Q774" s="485">
        <v>0</v>
      </c>
      <c r="R774" s="485">
        <v>0</v>
      </c>
      <c r="S774" s="559">
        <v>0</v>
      </c>
      <c r="T774" s="559"/>
      <c r="U774" s="485">
        <v>0</v>
      </c>
      <c r="V774" s="559">
        <v>0</v>
      </c>
      <c r="W774" s="559"/>
    </row>
    <row r="775" spans="1:23" s="482" customFormat="1" ht="18" customHeight="1">
      <c r="A775" s="489" t="s">
        <v>362</v>
      </c>
      <c r="B775" s="489" t="s">
        <v>520</v>
      </c>
      <c r="C775" s="489" t="s">
        <v>362</v>
      </c>
      <c r="D775" s="551" t="s">
        <v>23</v>
      </c>
      <c r="E775" s="551"/>
      <c r="F775" s="552">
        <v>670000</v>
      </c>
      <c r="G775" s="552"/>
      <c r="H775" s="490">
        <v>670000</v>
      </c>
      <c r="I775" s="490">
        <v>0</v>
      </c>
      <c r="J775" s="490">
        <v>0</v>
      </c>
      <c r="K775" s="490">
        <v>0</v>
      </c>
      <c r="L775" s="490">
        <v>670000</v>
      </c>
      <c r="M775" s="490">
        <v>0</v>
      </c>
      <c r="N775" s="490">
        <v>0</v>
      </c>
      <c r="O775" s="490">
        <v>0</v>
      </c>
      <c r="P775" s="490">
        <v>0</v>
      </c>
      <c r="Q775" s="490">
        <v>0</v>
      </c>
      <c r="R775" s="490">
        <v>0</v>
      </c>
      <c r="S775" s="552">
        <v>0</v>
      </c>
      <c r="T775" s="552"/>
      <c r="U775" s="490">
        <v>0</v>
      </c>
      <c r="V775" s="552">
        <v>0</v>
      </c>
      <c r="W775" s="552"/>
    </row>
    <row r="776" spans="1:23" ht="33" customHeight="1">
      <c r="A776" s="484" t="s">
        <v>362</v>
      </c>
      <c r="B776" s="484" t="s">
        <v>362</v>
      </c>
      <c r="C776" s="484" t="s">
        <v>521</v>
      </c>
      <c r="D776" s="558" t="s">
        <v>136</v>
      </c>
      <c r="E776" s="558"/>
      <c r="F776" s="559">
        <v>670000</v>
      </c>
      <c r="G776" s="559"/>
      <c r="H776" s="485">
        <v>670000</v>
      </c>
      <c r="I776" s="485">
        <v>0</v>
      </c>
      <c r="J776" s="485">
        <v>0</v>
      </c>
      <c r="K776" s="485">
        <v>0</v>
      </c>
      <c r="L776" s="485">
        <v>670000</v>
      </c>
      <c r="M776" s="485">
        <v>0</v>
      </c>
      <c r="N776" s="485">
        <v>0</v>
      </c>
      <c r="O776" s="485">
        <v>0</v>
      </c>
      <c r="P776" s="485">
        <v>0</v>
      </c>
      <c r="Q776" s="485">
        <v>0</v>
      </c>
      <c r="R776" s="485">
        <v>0</v>
      </c>
      <c r="S776" s="559">
        <v>0</v>
      </c>
      <c r="T776" s="559"/>
      <c r="U776" s="485">
        <v>0</v>
      </c>
      <c r="V776" s="559">
        <v>0</v>
      </c>
      <c r="W776" s="559"/>
    </row>
    <row r="777" spans="1:23" s="482" customFormat="1" ht="16.5" customHeight="1">
      <c r="A777" s="475" t="s">
        <v>522</v>
      </c>
      <c r="B777" s="475" t="s">
        <v>362</v>
      </c>
      <c r="C777" s="475" t="s">
        <v>362</v>
      </c>
      <c r="D777" s="560" t="s">
        <v>308</v>
      </c>
      <c r="E777" s="560"/>
      <c r="F777" s="550">
        <v>155000</v>
      </c>
      <c r="G777" s="550"/>
      <c r="H777" s="491">
        <v>155000</v>
      </c>
      <c r="I777" s="491">
        <v>115000</v>
      </c>
      <c r="J777" s="491">
        <v>15000</v>
      </c>
      <c r="K777" s="491">
        <v>100000</v>
      </c>
      <c r="L777" s="491">
        <v>40000</v>
      </c>
      <c r="M777" s="491">
        <v>0</v>
      </c>
      <c r="N777" s="491">
        <v>0</v>
      </c>
      <c r="O777" s="491">
        <v>0</v>
      </c>
      <c r="P777" s="491">
        <v>0</v>
      </c>
      <c r="Q777" s="491">
        <v>0</v>
      </c>
      <c r="R777" s="491">
        <v>0</v>
      </c>
      <c r="S777" s="550">
        <v>0</v>
      </c>
      <c r="T777" s="550"/>
      <c r="U777" s="491">
        <v>0</v>
      </c>
      <c r="V777" s="550">
        <v>0</v>
      </c>
      <c r="W777" s="550"/>
    </row>
    <row r="778" spans="1:23" s="482" customFormat="1" ht="20.25" customHeight="1">
      <c r="A778" s="489" t="s">
        <v>362</v>
      </c>
      <c r="B778" s="489" t="s">
        <v>523</v>
      </c>
      <c r="C778" s="489" t="s">
        <v>362</v>
      </c>
      <c r="D778" s="551" t="s">
        <v>309</v>
      </c>
      <c r="E778" s="551"/>
      <c r="F778" s="552">
        <v>155000</v>
      </c>
      <c r="G778" s="552"/>
      <c r="H778" s="490">
        <v>155000</v>
      </c>
      <c r="I778" s="490">
        <v>115000</v>
      </c>
      <c r="J778" s="490">
        <v>15000</v>
      </c>
      <c r="K778" s="490">
        <v>100000</v>
      </c>
      <c r="L778" s="490">
        <v>40000</v>
      </c>
      <c r="M778" s="490">
        <v>0</v>
      </c>
      <c r="N778" s="490">
        <v>0</v>
      </c>
      <c r="O778" s="490">
        <v>0</v>
      </c>
      <c r="P778" s="490">
        <v>0</v>
      </c>
      <c r="Q778" s="490">
        <v>0</v>
      </c>
      <c r="R778" s="490">
        <v>0</v>
      </c>
      <c r="S778" s="552">
        <v>0</v>
      </c>
      <c r="T778" s="552"/>
      <c r="U778" s="490">
        <v>0</v>
      </c>
      <c r="V778" s="552">
        <v>0</v>
      </c>
      <c r="W778" s="552"/>
    </row>
    <row r="779" spans="1:23" ht="91.5" customHeight="1">
      <c r="A779" s="484" t="s">
        <v>362</v>
      </c>
      <c r="B779" s="484" t="s">
        <v>362</v>
      </c>
      <c r="C779" s="484" t="s">
        <v>394</v>
      </c>
      <c r="D779" s="558" t="s">
        <v>112</v>
      </c>
      <c r="E779" s="558"/>
      <c r="F779" s="559">
        <v>40000</v>
      </c>
      <c r="G779" s="559"/>
      <c r="H779" s="485">
        <v>40000</v>
      </c>
      <c r="I779" s="485">
        <v>0</v>
      </c>
      <c r="J779" s="485">
        <v>0</v>
      </c>
      <c r="K779" s="485">
        <v>0</v>
      </c>
      <c r="L779" s="485">
        <v>40000</v>
      </c>
      <c r="M779" s="485">
        <v>0</v>
      </c>
      <c r="N779" s="485">
        <v>0</v>
      </c>
      <c r="O779" s="485">
        <v>0</v>
      </c>
      <c r="P779" s="485">
        <v>0</v>
      </c>
      <c r="Q779" s="485">
        <v>0</v>
      </c>
      <c r="R779" s="485">
        <v>0</v>
      </c>
      <c r="S779" s="559">
        <v>0</v>
      </c>
      <c r="T779" s="559"/>
      <c r="U779" s="485">
        <v>0</v>
      </c>
      <c r="V779" s="559">
        <v>0</v>
      </c>
      <c r="W779" s="559"/>
    </row>
    <row r="780" spans="1:23" ht="24.75" customHeight="1">
      <c r="A780" s="484" t="s">
        <v>362</v>
      </c>
      <c r="B780" s="484" t="s">
        <v>362</v>
      </c>
      <c r="C780" s="484" t="s">
        <v>377</v>
      </c>
      <c r="D780" s="558" t="s">
        <v>33</v>
      </c>
      <c r="E780" s="558"/>
      <c r="F780" s="559">
        <v>4300</v>
      </c>
      <c r="G780" s="559"/>
      <c r="H780" s="485">
        <v>4300</v>
      </c>
      <c r="I780" s="485">
        <v>4300</v>
      </c>
      <c r="J780" s="485">
        <v>4300</v>
      </c>
      <c r="K780" s="485">
        <v>0</v>
      </c>
      <c r="L780" s="485">
        <v>0</v>
      </c>
      <c r="M780" s="485">
        <v>0</v>
      </c>
      <c r="N780" s="485">
        <v>0</v>
      </c>
      <c r="O780" s="485">
        <v>0</v>
      </c>
      <c r="P780" s="485">
        <v>0</v>
      </c>
      <c r="Q780" s="485">
        <v>0</v>
      </c>
      <c r="R780" s="485">
        <v>0</v>
      </c>
      <c r="S780" s="559">
        <v>0</v>
      </c>
      <c r="T780" s="559"/>
      <c r="U780" s="485">
        <v>0</v>
      </c>
      <c r="V780" s="559">
        <v>0</v>
      </c>
      <c r="W780" s="559"/>
    </row>
    <row r="781" spans="1:23" ht="44.25" customHeight="1">
      <c r="A781" s="484" t="s">
        <v>362</v>
      </c>
      <c r="B781" s="484" t="s">
        <v>362</v>
      </c>
      <c r="C781" s="484" t="s">
        <v>378</v>
      </c>
      <c r="D781" s="558" t="s">
        <v>646</v>
      </c>
      <c r="E781" s="558"/>
      <c r="F781" s="559">
        <v>700</v>
      </c>
      <c r="G781" s="559"/>
      <c r="H781" s="485">
        <v>700</v>
      </c>
      <c r="I781" s="485">
        <v>700</v>
      </c>
      <c r="J781" s="485">
        <v>700</v>
      </c>
      <c r="K781" s="485">
        <v>0</v>
      </c>
      <c r="L781" s="485">
        <v>0</v>
      </c>
      <c r="M781" s="485">
        <v>0</v>
      </c>
      <c r="N781" s="485">
        <v>0</v>
      </c>
      <c r="O781" s="485">
        <v>0</v>
      </c>
      <c r="P781" s="485">
        <v>0</v>
      </c>
      <c r="Q781" s="485">
        <v>0</v>
      </c>
      <c r="R781" s="485">
        <v>0</v>
      </c>
      <c r="S781" s="559">
        <v>0</v>
      </c>
      <c r="T781" s="559"/>
      <c r="U781" s="485">
        <v>0</v>
      </c>
      <c r="V781" s="559">
        <v>0</v>
      </c>
      <c r="W781" s="559"/>
    </row>
    <row r="782" spans="1:23" ht="24" customHeight="1">
      <c r="A782" s="484" t="s">
        <v>362</v>
      </c>
      <c r="B782" s="484" t="s">
        <v>362</v>
      </c>
      <c r="C782" s="484" t="s">
        <v>380</v>
      </c>
      <c r="D782" s="558" t="s">
        <v>34</v>
      </c>
      <c r="E782" s="558"/>
      <c r="F782" s="559">
        <v>10000</v>
      </c>
      <c r="G782" s="559"/>
      <c r="H782" s="485">
        <v>10000</v>
      </c>
      <c r="I782" s="485">
        <v>10000</v>
      </c>
      <c r="J782" s="485">
        <v>10000</v>
      </c>
      <c r="K782" s="485">
        <v>0</v>
      </c>
      <c r="L782" s="485">
        <v>0</v>
      </c>
      <c r="M782" s="485">
        <v>0</v>
      </c>
      <c r="N782" s="485">
        <v>0</v>
      </c>
      <c r="O782" s="485">
        <v>0</v>
      </c>
      <c r="P782" s="485">
        <v>0</v>
      </c>
      <c r="Q782" s="485">
        <v>0</v>
      </c>
      <c r="R782" s="485">
        <v>0</v>
      </c>
      <c r="S782" s="559">
        <v>0</v>
      </c>
      <c r="T782" s="559"/>
      <c r="U782" s="485">
        <v>0</v>
      </c>
      <c r="V782" s="559">
        <v>0</v>
      </c>
      <c r="W782" s="559"/>
    </row>
    <row r="783" spans="1:23" ht="14.25" customHeight="1">
      <c r="A783" s="484" t="s">
        <v>362</v>
      </c>
      <c r="B783" s="484" t="s">
        <v>362</v>
      </c>
      <c r="C783" s="484" t="s">
        <v>416</v>
      </c>
      <c r="D783" s="558" t="s">
        <v>291</v>
      </c>
      <c r="E783" s="558"/>
      <c r="F783" s="559">
        <v>30000</v>
      </c>
      <c r="G783" s="559"/>
      <c r="H783" s="485">
        <v>30000</v>
      </c>
      <c r="I783" s="485">
        <v>30000</v>
      </c>
      <c r="J783" s="485">
        <v>0</v>
      </c>
      <c r="K783" s="485">
        <v>30000</v>
      </c>
      <c r="L783" s="485">
        <v>0</v>
      </c>
      <c r="M783" s="485">
        <v>0</v>
      </c>
      <c r="N783" s="485">
        <v>0</v>
      </c>
      <c r="O783" s="485">
        <v>0</v>
      </c>
      <c r="P783" s="485">
        <v>0</v>
      </c>
      <c r="Q783" s="485">
        <v>0</v>
      </c>
      <c r="R783" s="485">
        <v>0</v>
      </c>
      <c r="S783" s="559">
        <v>0</v>
      </c>
      <c r="T783" s="559"/>
      <c r="U783" s="485">
        <v>0</v>
      </c>
      <c r="V783" s="559">
        <v>0</v>
      </c>
      <c r="W783" s="559"/>
    </row>
    <row r="784" spans="1:23" ht="21" customHeight="1">
      <c r="A784" s="484" t="s">
        <v>362</v>
      </c>
      <c r="B784" s="484" t="s">
        <v>362</v>
      </c>
      <c r="C784" s="484" t="s">
        <v>369</v>
      </c>
      <c r="D784" s="558" t="s">
        <v>26</v>
      </c>
      <c r="E784" s="558"/>
      <c r="F784" s="559">
        <v>20000</v>
      </c>
      <c r="G784" s="559"/>
      <c r="H784" s="485">
        <v>20000</v>
      </c>
      <c r="I784" s="485">
        <v>20000</v>
      </c>
      <c r="J784" s="485">
        <v>0</v>
      </c>
      <c r="K784" s="485">
        <v>20000</v>
      </c>
      <c r="L784" s="485">
        <v>0</v>
      </c>
      <c r="M784" s="485">
        <v>0</v>
      </c>
      <c r="N784" s="485">
        <v>0</v>
      </c>
      <c r="O784" s="485">
        <v>0</v>
      </c>
      <c r="P784" s="485">
        <v>0</v>
      </c>
      <c r="Q784" s="485">
        <v>0</v>
      </c>
      <c r="R784" s="485">
        <v>0</v>
      </c>
      <c r="S784" s="559">
        <v>0</v>
      </c>
      <c r="T784" s="559"/>
      <c r="U784" s="485">
        <v>0</v>
      </c>
      <c r="V784" s="559">
        <v>0</v>
      </c>
      <c r="W784" s="559"/>
    </row>
    <row r="785" spans="1:23" ht="13.5" customHeight="1">
      <c r="A785" s="484" t="s">
        <v>362</v>
      </c>
      <c r="B785" s="484" t="s">
        <v>362</v>
      </c>
      <c r="C785" s="484" t="s">
        <v>367</v>
      </c>
      <c r="D785" s="558" t="s">
        <v>25</v>
      </c>
      <c r="E785" s="558"/>
      <c r="F785" s="559">
        <v>50000</v>
      </c>
      <c r="G785" s="559"/>
      <c r="H785" s="485">
        <v>50000</v>
      </c>
      <c r="I785" s="485">
        <v>50000</v>
      </c>
      <c r="J785" s="485">
        <v>0</v>
      </c>
      <c r="K785" s="485">
        <v>50000</v>
      </c>
      <c r="L785" s="485">
        <v>0</v>
      </c>
      <c r="M785" s="485">
        <v>0</v>
      </c>
      <c r="N785" s="485">
        <v>0</v>
      </c>
      <c r="O785" s="485">
        <v>0</v>
      </c>
      <c r="P785" s="485">
        <v>0</v>
      </c>
      <c r="Q785" s="485">
        <v>0</v>
      </c>
      <c r="R785" s="485">
        <v>0</v>
      </c>
      <c r="S785" s="559">
        <v>0</v>
      </c>
      <c r="T785" s="559"/>
      <c r="U785" s="485">
        <v>0</v>
      </c>
      <c r="V785" s="559">
        <v>0</v>
      </c>
      <c r="W785" s="559"/>
    </row>
    <row r="786" spans="1:23" ht="20.25" customHeight="1">
      <c r="A786" s="539" t="s">
        <v>310</v>
      </c>
      <c r="B786" s="539"/>
      <c r="C786" s="539"/>
      <c r="D786" s="539"/>
      <c r="E786" s="539"/>
      <c r="F786" s="550">
        <v>166098976</v>
      </c>
      <c r="G786" s="550"/>
      <c r="H786" s="491">
        <v>141654105</v>
      </c>
      <c r="I786" s="491">
        <v>122385018</v>
      </c>
      <c r="J786" s="491">
        <v>85486737</v>
      </c>
      <c r="K786" s="491">
        <v>36898281</v>
      </c>
      <c r="L786" s="491">
        <v>8540177</v>
      </c>
      <c r="M786" s="491">
        <v>3703757</v>
      </c>
      <c r="N786" s="491">
        <v>2965153</v>
      </c>
      <c r="O786" s="491">
        <v>2760000</v>
      </c>
      <c r="P786" s="491">
        <v>1300000</v>
      </c>
      <c r="Q786" s="491">
        <v>24444871</v>
      </c>
      <c r="R786" s="491">
        <v>22945571</v>
      </c>
      <c r="S786" s="550">
        <v>0</v>
      </c>
      <c r="T786" s="550"/>
      <c r="U786" s="491">
        <v>1499300</v>
      </c>
      <c r="V786" s="550">
        <v>0</v>
      </c>
      <c r="W786" s="550"/>
    </row>
    <row r="787" spans="1:23" ht="235.9" customHeight="1">
      <c r="A787" s="488"/>
      <c r="B787" s="488"/>
      <c r="C787" s="488"/>
      <c r="D787" s="488"/>
      <c r="E787" s="488"/>
      <c r="F787" s="488"/>
      <c r="G787" s="488"/>
      <c r="H787" s="488"/>
      <c r="I787" s="488"/>
      <c r="J787" s="488"/>
      <c r="K787" s="488"/>
      <c r="L787" s="488"/>
      <c r="M787" s="488"/>
      <c r="N787" s="488"/>
      <c r="O787" s="488"/>
      <c r="P787" s="488"/>
      <c r="Q787" s="488"/>
      <c r="R787" s="488"/>
      <c r="S787" s="488"/>
      <c r="T787" s="488"/>
      <c r="U787" s="488"/>
      <c r="V787" s="488"/>
      <c r="W787" s="488"/>
    </row>
    <row r="788" spans="1:23" ht="13.7" customHeight="1">
      <c r="T788" s="564" t="s">
        <v>742</v>
      </c>
      <c r="U788" s="564"/>
      <c r="V788" s="564"/>
    </row>
  </sheetData>
  <sheetProtection algorithmName="SHA-512" hashValue="6XIs+kvJngTSGFNl+rqQqRIqSoTMpmdtkLEo47o9CKXhpT3r/pJwXFhoRRW/zb6W9ndyS95jygXOWmp1UBTCzQ==" saltValue="FbLVQryVu20VFt16ZKwzuA==" spinCount="100000" sheet="1" objects="1" scenarios="1"/>
  <mergeCells count="3146">
    <mergeCell ref="T788:V788"/>
    <mergeCell ref="D785:E785"/>
    <mergeCell ref="F785:G785"/>
    <mergeCell ref="S785:T785"/>
    <mergeCell ref="V785:W785"/>
    <mergeCell ref="A786:E786"/>
    <mergeCell ref="F786:G786"/>
    <mergeCell ref="S786:T786"/>
    <mergeCell ref="V786:W786"/>
    <mergeCell ref="D783:E783"/>
    <mergeCell ref="F783:G783"/>
    <mergeCell ref="S783:T783"/>
    <mergeCell ref="V783:W783"/>
    <mergeCell ref="D784:E784"/>
    <mergeCell ref="F784:G784"/>
    <mergeCell ref="S784:T784"/>
    <mergeCell ref="V784:W784"/>
    <mergeCell ref="D781:E781"/>
    <mergeCell ref="F781:G781"/>
    <mergeCell ref="S781:T781"/>
    <mergeCell ref="V781:W781"/>
    <mergeCell ref="D782:E782"/>
    <mergeCell ref="F782:G782"/>
    <mergeCell ref="S782:T782"/>
    <mergeCell ref="V782:W782"/>
    <mergeCell ref="D779:E779"/>
    <mergeCell ref="F779:G779"/>
    <mergeCell ref="S779:T779"/>
    <mergeCell ref="V779:W779"/>
    <mergeCell ref="D780:E780"/>
    <mergeCell ref="F780:G780"/>
    <mergeCell ref="S780:T780"/>
    <mergeCell ref="V780:W780"/>
    <mergeCell ref="D777:E777"/>
    <mergeCell ref="F777:G777"/>
    <mergeCell ref="S777:T777"/>
    <mergeCell ref="V777:W777"/>
    <mergeCell ref="D778:E778"/>
    <mergeCell ref="F778:G778"/>
    <mergeCell ref="S778:T778"/>
    <mergeCell ref="V778:W778"/>
    <mergeCell ref="D775:E775"/>
    <mergeCell ref="F775:G775"/>
    <mergeCell ref="S775:T775"/>
    <mergeCell ref="V775:W775"/>
    <mergeCell ref="D776:E776"/>
    <mergeCell ref="F776:G776"/>
    <mergeCell ref="S776:T776"/>
    <mergeCell ref="V776:W776"/>
    <mergeCell ref="D773:E773"/>
    <mergeCell ref="F773:G773"/>
    <mergeCell ref="S773:T773"/>
    <mergeCell ref="V773:W773"/>
    <mergeCell ref="D774:E774"/>
    <mergeCell ref="F774:G774"/>
    <mergeCell ref="S774:T774"/>
    <mergeCell ref="V774:W774"/>
    <mergeCell ref="D771:E771"/>
    <mergeCell ref="F771:G771"/>
    <mergeCell ref="S771:T771"/>
    <mergeCell ref="V771:W771"/>
    <mergeCell ref="D772:E772"/>
    <mergeCell ref="F772:G772"/>
    <mergeCell ref="S772:T772"/>
    <mergeCell ref="V772:W772"/>
    <mergeCell ref="D769:E769"/>
    <mergeCell ref="F769:G769"/>
    <mergeCell ref="S769:T769"/>
    <mergeCell ref="V769:W769"/>
    <mergeCell ref="D770:E770"/>
    <mergeCell ref="F770:G770"/>
    <mergeCell ref="S770:T770"/>
    <mergeCell ref="V770:W770"/>
    <mergeCell ref="D767:E767"/>
    <mergeCell ref="F767:G767"/>
    <mergeCell ref="S767:T767"/>
    <mergeCell ref="V767:W767"/>
    <mergeCell ref="D768:E768"/>
    <mergeCell ref="F768:G768"/>
    <mergeCell ref="S768:T768"/>
    <mergeCell ref="V768:W768"/>
    <mergeCell ref="D765:E765"/>
    <mergeCell ref="F765:G765"/>
    <mergeCell ref="S765:T765"/>
    <mergeCell ref="V765:W765"/>
    <mergeCell ref="D766:E766"/>
    <mergeCell ref="F766:G766"/>
    <mergeCell ref="S766:T766"/>
    <mergeCell ref="V766:W766"/>
    <mergeCell ref="D763:E763"/>
    <mergeCell ref="F763:G763"/>
    <mergeCell ref="S763:T763"/>
    <mergeCell ref="V763:W763"/>
    <mergeCell ref="D764:E764"/>
    <mergeCell ref="F764:G764"/>
    <mergeCell ref="S764:T764"/>
    <mergeCell ref="V764:W764"/>
    <mergeCell ref="D761:E761"/>
    <mergeCell ref="F761:G761"/>
    <mergeCell ref="S761:T761"/>
    <mergeCell ref="V761:W761"/>
    <mergeCell ref="D762:E762"/>
    <mergeCell ref="F762:G762"/>
    <mergeCell ref="S762:T762"/>
    <mergeCell ref="V762:W762"/>
    <mergeCell ref="D759:E759"/>
    <mergeCell ref="F759:G759"/>
    <mergeCell ref="S759:T759"/>
    <mergeCell ref="V759:W759"/>
    <mergeCell ref="D760:E760"/>
    <mergeCell ref="F760:G760"/>
    <mergeCell ref="S760:T760"/>
    <mergeCell ref="V760:W760"/>
    <mergeCell ref="D758:E758"/>
    <mergeCell ref="F758:G758"/>
    <mergeCell ref="S758:T758"/>
    <mergeCell ref="V758:W758"/>
    <mergeCell ref="D757:E757"/>
    <mergeCell ref="F757:G757"/>
    <mergeCell ref="S757:T757"/>
    <mergeCell ref="V757:W757"/>
    <mergeCell ref="D755:E755"/>
    <mergeCell ref="F755:G755"/>
    <mergeCell ref="S755:T755"/>
    <mergeCell ref="V755:W755"/>
    <mergeCell ref="D756:E756"/>
    <mergeCell ref="F756:G756"/>
    <mergeCell ref="S756:T756"/>
    <mergeCell ref="V756:W756"/>
    <mergeCell ref="D753:E753"/>
    <mergeCell ref="F753:G753"/>
    <mergeCell ref="S753:T753"/>
    <mergeCell ref="V753:W753"/>
    <mergeCell ref="D754:E754"/>
    <mergeCell ref="F754:G754"/>
    <mergeCell ref="S754:T754"/>
    <mergeCell ref="V754:W754"/>
    <mergeCell ref="D751:E751"/>
    <mergeCell ref="F751:G751"/>
    <mergeCell ref="S751:T751"/>
    <mergeCell ref="V751:W751"/>
    <mergeCell ref="D752:E752"/>
    <mergeCell ref="F752:G752"/>
    <mergeCell ref="S752:T752"/>
    <mergeCell ref="V752:W752"/>
    <mergeCell ref="D749:E749"/>
    <mergeCell ref="F749:G749"/>
    <mergeCell ref="S749:T749"/>
    <mergeCell ref="V749:W749"/>
    <mergeCell ref="D750:E750"/>
    <mergeCell ref="F750:G750"/>
    <mergeCell ref="S750:T750"/>
    <mergeCell ref="V750:W750"/>
    <mergeCell ref="D747:E747"/>
    <mergeCell ref="F747:G747"/>
    <mergeCell ref="S747:T747"/>
    <mergeCell ref="V747:W747"/>
    <mergeCell ref="D748:E748"/>
    <mergeCell ref="F748:G748"/>
    <mergeCell ref="S748:T748"/>
    <mergeCell ref="V748:W748"/>
    <mergeCell ref="D745:E745"/>
    <mergeCell ref="F745:G745"/>
    <mergeCell ref="S745:T745"/>
    <mergeCell ref="V745:W745"/>
    <mergeCell ref="D746:E746"/>
    <mergeCell ref="F746:G746"/>
    <mergeCell ref="S746:T746"/>
    <mergeCell ref="V746:W746"/>
    <mergeCell ref="D743:E743"/>
    <mergeCell ref="F743:G743"/>
    <mergeCell ref="S743:T743"/>
    <mergeCell ref="V743:W743"/>
    <mergeCell ref="D744:E744"/>
    <mergeCell ref="F744:G744"/>
    <mergeCell ref="S744:T744"/>
    <mergeCell ref="V744:W744"/>
    <mergeCell ref="D741:E741"/>
    <mergeCell ref="F741:G741"/>
    <mergeCell ref="S741:T741"/>
    <mergeCell ref="V741:W741"/>
    <mergeCell ref="D742:E742"/>
    <mergeCell ref="F742:G742"/>
    <mergeCell ref="S742:T742"/>
    <mergeCell ref="V742:W742"/>
    <mergeCell ref="D739:E739"/>
    <mergeCell ref="F739:G739"/>
    <mergeCell ref="S739:T739"/>
    <mergeCell ref="V739:W739"/>
    <mergeCell ref="D740:E740"/>
    <mergeCell ref="F740:G740"/>
    <mergeCell ref="S740:T740"/>
    <mergeCell ref="V740:W740"/>
    <mergeCell ref="D737:E737"/>
    <mergeCell ref="F737:G737"/>
    <mergeCell ref="S737:T737"/>
    <mergeCell ref="V737:W737"/>
    <mergeCell ref="D738:E738"/>
    <mergeCell ref="F738:G738"/>
    <mergeCell ref="S738:T738"/>
    <mergeCell ref="V738:W738"/>
    <mergeCell ref="D735:E735"/>
    <mergeCell ref="F735:G735"/>
    <mergeCell ref="S735:T735"/>
    <mergeCell ref="V735:W735"/>
    <mergeCell ref="D736:E736"/>
    <mergeCell ref="F736:G736"/>
    <mergeCell ref="S736:T736"/>
    <mergeCell ref="V736:W736"/>
    <mergeCell ref="D734:E734"/>
    <mergeCell ref="F734:G734"/>
    <mergeCell ref="S734:T734"/>
    <mergeCell ref="V734:W734"/>
    <mergeCell ref="D733:E733"/>
    <mergeCell ref="F733:G733"/>
    <mergeCell ref="S733:T733"/>
    <mergeCell ref="V733:W733"/>
    <mergeCell ref="D731:E731"/>
    <mergeCell ref="F731:G731"/>
    <mergeCell ref="S731:T731"/>
    <mergeCell ref="V731:W731"/>
    <mergeCell ref="D732:E732"/>
    <mergeCell ref="F732:G732"/>
    <mergeCell ref="S732:T732"/>
    <mergeCell ref="V732:W732"/>
    <mergeCell ref="D729:E729"/>
    <mergeCell ref="F729:G729"/>
    <mergeCell ref="S729:T729"/>
    <mergeCell ref="V729:W729"/>
    <mergeCell ref="D730:E730"/>
    <mergeCell ref="F730:G730"/>
    <mergeCell ref="S730:T730"/>
    <mergeCell ref="V730:W730"/>
    <mergeCell ref="D727:E727"/>
    <mergeCell ref="F727:G727"/>
    <mergeCell ref="S727:T727"/>
    <mergeCell ref="V727:W727"/>
    <mergeCell ref="D728:E728"/>
    <mergeCell ref="F728:G728"/>
    <mergeCell ref="S728:T728"/>
    <mergeCell ref="V728:W728"/>
    <mergeCell ref="D725:E725"/>
    <mergeCell ref="F725:G725"/>
    <mergeCell ref="S725:T725"/>
    <mergeCell ref="V725:W725"/>
    <mergeCell ref="D726:E726"/>
    <mergeCell ref="F726:G726"/>
    <mergeCell ref="S726:T726"/>
    <mergeCell ref="V726:W726"/>
    <mergeCell ref="D723:E723"/>
    <mergeCell ref="F723:G723"/>
    <mergeCell ref="S723:T723"/>
    <mergeCell ref="V723:W723"/>
    <mergeCell ref="D724:E724"/>
    <mergeCell ref="F724:G724"/>
    <mergeCell ref="S724:T724"/>
    <mergeCell ref="V724:W724"/>
    <mergeCell ref="D721:E721"/>
    <mergeCell ref="F721:G721"/>
    <mergeCell ref="S721:T721"/>
    <mergeCell ref="V721:W721"/>
    <mergeCell ref="D722:E722"/>
    <mergeCell ref="F722:G722"/>
    <mergeCell ref="S722:T722"/>
    <mergeCell ref="V722:W722"/>
    <mergeCell ref="D719:E719"/>
    <mergeCell ref="F719:G719"/>
    <mergeCell ref="S719:T719"/>
    <mergeCell ref="V719:W719"/>
    <mergeCell ref="D720:E720"/>
    <mergeCell ref="F720:G720"/>
    <mergeCell ref="S720:T720"/>
    <mergeCell ref="V720:W720"/>
    <mergeCell ref="D717:E717"/>
    <mergeCell ref="F717:G717"/>
    <mergeCell ref="S717:T717"/>
    <mergeCell ref="V717:W717"/>
    <mergeCell ref="D718:E718"/>
    <mergeCell ref="F718:G718"/>
    <mergeCell ref="S718:T718"/>
    <mergeCell ref="V718:W718"/>
    <mergeCell ref="D715:E715"/>
    <mergeCell ref="F715:G715"/>
    <mergeCell ref="S715:T715"/>
    <mergeCell ref="V715:W715"/>
    <mergeCell ref="D716:E716"/>
    <mergeCell ref="F716:G716"/>
    <mergeCell ref="S716:T716"/>
    <mergeCell ref="V716:W716"/>
    <mergeCell ref="D714:E714"/>
    <mergeCell ref="F714:G714"/>
    <mergeCell ref="S714:T714"/>
    <mergeCell ref="V714:W714"/>
    <mergeCell ref="D713:E713"/>
    <mergeCell ref="F713:G713"/>
    <mergeCell ref="S713:T713"/>
    <mergeCell ref="V713:W713"/>
    <mergeCell ref="D711:E711"/>
    <mergeCell ref="F711:G711"/>
    <mergeCell ref="S711:T711"/>
    <mergeCell ref="V711:W711"/>
    <mergeCell ref="D712:E712"/>
    <mergeCell ref="F712:G712"/>
    <mergeCell ref="S712:T712"/>
    <mergeCell ref="V712:W712"/>
    <mergeCell ref="D709:E709"/>
    <mergeCell ref="F709:G709"/>
    <mergeCell ref="S709:T709"/>
    <mergeCell ref="V709:W709"/>
    <mergeCell ref="D710:E710"/>
    <mergeCell ref="F710:G710"/>
    <mergeCell ref="S710:T710"/>
    <mergeCell ref="V710:W710"/>
    <mergeCell ref="D707:E707"/>
    <mergeCell ref="F707:G707"/>
    <mergeCell ref="S707:T707"/>
    <mergeCell ref="V707:W707"/>
    <mergeCell ref="D708:E708"/>
    <mergeCell ref="F708:G708"/>
    <mergeCell ref="S708:T708"/>
    <mergeCell ref="V708:W708"/>
    <mergeCell ref="D705:E705"/>
    <mergeCell ref="F705:G705"/>
    <mergeCell ref="S705:T705"/>
    <mergeCell ref="V705:W705"/>
    <mergeCell ref="D706:E706"/>
    <mergeCell ref="F706:G706"/>
    <mergeCell ref="S706:T706"/>
    <mergeCell ref="V706:W706"/>
    <mergeCell ref="D703:E703"/>
    <mergeCell ref="F703:G703"/>
    <mergeCell ref="S703:T703"/>
    <mergeCell ref="V703:W703"/>
    <mergeCell ref="D704:E704"/>
    <mergeCell ref="F704:G704"/>
    <mergeCell ref="S704:T704"/>
    <mergeCell ref="V704:W704"/>
    <mergeCell ref="D701:E701"/>
    <mergeCell ref="F701:G701"/>
    <mergeCell ref="S701:T701"/>
    <mergeCell ref="V701:W701"/>
    <mergeCell ref="D702:E702"/>
    <mergeCell ref="F702:G702"/>
    <mergeCell ref="S702:T702"/>
    <mergeCell ref="V702:W702"/>
    <mergeCell ref="D699:E699"/>
    <mergeCell ref="F699:G699"/>
    <mergeCell ref="S699:T699"/>
    <mergeCell ref="V699:W699"/>
    <mergeCell ref="D700:E700"/>
    <mergeCell ref="F700:G700"/>
    <mergeCell ref="S700:T700"/>
    <mergeCell ref="V700:W700"/>
    <mergeCell ref="D697:E697"/>
    <mergeCell ref="F697:G697"/>
    <mergeCell ref="S697:T697"/>
    <mergeCell ref="V697:W697"/>
    <mergeCell ref="D698:E698"/>
    <mergeCell ref="F698:G698"/>
    <mergeCell ref="S698:T698"/>
    <mergeCell ref="V698:W698"/>
    <mergeCell ref="D695:E695"/>
    <mergeCell ref="F695:G695"/>
    <mergeCell ref="S695:T695"/>
    <mergeCell ref="V695:W695"/>
    <mergeCell ref="D696:E696"/>
    <mergeCell ref="F696:G696"/>
    <mergeCell ref="S696:T696"/>
    <mergeCell ref="V696:W696"/>
    <mergeCell ref="D693:E693"/>
    <mergeCell ref="F693:G693"/>
    <mergeCell ref="S693:T693"/>
    <mergeCell ref="V693:W693"/>
    <mergeCell ref="D694:E694"/>
    <mergeCell ref="F694:G694"/>
    <mergeCell ref="S694:T694"/>
    <mergeCell ref="V694:W694"/>
    <mergeCell ref="D691:E691"/>
    <mergeCell ref="F691:G691"/>
    <mergeCell ref="S691:T691"/>
    <mergeCell ref="V691:W691"/>
    <mergeCell ref="D692:E692"/>
    <mergeCell ref="F692:G692"/>
    <mergeCell ref="S692:T692"/>
    <mergeCell ref="V692:W692"/>
    <mergeCell ref="D689:E689"/>
    <mergeCell ref="F689:G689"/>
    <mergeCell ref="S689:T689"/>
    <mergeCell ref="V689:W689"/>
    <mergeCell ref="D690:E690"/>
    <mergeCell ref="F690:G690"/>
    <mergeCell ref="S690:T690"/>
    <mergeCell ref="V690:W690"/>
    <mergeCell ref="D687:E687"/>
    <mergeCell ref="F687:G687"/>
    <mergeCell ref="S687:T687"/>
    <mergeCell ref="V687:W687"/>
    <mergeCell ref="D688:E688"/>
    <mergeCell ref="F688:G688"/>
    <mergeCell ref="S688:T688"/>
    <mergeCell ref="V688:W688"/>
    <mergeCell ref="D685:E685"/>
    <mergeCell ref="F685:G685"/>
    <mergeCell ref="S685:T685"/>
    <mergeCell ref="V685:W685"/>
    <mergeCell ref="D686:E686"/>
    <mergeCell ref="F686:G686"/>
    <mergeCell ref="S686:T686"/>
    <mergeCell ref="V686:W686"/>
    <mergeCell ref="D683:E683"/>
    <mergeCell ref="F683:G683"/>
    <mergeCell ref="S683:T683"/>
    <mergeCell ref="V683:W683"/>
    <mergeCell ref="D684:E684"/>
    <mergeCell ref="F684:G684"/>
    <mergeCell ref="S684:T684"/>
    <mergeCell ref="V684:W684"/>
    <mergeCell ref="D681:E681"/>
    <mergeCell ref="F681:G681"/>
    <mergeCell ref="S681:T681"/>
    <mergeCell ref="V681:W681"/>
    <mergeCell ref="D682:E682"/>
    <mergeCell ref="F682:G682"/>
    <mergeCell ref="S682:T682"/>
    <mergeCell ref="V682:W682"/>
    <mergeCell ref="D679:E679"/>
    <mergeCell ref="F679:G679"/>
    <mergeCell ref="S679:T679"/>
    <mergeCell ref="V679:W679"/>
    <mergeCell ref="D680:E680"/>
    <mergeCell ref="F680:G680"/>
    <mergeCell ref="S680:T680"/>
    <mergeCell ref="V680:W680"/>
    <mergeCell ref="D677:E677"/>
    <mergeCell ref="F677:G677"/>
    <mergeCell ref="S677:T677"/>
    <mergeCell ref="V677:W677"/>
    <mergeCell ref="D678:E678"/>
    <mergeCell ref="F678:G678"/>
    <mergeCell ref="S678:T678"/>
    <mergeCell ref="V678:W678"/>
    <mergeCell ref="D675:E675"/>
    <mergeCell ref="F675:G675"/>
    <mergeCell ref="S675:T675"/>
    <mergeCell ref="V675:W675"/>
    <mergeCell ref="D676:E676"/>
    <mergeCell ref="F676:G676"/>
    <mergeCell ref="S676:T676"/>
    <mergeCell ref="V676:W676"/>
    <mergeCell ref="D673:E673"/>
    <mergeCell ref="F673:G673"/>
    <mergeCell ref="S673:T673"/>
    <mergeCell ref="V673:W673"/>
    <mergeCell ref="D674:E674"/>
    <mergeCell ref="F674:G674"/>
    <mergeCell ref="S674:T674"/>
    <mergeCell ref="V674:W674"/>
    <mergeCell ref="D671:E671"/>
    <mergeCell ref="F671:G671"/>
    <mergeCell ref="S671:T671"/>
    <mergeCell ref="V671:W671"/>
    <mergeCell ref="D672:E672"/>
    <mergeCell ref="F672:G672"/>
    <mergeCell ref="S672:T672"/>
    <mergeCell ref="V672:W672"/>
    <mergeCell ref="D669:E669"/>
    <mergeCell ref="F669:G669"/>
    <mergeCell ref="S669:T669"/>
    <mergeCell ref="V669:W669"/>
    <mergeCell ref="D670:E670"/>
    <mergeCell ref="F670:G670"/>
    <mergeCell ref="S670:T670"/>
    <mergeCell ref="V670:W670"/>
    <mergeCell ref="D667:E667"/>
    <mergeCell ref="F667:G667"/>
    <mergeCell ref="S667:T667"/>
    <mergeCell ref="V667:W667"/>
    <mergeCell ref="D668:E668"/>
    <mergeCell ref="F668:G668"/>
    <mergeCell ref="S668:T668"/>
    <mergeCell ref="V668:W668"/>
    <mergeCell ref="D665:E665"/>
    <mergeCell ref="F665:G665"/>
    <mergeCell ref="S665:T665"/>
    <mergeCell ref="V665:W665"/>
    <mergeCell ref="D666:E666"/>
    <mergeCell ref="F666:G666"/>
    <mergeCell ref="S666:T666"/>
    <mergeCell ref="V666:W666"/>
    <mergeCell ref="D663:E663"/>
    <mergeCell ref="F663:G663"/>
    <mergeCell ref="S663:T663"/>
    <mergeCell ref="V663:W663"/>
    <mergeCell ref="D664:E664"/>
    <mergeCell ref="F664:G664"/>
    <mergeCell ref="S664:T664"/>
    <mergeCell ref="V664:W664"/>
    <mergeCell ref="D661:E661"/>
    <mergeCell ref="F661:G661"/>
    <mergeCell ref="S661:T661"/>
    <mergeCell ref="V661:W661"/>
    <mergeCell ref="D662:E662"/>
    <mergeCell ref="F662:G662"/>
    <mergeCell ref="S662:T662"/>
    <mergeCell ref="V662:W662"/>
    <mergeCell ref="D659:E659"/>
    <mergeCell ref="F659:G659"/>
    <mergeCell ref="S659:T659"/>
    <mergeCell ref="V659:W659"/>
    <mergeCell ref="D660:E660"/>
    <mergeCell ref="F660:G660"/>
    <mergeCell ref="S660:T660"/>
    <mergeCell ref="V660:W660"/>
    <mergeCell ref="D657:E657"/>
    <mergeCell ref="F657:G657"/>
    <mergeCell ref="S657:T657"/>
    <mergeCell ref="V657:W657"/>
    <mergeCell ref="D658:E658"/>
    <mergeCell ref="F658:G658"/>
    <mergeCell ref="S658:T658"/>
    <mergeCell ref="V658:W658"/>
    <mergeCell ref="D655:E655"/>
    <mergeCell ref="F655:G655"/>
    <mergeCell ref="S655:T655"/>
    <mergeCell ref="V655:W655"/>
    <mergeCell ref="D656:E656"/>
    <mergeCell ref="F656:G656"/>
    <mergeCell ref="S656:T656"/>
    <mergeCell ref="V656:W656"/>
    <mergeCell ref="D653:E653"/>
    <mergeCell ref="F653:G653"/>
    <mergeCell ref="S653:T653"/>
    <mergeCell ref="V653:W653"/>
    <mergeCell ref="D654:E654"/>
    <mergeCell ref="F654:G654"/>
    <mergeCell ref="S654:T654"/>
    <mergeCell ref="V654:W654"/>
    <mergeCell ref="D651:E651"/>
    <mergeCell ref="F651:G651"/>
    <mergeCell ref="S651:T651"/>
    <mergeCell ref="V651:W651"/>
    <mergeCell ref="D652:E652"/>
    <mergeCell ref="F652:G652"/>
    <mergeCell ref="S652:T652"/>
    <mergeCell ref="V652:W652"/>
    <mergeCell ref="D649:E649"/>
    <mergeCell ref="F649:G649"/>
    <mergeCell ref="S649:T649"/>
    <mergeCell ref="V649:W649"/>
    <mergeCell ref="D650:E650"/>
    <mergeCell ref="F650:G650"/>
    <mergeCell ref="S650:T650"/>
    <mergeCell ref="V650:W650"/>
    <mergeCell ref="D647:E647"/>
    <mergeCell ref="F647:G647"/>
    <mergeCell ref="S647:T647"/>
    <mergeCell ref="V647:W647"/>
    <mergeCell ref="D648:E648"/>
    <mergeCell ref="F648:G648"/>
    <mergeCell ref="S648:T648"/>
    <mergeCell ref="V648:W648"/>
    <mergeCell ref="D645:E645"/>
    <mergeCell ref="F645:G645"/>
    <mergeCell ref="S645:T645"/>
    <mergeCell ref="V645:W645"/>
    <mergeCell ref="D646:E646"/>
    <mergeCell ref="F646:G646"/>
    <mergeCell ref="S646:T646"/>
    <mergeCell ref="V646:W646"/>
    <mergeCell ref="D643:E643"/>
    <mergeCell ref="F643:G643"/>
    <mergeCell ref="S643:T643"/>
    <mergeCell ref="V643:W643"/>
    <mergeCell ref="D644:E644"/>
    <mergeCell ref="F644:G644"/>
    <mergeCell ref="S644:T644"/>
    <mergeCell ref="V644:W644"/>
    <mergeCell ref="D641:E641"/>
    <mergeCell ref="F641:G641"/>
    <mergeCell ref="S641:T641"/>
    <mergeCell ref="V641:W641"/>
    <mergeCell ref="D642:E642"/>
    <mergeCell ref="F642:G642"/>
    <mergeCell ref="S642:T642"/>
    <mergeCell ref="V642:W642"/>
    <mergeCell ref="D639:E639"/>
    <mergeCell ref="F639:G639"/>
    <mergeCell ref="S639:T639"/>
    <mergeCell ref="V639:W639"/>
    <mergeCell ref="D640:E640"/>
    <mergeCell ref="F640:G640"/>
    <mergeCell ref="S640:T640"/>
    <mergeCell ref="V640:W640"/>
    <mergeCell ref="D637:E637"/>
    <mergeCell ref="F637:G637"/>
    <mergeCell ref="S637:T637"/>
    <mergeCell ref="V637:W637"/>
    <mergeCell ref="D638:E638"/>
    <mergeCell ref="F638:G638"/>
    <mergeCell ref="S638:T638"/>
    <mergeCell ref="V638:W638"/>
    <mergeCell ref="D635:E635"/>
    <mergeCell ref="F635:G635"/>
    <mergeCell ref="S635:T635"/>
    <mergeCell ref="V635:W635"/>
    <mergeCell ref="D636:E636"/>
    <mergeCell ref="F636:G636"/>
    <mergeCell ref="S636:T636"/>
    <mergeCell ref="V636:W636"/>
    <mergeCell ref="D633:E633"/>
    <mergeCell ref="F633:G633"/>
    <mergeCell ref="S633:T633"/>
    <mergeCell ref="V633:W633"/>
    <mergeCell ref="D634:E634"/>
    <mergeCell ref="F634:G634"/>
    <mergeCell ref="S634:T634"/>
    <mergeCell ref="V634:W634"/>
    <mergeCell ref="D632:E632"/>
    <mergeCell ref="F632:G632"/>
    <mergeCell ref="S632:T632"/>
    <mergeCell ref="V632:W632"/>
    <mergeCell ref="D631:E631"/>
    <mergeCell ref="F631:G631"/>
    <mergeCell ref="S631:T631"/>
    <mergeCell ref="V631:W631"/>
    <mergeCell ref="D629:E629"/>
    <mergeCell ref="F629:G629"/>
    <mergeCell ref="S629:T629"/>
    <mergeCell ref="V629:W629"/>
    <mergeCell ref="D630:E630"/>
    <mergeCell ref="F630:G630"/>
    <mergeCell ref="S630:T630"/>
    <mergeCell ref="V630:W630"/>
    <mergeCell ref="D627:E627"/>
    <mergeCell ref="F627:G627"/>
    <mergeCell ref="S627:T627"/>
    <mergeCell ref="V627:W627"/>
    <mergeCell ref="D628:E628"/>
    <mergeCell ref="F628:G628"/>
    <mergeCell ref="S628:T628"/>
    <mergeCell ref="V628:W628"/>
    <mergeCell ref="D625:E625"/>
    <mergeCell ref="F625:G625"/>
    <mergeCell ref="S625:T625"/>
    <mergeCell ref="V625:W625"/>
    <mergeCell ref="D626:E626"/>
    <mergeCell ref="F626:G626"/>
    <mergeCell ref="S626:T626"/>
    <mergeCell ref="V626:W626"/>
    <mergeCell ref="D623:E623"/>
    <mergeCell ref="F623:G623"/>
    <mergeCell ref="S623:T623"/>
    <mergeCell ref="V623:W623"/>
    <mergeCell ref="D624:E624"/>
    <mergeCell ref="F624:G624"/>
    <mergeCell ref="S624:T624"/>
    <mergeCell ref="V624:W624"/>
    <mergeCell ref="D621:E621"/>
    <mergeCell ref="F621:G621"/>
    <mergeCell ref="S621:T621"/>
    <mergeCell ref="V621:W621"/>
    <mergeCell ref="D622:E622"/>
    <mergeCell ref="F622:G622"/>
    <mergeCell ref="S622:T622"/>
    <mergeCell ref="V622:W622"/>
    <mergeCell ref="D619:E619"/>
    <mergeCell ref="F619:G619"/>
    <mergeCell ref="S619:T619"/>
    <mergeCell ref="V619:W619"/>
    <mergeCell ref="D620:E620"/>
    <mergeCell ref="F620:G620"/>
    <mergeCell ref="S620:T620"/>
    <mergeCell ref="V620:W620"/>
    <mergeCell ref="D617:E617"/>
    <mergeCell ref="F617:G617"/>
    <mergeCell ref="S617:T617"/>
    <mergeCell ref="V617:W617"/>
    <mergeCell ref="D618:E618"/>
    <mergeCell ref="F618:G618"/>
    <mergeCell ref="S618:T618"/>
    <mergeCell ref="V618:W618"/>
    <mergeCell ref="D615:E615"/>
    <mergeCell ref="F615:G615"/>
    <mergeCell ref="S615:T615"/>
    <mergeCell ref="V615:W615"/>
    <mergeCell ref="D616:E616"/>
    <mergeCell ref="F616:G616"/>
    <mergeCell ref="S616:T616"/>
    <mergeCell ref="V616:W616"/>
    <mergeCell ref="D613:E613"/>
    <mergeCell ref="F613:G613"/>
    <mergeCell ref="S613:T613"/>
    <mergeCell ref="V613:W613"/>
    <mergeCell ref="D614:E614"/>
    <mergeCell ref="F614:G614"/>
    <mergeCell ref="S614:T614"/>
    <mergeCell ref="V614:W614"/>
    <mergeCell ref="D611:E611"/>
    <mergeCell ref="F611:G611"/>
    <mergeCell ref="S611:T611"/>
    <mergeCell ref="V611:W611"/>
    <mergeCell ref="D612:E612"/>
    <mergeCell ref="F612:G612"/>
    <mergeCell ref="S612:T612"/>
    <mergeCell ref="V612:W612"/>
    <mergeCell ref="D609:E609"/>
    <mergeCell ref="F609:G609"/>
    <mergeCell ref="S609:T609"/>
    <mergeCell ref="V609:W609"/>
    <mergeCell ref="D610:E610"/>
    <mergeCell ref="F610:G610"/>
    <mergeCell ref="S610:T610"/>
    <mergeCell ref="V610:W610"/>
    <mergeCell ref="D607:E607"/>
    <mergeCell ref="F607:G607"/>
    <mergeCell ref="S607:T607"/>
    <mergeCell ref="V607:W607"/>
    <mergeCell ref="D608:E608"/>
    <mergeCell ref="F608:G608"/>
    <mergeCell ref="S608:T608"/>
    <mergeCell ref="V608:W608"/>
    <mergeCell ref="D606:E606"/>
    <mergeCell ref="F606:G606"/>
    <mergeCell ref="S606:T606"/>
    <mergeCell ref="V606:W606"/>
    <mergeCell ref="D605:E605"/>
    <mergeCell ref="F605:G605"/>
    <mergeCell ref="S605:T605"/>
    <mergeCell ref="V605:W605"/>
    <mergeCell ref="D603:E603"/>
    <mergeCell ref="F603:G603"/>
    <mergeCell ref="S603:T603"/>
    <mergeCell ref="V603:W603"/>
    <mergeCell ref="D604:E604"/>
    <mergeCell ref="F604:G604"/>
    <mergeCell ref="S604:T604"/>
    <mergeCell ref="V604:W604"/>
    <mergeCell ref="D601:E601"/>
    <mergeCell ref="F601:G601"/>
    <mergeCell ref="S601:T601"/>
    <mergeCell ref="V601:W601"/>
    <mergeCell ref="D602:E602"/>
    <mergeCell ref="F602:G602"/>
    <mergeCell ref="S602:T602"/>
    <mergeCell ref="V602:W602"/>
    <mergeCell ref="D599:E599"/>
    <mergeCell ref="F599:G599"/>
    <mergeCell ref="S599:T599"/>
    <mergeCell ref="V599:W599"/>
    <mergeCell ref="D600:E600"/>
    <mergeCell ref="F600:G600"/>
    <mergeCell ref="S600:T600"/>
    <mergeCell ref="V600:W600"/>
    <mergeCell ref="D597:E597"/>
    <mergeCell ref="F597:G597"/>
    <mergeCell ref="S597:T597"/>
    <mergeCell ref="V597:W597"/>
    <mergeCell ref="D598:E598"/>
    <mergeCell ref="F598:G598"/>
    <mergeCell ref="S598:T598"/>
    <mergeCell ref="V598:W598"/>
    <mergeCell ref="D595:E595"/>
    <mergeCell ref="F595:G595"/>
    <mergeCell ref="S595:T595"/>
    <mergeCell ref="V595:W595"/>
    <mergeCell ref="D596:E596"/>
    <mergeCell ref="F596:G596"/>
    <mergeCell ref="S596:T596"/>
    <mergeCell ref="V596:W596"/>
    <mergeCell ref="D593:E593"/>
    <mergeCell ref="F593:G593"/>
    <mergeCell ref="S593:T593"/>
    <mergeCell ref="V593:W593"/>
    <mergeCell ref="D594:E594"/>
    <mergeCell ref="F594:G594"/>
    <mergeCell ref="S594:T594"/>
    <mergeCell ref="V594:W594"/>
    <mergeCell ref="D591:E591"/>
    <mergeCell ref="F591:G591"/>
    <mergeCell ref="S591:T591"/>
    <mergeCell ref="V591:W591"/>
    <mergeCell ref="D592:E592"/>
    <mergeCell ref="F592:G592"/>
    <mergeCell ref="S592:T592"/>
    <mergeCell ref="V592:W592"/>
    <mergeCell ref="D589:E589"/>
    <mergeCell ref="F589:G589"/>
    <mergeCell ref="S589:T589"/>
    <mergeCell ref="V589:W589"/>
    <mergeCell ref="D590:E590"/>
    <mergeCell ref="F590:G590"/>
    <mergeCell ref="S590:T590"/>
    <mergeCell ref="V590:W590"/>
    <mergeCell ref="D587:E587"/>
    <mergeCell ref="F587:G587"/>
    <mergeCell ref="S587:T587"/>
    <mergeCell ref="V587:W587"/>
    <mergeCell ref="D588:E588"/>
    <mergeCell ref="F588:G588"/>
    <mergeCell ref="S588:T588"/>
    <mergeCell ref="V588:W588"/>
    <mergeCell ref="D585:E585"/>
    <mergeCell ref="F585:G585"/>
    <mergeCell ref="S585:T585"/>
    <mergeCell ref="V585:W585"/>
    <mergeCell ref="D586:E586"/>
    <mergeCell ref="F586:G586"/>
    <mergeCell ref="S586:T586"/>
    <mergeCell ref="V586:W586"/>
    <mergeCell ref="D583:E583"/>
    <mergeCell ref="F583:G583"/>
    <mergeCell ref="S583:T583"/>
    <mergeCell ref="V583:W583"/>
    <mergeCell ref="D584:E584"/>
    <mergeCell ref="F584:G584"/>
    <mergeCell ref="S584:T584"/>
    <mergeCell ref="V584:W584"/>
    <mergeCell ref="D581:E581"/>
    <mergeCell ref="F581:G581"/>
    <mergeCell ref="S581:T581"/>
    <mergeCell ref="V581:W581"/>
    <mergeCell ref="D582:E582"/>
    <mergeCell ref="F582:G582"/>
    <mergeCell ref="S582:T582"/>
    <mergeCell ref="V582:W582"/>
    <mergeCell ref="D579:E579"/>
    <mergeCell ref="F579:G579"/>
    <mergeCell ref="S579:T579"/>
    <mergeCell ref="V579:W579"/>
    <mergeCell ref="D580:E580"/>
    <mergeCell ref="F580:G580"/>
    <mergeCell ref="S580:T580"/>
    <mergeCell ref="V580:W580"/>
    <mergeCell ref="D578:E578"/>
    <mergeCell ref="F578:G578"/>
    <mergeCell ref="S578:T578"/>
    <mergeCell ref="V578:W578"/>
    <mergeCell ref="D577:E577"/>
    <mergeCell ref="F577:G577"/>
    <mergeCell ref="S577:T577"/>
    <mergeCell ref="V577:W577"/>
    <mergeCell ref="D575:E575"/>
    <mergeCell ref="F575:G575"/>
    <mergeCell ref="S575:T575"/>
    <mergeCell ref="V575:W575"/>
    <mergeCell ref="D576:E576"/>
    <mergeCell ref="F576:G576"/>
    <mergeCell ref="S576:T576"/>
    <mergeCell ref="V576:W576"/>
    <mergeCell ref="D573:E573"/>
    <mergeCell ref="F573:G573"/>
    <mergeCell ref="S573:T573"/>
    <mergeCell ref="V573:W573"/>
    <mergeCell ref="D574:E574"/>
    <mergeCell ref="F574:G574"/>
    <mergeCell ref="S574:T574"/>
    <mergeCell ref="V574:W574"/>
    <mergeCell ref="D571:E571"/>
    <mergeCell ref="F571:G571"/>
    <mergeCell ref="S571:T571"/>
    <mergeCell ref="V571:W571"/>
    <mergeCell ref="D572:E572"/>
    <mergeCell ref="F572:G572"/>
    <mergeCell ref="S572:T572"/>
    <mergeCell ref="V572:W572"/>
    <mergeCell ref="D569:E569"/>
    <mergeCell ref="F569:G569"/>
    <mergeCell ref="S569:T569"/>
    <mergeCell ref="V569:W569"/>
    <mergeCell ref="D570:E570"/>
    <mergeCell ref="F570:G570"/>
    <mergeCell ref="S570:T570"/>
    <mergeCell ref="V570:W570"/>
    <mergeCell ref="D567:E567"/>
    <mergeCell ref="F567:G567"/>
    <mergeCell ref="S567:T567"/>
    <mergeCell ref="V567:W567"/>
    <mergeCell ref="D568:E568"/>
    <mergeCell ref="F568:G568"/>
    <mergeCell ref="S568:T568"/>
    <mergeCell ref="V568:W568"/>
    <mergeCell ref="D565:E565"/>
    <mergeCell ref="F565:G565"/>
    <mergeCell ref="S565:T565"/>
    <mergeCell ref="V565:W565"/>
    <mergeCell ref="D566:E566"/>
    <mergeCell ref="F566:G566"/>
    <mergeCell ref="S566:T566"/>
    <mergeCell ref="V566:W566"/>
    <mergeCell ref="D563:E563"/>
    <mergeCell ref="F563:G563"/>
    <mergeCell ref="S563:T563"/>
    <mergeCell ref="V563:W563"/>
    <mergeCell ref="D564:E564"/>
    <mergeCell ref="F564:G564"/>
    <mergeCell ref="S564:T564"/>
    <mergeCell ref="V564:W564"/>
    <mergeCell ref="D561:E561"/>
    <mergeCell ref="F561:G561"/>
    <mergeCell ref="S561:T561"/>
    <mergeCell ref="V561:W561"/>
    <mergeCell ref="D562:E562"/>
    <mergeCell ref="F562:G562"/>
    <mergeCell ref="S562:T562"/>
    <mergeCell ref="V562:W562"/>
    <mergeCell ref="D559:E559"/>
    <mergeCell ref="F559:G559"/>
    <mergeCell ref="S559:T559"/>
    <mergeCell ref="V559:W559"/>
    <mergeCell ref="D560:E560"/>
    <mergeCell ref="F560:G560"/>
    <mergeCell ref="S560:T560"/>
    <mergeCell ref="V560:W560"/>
    <mergeCell ref="D557:E557"/>
    <mergeCell ref="F557:G557"/>
    <mergeCell ref="S557:T557"/>
    <mergeCell ref="V557:W557"/>
    <mergeCell ref="D558:E558"/>
    <mergeCell ref="F558:G558"/>
    <mergeCell ref="S558:T558"/>
    <mergeCell ref="V558:W558"/>
    <mergeCell ref="D556:E556"/>
    <mergeCell ref="F556:G556"/>
    <mergeCell ref="S556:T556"/>
    <mergeCell ref="V556:W556"/>
    <mergeCell ref="D555:E555"/>
    <mergeCell ref="F555:G555"/>
    <mergeCell ref="S555:T555"/>
    <mergeCell ref="V555:W555"/>
    <mergeCell ref="D553:E553"/>
    <mergeCell ref="F553:G553"/>
    <mergeCell ref="S553:T553"/>
    <mergeCell ref="V553:W553"/>
    <mergeCell ref="D554:E554"/>
    <mergeCell ref="F554:G554"/>
    <mergeCell ref="S554:T554"/>
    <mergeCell ref="V554:W554"/>
    <mergeCell ref="D551:E551"/>
    <mergeCell ref="F551:G551"/>
    <mergeCell ref="S551:T551"/>
    <mergeCell ref="V551:W551"/>
    <mergeCell ref="D552:E552"/>
    <mergeCell ref="F552:G552"/>
    <mergeCell ref="S552:T552"/>
    <mergeCell ref="V552:W552"/>
    <mergeCell ref="D549:E549"/>
    <mergeCell ref="F549:G549"/>
    <mergeCell ref="S549:T549"/>
    <mergeCell ref="V549:W549"/>
    <mergeCell ref="D550:E550"/>
    <mergeCell ref="F550:G550"/>
    <mergeCell ref="S550:T550"/>
    <mergeCell ref="V550:W550"/>
    <mergeCell ref="D547:E547"/>
    <mergeCell ref="F547:G547"/>
    <mergeCell ref="S547:T547"/>
    <mergeCell ref="V547:W547"/>
    <mergeCell ref="D548:E548"/>
    <mergeCell ref="F548:G548"/>
    <mergeCell ref="S548:T548"/>
    <mergeCell ref="V548:W548"/>
    <mergeCell ref="D545:E545"/>
    <mergeCell ref="F545:G545"/>
    <mergeCell ref="S545:T545"/>
    <mergeCell ref="V545:W545"/>
    <mergeCell ref="D546:E546"/>
    <mergeCell ref="F546:G546"/>
    <mergeCell ref="S546:T546"/>
    <mergeCell ref="V546:W546"/>
    <mergeCell ref="D543:E543"/>
    <mergeCell ref="F543:G543"/>
    <mergeCell ref="S543:T543"/>
    <mergeCell ref="V543:W543"/>
    <mergeCell ref="D544:E544"/>
    <mergeCell ref="F544:G544"/>
    <mergeCell ref="S544:T544"/>
    <mergeCell ref="V544:W544"/>
    <mergeCell ref="D541:E541"/>
    <mergeCell ref="F541:G541"/>
    <mergeCell ref="S541:T541"/>
    <mergeCell ref="V541:W541"/>
    <mergeCell ref="D542:E542"/>
    <mergeCell ref="F542:G542"/>
    <mergeCell ref="S542:T542"/>
    <mergeCell ref="V542:W542"/>
    <mergeCell ref="D539:E539"/>
    <mergeCell ref="F539:G539"/>
    <mergeCell ref="S539:T539"/>
    <mergeCell ref="V539:W539"/>
    <mergeCell ref="D540:E540"/>
    <mergeCell ref="F540:G540"/>
    <mergeCell ref="S540:T540"/>
    <mergeCell ref="V540:W540"/>
    <mergeCell ref="D537:E537"/>
    <mergeCell ref="F537:G537"/>
    <mergeCell ref="S537:T537"/>
    <mergeCell ref="V537:W537"/>
    <mergeCell ref="D538:E538"/>
    <mergeCell ref="F538:G538"/>
    <mergeCell ref="S538:T538"/>
    <mergeCell ref="V538:W538"/>
    <mergeCell ref="D535:E535"/>
    <mergeCell ref="F535:G535"/>
    <mergeCell ref="S535:T535"/>
    <mergeCell ref="V535:W535"/>
    <mergeCell ref="D536:E536"/>
    <mergeCell ref="F536:G536"/>
    <mergeCell ref="S536:T536"/>
    <mergeCell ref="V536:W536"/>
    <mergeCell ref="D533:E533"/>
    <mergeCell ref="F533:G533"/>
    <mergeCell ref="S533:T533"/>
    <mergeCell ref="V533:W533"/>
    <mergeCell ref="D534:E534"/>
    <mergeCell ref="F534:G534"/>
    <mergeCell ref="S534:T534"/>
    <mergeCell ref="V534:W534"/>
    <mergeCell ref="D531:E531"/>
    <mergeCell ref="F531:G531"/>
    <mergeCell ref="S531:T531"/>
    <mergeCell ref="V531:W531"/>
    <mergeCell ref="D532:E532"/>
    <mergeCell ref="F532:G532"/>
    <mergeCell ref="S532:T532"/>
    <mergeCell ref="V532:W532"/>
    <mergeCell ref="D529:E529"/>
    <mergeCell ref="F529:G529"/>
    <mergeCell ref="S529:T529"/>
    <mergeCell ref="V529:W529"/>
    <mergeCell ref="D530:E530"/>
    <mergeCell ref="F530:G530"/>
    <mergeCell ref="S530:T530"/>
    <mergeCell ref="V530:W530"/>
    <mergeCell ref="D527:E527"/>
    <mergeCell ref="F527:G527"/>
    <mergeCell ref="S527:T527"/>
    <mergeCell ref="V527:W527"/>
    <mergeCell ref="D528:E528"/>
    <mergeCell ref="F528:G528"/>
    <mergeCell ref="S528:T528"/>
    <mergeCell ref="V528:W528"/>
    <mergeCell ref="D525:E525"/>
    <mergeCell ref="F525:G525"/>
    <mergeCell ref="S525:T525"/>
    <mergeCell ref="V525:W525"/>
    <mergeCell ref="D526:E526"/>
    <mergeCell ref="F526:G526"/>
    <mergeCell ref="S526:T526"/>
    <mergeCell ref="V526:W526"/>
    <mergeCell ref="D523:E523"/>
    <mergeCell ref="F523:G523"/>
    <mergeCell ref="S523:T523"/>
    <mergeCell ref="V523:W523"/>
    <mergeCell ref="D524:E524"/>
    <mergeCell ref="F524:G524"/>
    <mergeCell ref="S524:T524"/>
    <mergeCell ref="V524:W524"/>
    <mergeCell ref="D521:E521"/>
    <mergeCell ref="F521:G521"/>
    <mergeCell ref="S521:T521"/>
    <mergeCell ref="V521:W521"/>
    <mergeCell ref="D522:E522"/>
    <mergeCell ref="F522:G522"/>
    <mergeCell ref="S522:T522"/>
    <mergeCell ref="V522:W522"/>
    <mergeCell ref="D519:E519"/>
    <mergeCell ref="F519:G519"/>
    <mergeCell ref="S519:T519"/>
    <mergeCell ref="V519:W519"/>
    <mergeCell ref="D520:E520"/>
    <mergeCell ref="F520:G520"/>
    <mergeCell ref="S520:T520"/>
    <mergeCell ref="V520:W520"/>
    <mergeCell ref="D517:E517"/>
    <mergeCell ref="F517:G517"/>
    <mergeCell ref="S517:T517"/>
    <mergeCell ref="V517:W517"/>
    <mergeCell ref="D518:E518"/>
    <mergeCell ref="F518:G518"/>
    <mergeCell ref="S518:T518"/>
    <mergeCell ref="V518:W518"/>
    <mergeCell ref="D515:E515"/>
    <mergeCell ref="F515:G515"/>
    <mergeCell ref="S515:T515"/>
    <mergeCell ref="V515:W515"/>
    <mergeCell ref="D516:E516"/>
    <mergeCell ref="F516:G516"/>
    <mergeCell ref="S516:T516"/>
    <mergeCell ref="V516:W516"/>
    <mergeCell ref="D513:E513"/>
    <mergeCell ref="F513:G513"/>
    <mergeCell ref="S513:T513"/>
    <mergeCell ref="V513:W513"/>
    <mergeCell ref="D514:E514"/>
    <mergeCell ref="F514:G514"/>
    <mergeCell ref="S514:T514"/>
    <mergeCell ref="V514:W514"/>
    <mergeCell ref="D511:E511"/>
    <mergeCell ref="F511:G511"/>
    <mergeCell ref="S511:T511"/>
    <mergeCell ref="V511:W511"/>
    <mergeCell ref="D512:E512"/>
    <mergeCell ref="F512:G512"/>
    <mergeCell ref="S512:T512"/>
    <mergeCell ref="V512:W512"/>
    <mergeCell ref="D509:E509"/>
    <mergeCell ref="F509:G509"/>
    <mergeCell ref="S509:T509"/>
    <mergeCell ref="V509:W509"/>
    <mergeCell ref="D510:E510"/>
    <mergeCell ref="F510:G510"/>
    <mergeCell ref="S510:T510"/>
    <mergeCell ref="V510:W510"/>
    <mergeCell ref="D507:E507"/>
    <mergeCell ref="F507:G507"/>
    <mergeCell ref="S507:T507"/>
    <mergeCell ref="V507:W507"/>
    <mergeCell ref="D508:E508"/>
    <mergeCell ref="F508:G508"/>
    <mergeCell ref="S508:T508"/>
    <mergeCell ref="V508:W508"/>
    <mergeCell ref="D506:E506"/>
    <mergeCell ref="F506:G506"/>
    <mergeCell ref="S506:T506"/>
    <mergeCell ref="V506:W506"/>
    <mergeCell ref="D505:E505"/>
    <mergeCell ref="F505:G505"/>
    <mergeCell ref="S505:T505"/>
    <mergeCell ref="V505:W505"/>
    <mergeCell ref="D503:E503"/>
    <mergeCell ref="F503:G503"/>
    <mergeCell ref="S503:T503"/>
    <mergeCell ref="V503:W503"/>
    <mergeCell ref="D504:E504"/>
    <mergeCell ref="F504:G504"/>
    <mergeCell ref="S504:T504"/>
    <mergeCell ref="V504:W504"/>
    <mergeCell ref="D501:E501"/>
    <mergeCell ref="F501:G501"/>
    <mergeCell ref="S501:T501"/>
    <mergeCell ref="V501:W501"/>
    <mergeCell ref="D502:E502"/>
    <mergeCell ref="F502:G502"/>
    <mergeCell ref="S502:T502"/>
    <mergeCell ref="V502:W502"/>
    <mergeCell ref="D499:E499"/>
    <mergeCell ref="F499:G499"/>
    <mergeCell ref="S499:T499"/>
    <mergeCell ref="V499:W499"/>
    <mergeCell ref="D500:E500"/>
    <mergeCell ref="F500:G500"/>
    <mergeCell ref="S500:T500"/>
    <mergeCell ref="V500:W500"/>
    <mergeCell ref="D497:E497"/>
    <mergeCell ref="F497:G497"/>
    <mergeCell ref="S497:T497"/>
    <mergeCell ref="V497:W497"/>
    <mergeCell ref="D498:E498"/>
    <mergeCell ref="F498:G498"/>
    <mergeCell ref="S498:T498"/>
    <mergeCell ref="V498:W498"/>
    <mergeCell ref="D495:E495"/>
    <mergeCell ref="F495:G495"/>
    <mergeCell ref="S495:T495"/>
    <mergeCell ref="V495:W495"/>
    <mergeCell ref="D496:E496"/>
    <mergeCell ref="F496:G496"/>
    <mergeCell ref="S496:T496"/>
    <mergeCell ref="V496:W496"/>
    <mergeCell ref="D493:E493"/>
    <mergeCell ref="F493:G493"/>
    <mergeCell ref="S493:T493"/>
    <mergeCell ref="V493:W493"/>
    <mergeCell ref="D494:E494"/>
    <mergeCell ref="F494:G494"/>
    <mergeCell ref="S494:T494"/>
    <mergeCell ref="V494:W494"/>
    <mergeCell ref="D491:E491"/>
    <mergeCell ref="F491:G491"/>
    <mergeCell ref="S491:T491"/>
    <mergeCell ref="V491:W491"/>
    <mergeCell ref="D492:E492"/>
    <mergeCell ref="F492:G492"/>
    <mergeCell ref="S492:T492"/>
    <mergeCell ref="V492:W492"/>
    <mergeCell ref="D489:E489"/>
    <mergeCell ref="F489:G489"/>
    <mergeCell ref="S489:T489"/>
    <mergeCell ref="V489:W489"/>
    <mergeCell ref="D490:E490"/>
    <mergeCell ref="F490:G490"/>
    <mergeCell ref="S490:T490"/>
    <mergeCell ref="V490:W490"/>
    <mergeCell ref="D487:E487"/>
    <mergeCell ref="F487:G487"/>
    <mergeCell ref="S487:T487"/>
    <mergeCell ref="V487:W487"/>
    <mergeCell ref="D488:E488"/>
    <mergeCell ref="F488:G488"/>
    <mergeCell ref="S488:T488"/>
    <mergeCell ref="V488:W488"/>
    <mergeCell ref="D485:E485"/>
    <mergeCell ref="F485:G485"/>
    <mergeCell ref="S485:T485"/>
    <mergeCell ref="V485:W485"/>
    <mergeCell ref="D486:E486"/>
    <mergeCell ref="F486:G486"/>
    <mergeCell ref="S486:T486"/>
    <mergeCell ref="V486:W486"/>
    <mergeCell ref="D483:E483"/>
    <mergeCell ref="F483:G483"/>
    <mergeCell ref="S483:T483"/>
    <mergeCell ref="V483:W483"/>
    <mergeCell ref="D484:E484"/>
    <mergeCell ref="F484:G484"/>
    <mergeCell ref="S484:T484"/>
    <mergeCell ref="V484:W484"/>
    <mergeCell ref="D481:E481"/>
    <mergeCell ref="F481:G481"/>
    <mergeCell ref="S481:T481"/>
    <mergeCell ref="V481:W481"/>
    <mergeCell ref="D482:E482"/>
    <mergeCell ref="F482:G482"/>
    <mergeCell ref="S482:T482"/>
    <mergeCell ref="V482:W482"/>
    <mergeCell ref="D479:E479"/>
    <mergeCell ref="F479:G479"/>
    <mergeCell ref="S479:T479"/>
    <mergeCell ref="V479:W479"/>
    <mergeCell ref="D480:E480"/>
    <mergeCell ref="F480:G480"/>
    <mergeCell ref="S480:T480"/>
    <mergeCell ref="V480:W480"/>
    <mergeCell ref="D477:E477"/>
    <mergeCell ref="F477:G477"/>
    <mergeCell ref="S477:T477"/>
    <mergeCell ref="V477:W477"/>
    <mergeCell ref="D478:E478"/>
    <mergeCell ref="F478:G478"/>
    <mergeCell ref="S478:T478"/>
    <mergeCell ref="V478:W478"/>
    <mergeCell ref="D475:E475"/>
    <mergeCell ref="F475:G475"/>
    <mergeCell ref="S475:T475"/>
    <mergeCell ref="V475:W475"/>
    <mergeCell ref="D476:E476"/>
    <mergeCell ref="F476:G476"/>
    <mergeCell ref="S476:T476"/>
    <mergeCell ref="V476:W476"/>
    <mergeCell ref="D473:E473"/>
    <mergeCell ref="F473:G473"/>
    <mergeCell ref="S473:T473"/>
    <mergeCell ref="V473:W473"/>
    <mergeCell ref="D474:E474"/>
    <mergeCell ref="F474:G474"/>
    <mergeCell ref="S474:T474"/>
    <mergeCell ref="V474:W474"/>
    <mergeCell ref="D471:E471"/>
    <mergeCell ref="F471:G471"/>
    <mergeCell ref="S471:T471"/>
    <mergeCell ref="V471:W471"/>
    <mergeCell ref="D472:E472"/>
    <mergeCell ref="F472:G472"/>
    <mergeCell ref="S472:T472"/>
    <mergeCell ref="V472:W472"/>
    <mergeCell ref="D469:E469"/>
    <mergeCell ref="F469:G469"/>
    <mergeCell ref="S469:T469"/>
    <mergeCell ref="V469:W469"/>
    <mergeCell ref="D470:E470"/>
    <mergeCell ref="F470:G470"/>
    <mergeCell ref="S470:T470"/>
    <mergeCell ref="V470:W470"/>
    <mergeCell ref="D467:E467"/>
    <mergeCell ref="F467:G467"/>
    <mergeCell ref="S467:T467"/>
    <mergeCell ref="V467:W467"/>
    <mergeCell ref="D468:E468"/>
    <mergeCell ref="F468:G468"/>
    <mergeCell ref="S468:T468"/>
    <mergeCell ref="V468:W468"/>
    <mergeCell ref="D465:E465"/>
    <mergeCell ref="F465:G465"/>
    <mergeCell ref="S465:T465"/>
    <mergeCell ref="V465:W465"/>
    <mergeCell ref="D466:E466"/>
    <mergeCell ref="F466:G466"/>
    <mergeCell ref="S466:T466"/>
    <mergeCell ref="V466:W466"/>
    <mergeCell ref="D463:E463"/>
    <mergeCell ref="F463:G463"/>
    <mergeCell ref="S463:T463"/>
    <mergeCell ref="V463:W463"/>
    <mergeCell ref="D464:E464"/>
    <mergeCell ref="F464:G464"/>
    <mergeCell ref="S464:T464"/>
    <mergeCell ref="V464:W464"/>
    <mergeCell ref="D461:E461"/>
    <mergeCell ref="F461:G461"/>
    <mergeCell ref="S461:T461"/>
    <mergeCell ref="V461:W461"/>
    <mergeCell ref="D462:E462"/>
    <mergeCell ref="F462:G462"/>
    <mergeCell ref="S462:T462"/>
    <mergeCell ref="V462:W462"/>
    <mergeCell ref="D459:E459"/>
    <mergeCell ref="F459:G459"/>
    <mergeCell ref="S459:T459"/>
    <mergeCell ref="V459:W459"/>
    <mergeCell ref="D460:E460"/>
    <mergeCell ref="F460:G460"/>
    <mergeCell ref="S460:T460"/>
    <mergeCell ref="V460:W460"/>
    <mergeCell ref="D457:E457"/>
    <mergeCell ref="F457:G457"/>
    <mergeCell ref="S457:T457"/>
    <mergeCell ref="V457:W457"/>
    <mergeCell ref="D458:E458"/>
    <mergeCell ref="F458:G458"/>
    <mergeCell ref="S458:T458"/>
    <mergeCell ref="V458:W458"/>
    <mergeCell ref="D455:E455"/>
    <mergeCell ref="F455:G455"/>
    <mergeCell ref="S455:T455"/>
    <mergeCell ref="V455:W455"/>
    <mergeCell ref="D456:E456"/>
    <mergeCell ref="F456:G456"/>
    <mergeCell ref="S456:T456"/>
    <mergeCell ref="V456:W456"/>
    <mergeCell ref="D453:E453"/>
    <mergeCell ref="F453:G453"/>
    <mergeCell ref="S453:T453"/>
    <mergeCell ref="V453:W453"/>
    <mergeCell ref="D454:E454"/>
    <mergeCell ref="F454:G454"/>
    <mergeCell ref="S454:T454"/>
    <mergeCell ref="V454:W454"/>
    <mergeCell ref="D451:E451"/>
    <mergeCell ref="F451:G451"/>
    <mergeCell ref="S451:T451"/>
    <mergeCell ref="V451:W451"/>
    <mergeCell ref="D452:E452"/>
    <mergeCell ref="F452:G452"/>
    <mergeCell ref="S452:T452"/>
    <mergeCell ref="V452:W452"/>
    <mergeCell ref="D449:E449"/>
    <mergeCell ref="F449:G449"/>
    <mergeCell ref="S449:T449"/>
    <mergeCell ref="V449:W449"/>
    <mergeCell ref="D450:E450"/>
    <mergeCell ref="F450:G450"/>
    <mergeCell ref="S450:T450"/>
    <mergeCell ref="V450:W450"/>
    <mergeCell ref="D447:E447"/>
    <mergeCell ref="F447:G447"/>
    <mergeCell ref="S447:T447"/>
    <mergeCell ref="V447:W447"/>
    <mergeCell ref="D448:E448"/>
    <mergeCell ref="F448:G448"/>
    <mergeCell ref="S448:T448"/>
    <mergeCell ref="V448:W448"/>
    <mergeCell ref="D445:E445"/>
    <mergeCell ref="F445:G445"/>
    <mergeCell ref="S445:T445"/>
    <mergeCell ref="V445:W445"/>
    <mergeCell ref="D446:E446"/>
    <mergeCell ref="F446:G446"/>
    <mergeCell ref="S446:T446"/>
    <mergeCell ref="V446:W446"/>
    <mergeCell ref="D443:E443"/>
    <mergeCell ref="F443:G443"/>
    <mergeCell ref="S443:T443"/>
    <mergeCell ref="V443:W443"/>
    <mergeCell ref="D444:E444"/>
    <mergeCell ref="F444:G444"/>
    <mergeCell ref="S444:T444"/>
    <mergeCell ref="V444:W444"/>
    <mergeCell ref="D441:E441"/>
    <mergeCell ref="F441:G441"/>
    <mergeCell ref="S441:T441"/>
    <mergeCell ref="V441:W441"/>
    <mergeCell ref="D442:E442"/>
    <mergeCell ref="F442:G442"/>
    <mergeCell ref="S442:T442"/>
    <mergeCell ref="V442:W442"/>
    <mergeCell ref="D439:E439"/>
    <mergeCell ref="F439:G439"/>
    <mergeCell ref="S439:T439"/>
    <mergeCell ref="V439:W439"/>
    <mergeCell ref="D440:E440"/>
    <mergeCell ref="F440:G440"/>
    <mergeCell ref="S440:T440"/>
    <mergeCell ref="V440:W440"/>
    <mergeCell ref="D437:E437"/>
    <mergeCell ref="F437:G437"/>
    <mergeCell ref="S437:T437"/>
    <mergeCell ref="V437:W437"/>
    <mergeCell ref="D438:E438"/>
    <mergeCell ref="F438:G438"/>
    <mergeCell ref="S438:T438"/>
    <mergeCell ref="V438:W438"/>
    <mergeCell ref="D435:E435"/>
    <mergeCell ref="F435:G435"/>
    <mergeCell ref="S435:T435"/>
    <mergeCell ref="V435:W435"/>
    <mergeCell ref="D436:E436"/>
    <mergeCell ref="F436:G436"/>
    <mergeCell ref="S436:T436"/>
    <mergeCell ref="V436:W436"/>
    <mergeCell ref="D433:E433"/>
    <mergeCell ref="F433:G433"/>
    <mergeCell ref="S433:T433"/>
    <mergeCell ref="V433:W433"/>
    <mergeCell ref="D434:E434"/>
    <mergeCell ref="F434:G434"/>
    <mergeCell ref="S434:T434"/>
    <mergeCell ref="V434:W434"/>
    <mergeCell ref="D432:E432"/>
    <mergeCell ref="F432:G432"/>
    <mergeCell ref="S432:T432"/>
    <mergeCell ref="V432:W432"/>
    <mergeCell ref="D431:E431"/>
    <mergeCell ref="F431:G431"/>
    <mergeCell ref="S431:T431"/>
    <mergeCell ref="V431:W431"/>
    <mergeCell ref="D429:E429"/>
    <mergeCell ref="F429:G429"/>
    <mergeCell ref="S429:T429"/>
    <mergeCell ref="V429:W429"/>
    <mergeCell ref="D430:E430"/>
    <mergeCell ref="F430:G430"/>
    <mergeCell ref="S430:T430"/>
    <mergeCell ref="V430:W430"/>
    <mergeCell ref="D427:E427"/>
    <mergeCell ref="F427:G427"/>
    <mergeCell ref="S427:T427"/>
    <mergeCell ref="V427:W427"/>
    <mergeCell ref="D428:E428"/>
    <mergeCell ref="F428:G428"/>
    <mergeCell ref="S428:T428"/>
    <mergeCell ref="V428:W428"/>
    <mergeCell ref="D425:E425"/>
    <mergeCell ref="F425:G425"/>
    <mergeCell ref="S425:T425"/>
    <mergeCell ref="V425:W425"/>
    <mergeCell ref="D426:E426"/>
    <mergeCell ref="F426:G426"/>
    <mergeCell ref="S426:T426"/>
    <mergeCell ref="V426:W426"/>
    <mergeCell ref="D423:E423"/>
    <mergeCell ref="F423:G423"/>
    <mergeCell ref="S423:T423"/>
    <mergeCell ref="V423:W423"/>
    <mergeCell ref="D424:E424"/>
    <mergeCell ref="F424:G424"/>
    <mergeCell ref="S424:T424"/>
    <mergeCell ref="V424:W424"/>
    <mergeCell ref="D421:E421"/>
    <mergeCell ref="F421:G421"/>
    <mergeCell ref="S421:T421"/>
    <mergeCell ref="V421:W421"/>
    <mergeCell ref="D422:E422"/>
    <mergeCell ref="F422:G422"/>
    <mergeCell ref="S422:T422"/>
    <mergeCell ref="V422:W422"/>
    <mergeCell ref="D419:E419"/>
    <mergeCell ref="F419:G419"/>
    <mergeCell ref="S419:T419"/>
    <mergeCell ref="V419:W419"/>
    <mergeCell ref="D420:E420"/>
    <mergeCell ref="F420:G420"/>
    <mergeCell ref="S420:T420"/>
    <mergeCell ref="V420:W420"/>
    <mergeCell ref="D417:E417"/>
    <mergeCell ref="F417:G417"/>
    <mergeCell ref="S417:T417"/>
    <mergeCell ref="V417:W417"/>
    <mergeCell ref="D418:E418"/>
    <mergeCell ref="F418:G418"/>
    <mergeCell ref="S418:T418"/>
    <mergeCell ref="V418:W418"/>
    <mergeCell ref="D415:E415"/>
    <mergeCell ref="F415:G415"/>
    <mergeCell ref="S415:T415"/>
    <mergeCell ref="V415:W415"/>
    <mergeCell ref="D416:E416"/>
    <mergeCell ref="F416:G416"/>
    <mergeCell ref="S416:T416"/>
    <mergeCell ref="V416:W416"/>
    <mergeCell ref="D413:E413"/>
    <mergeCell ref="F413:G413"/>
    <mergeCell ref="S413:T413"/>
    <mergeCell ref="V413:W413"/>
    <mergeCell ref="D414:E414"/>
    <mergeCell ref="F414:G414"/>
    <mergeCell ref="S414:T414"/>
    <mergeCell ref="V414:W414"/>
    <mergeCell ref="D412:E412"/>
    <mergeCell ref="F412:G412"/>
    <mergeCell ref="S412:T412"/>
    <mergeCell ref="V412:W412"/>
    <mergeCell ref="D411:E411"/>
    <mergeCell ref="F411:G411"/>
    <mergeCell ref="S411:T411"/>
    <mergeCell ref="V411:W411"/>
    <mergeCell ref="D409:E409"/>
    <mergeCell ref="F409:G409"/>
    <mergeCell ref="S409:T409"/>
    <mergeCell ref="V409:W409"/>
    <mergeCell ref="D410:E410"/>
    <mergeCell ref="F410:G410"/>
    <mergeCell ref="S410:T410"/>
    <mergeCell ref="V410:W410"/>
    <mergeCell ref="D407:E407"/>
    <mergeCell ref="F407:G407"/>
    <mergeCell ref="S407:T407"/>
    <mergeCell ref="V407:W407"/>
    <mergeCell ref="D408:E408"/>
    <mergeCell ref="F408:G408"/>
    <mergeCell ref="S408:T408"/>
    <mergeCell ref="V408:W408"/>
    <mergeCell ref="D405:E405"/>
    <mergeCell ref="F405:G405"/>
    <mergeCell ref="S405:T405"/>
    <mergeCell ref="V405:W405"/>
    <mergeCell ref="D406:E406"/>
    <mergeCell ref="F406:G406"/>
    <mergeCell ref="S406:T406"/>
    <mergeCell ref="V406:W406"/>
    <mergeCell ref="D403:E403"/>
    <mergeCell ref="F403:G403"/>
    <mergeCell ref="S403:T403"/>
    <mergeCell ref="V403:W403"/>
    <mergeCell ref="D404:E404"/>
    <mergeCell ref="F404:G404"/>
    <mergeCell ref="S404:T404"/>
    <mergeCell ref="V404:W404"/>
    <mergeCell ref="D401:E401"/>
    <mergeCell ref="F401:G401"/>
    <mergeCell ref="S401:T401"/>
    <mergeCell ref="V401:W401"/>
    <mergeCell ref="D402:E402"/>
    <mergeCell ref="F402:G402"/>
    <mergeCell ref="S402:T402"/>
    <mergeCell ref="V402:W402"/>
    <mergeCell ref="D399:E399"/>
    <mergeCell ref="F399:G399"/>
    <mergeCell ref="S399:T399"/>
    <mergeCell ref="V399:W399"/>
    <mergeCell ref="D400:E400"/>
    <mergeCell ref="F400:G400"/>
    <mergeCell ref="S400:T400"/>
    <mergeCell ref="V400:W400"/>
    <mergeCell ref="D397:E397"/>
    <mergeCell ref="F397:G397"/>
    <mergeCell ref="S397:T397"/>
    <mergeCell ref="V397:W397"/>
    <mergeCell ref="D398:E398"/>
    <mergeCell ref="F398:G398"/>
    <mergeCell ref="S398:T398"/>
    <mergeCell ref="V398:W398"/>
    <mergeCell ref="D395:E395"/>
    <mergeCell ref="F395:G395"/>
    <mergeCell ref="S395:T395"/>
    <mergeCell ref="V395:W395"/>
    <mergeCell ref="D396:E396"/>
    <mergeCell ref="F396:G396"/>
    <mergeCell ref="S396:T396"/>
    <mergeCell ref="V396:W396"/>
    <mergeCell ref="D393:E393"/>
    <mergeCell ref="F393:G393"/>
    <mergeCell ref="S393:T393"/>
    <mergeCell ref="V393:W393"/>
    <mergeCell ref="D394:E394"/>
    <mergeCell ref="F394:G394"/>
    <mergeCell ref="S394:T394"/>
    <mergeCell ref="V394:W394"/>
    <mergeCell ref="D391:E391"/>
    <mergeCell ref="F391:G391"/>
    <mergeCell ref="S391:T391"/>
    <mergeCell ref="V391:W391"/>
    <mergeCell ref="D392:E392"/>
    <mergeCell ref="F392:G392"/>
    <mergeCell ref="S392:T392"/>
    <mergeCell ref="V392:W392"/>
    <mergeCell ref="D389:E389"/>
    <mergeCell ref="F389:G389"/>
    <mergeCell ref="S389:T389"/>
    <mergeCell ref="V389:W389"/>
    <mergeCell ref="D390:E390"/>
    <mergeCell ref="F390:G390"/>
    <mergeCell ref="S390:T390"/>
    <mergeCell ref="V390:W390"/>
    <mergeCell ref="D387:E387"/>
    <mergeCell ref="F387:G387"/>
    <mergeCell ref="S387:T387"/>
    <mergeCell ref="V387:W387"/>
    <mergeCell ref="D388:E388"/>
    <mergeCell ref="F388:G388"/>
    <mergeCell ref="S388:T388"/>
    <mergeCell ref="V388:W388"/>
    <mergeCell ref="D386:E386"/>
    <mergeCell ref="F386:G386"/>
    <mergeCell ref="S386:T386"/>
    <mergeCell ref="V386:W386"/>
    <mergeCell ref="D385:E385"/>
    <mergeCell ref="F385:G385"/>
    <mergeCell ref="S385:T385"/>
    <mergeCell ref="V385:W385"/>
    <mergeCell ref="D383:E383"/>
    <mergeCell ref="F383:G383"/>
    <mergeCell ref="S383:T383"/>
    <mergeCell ref="V383:W383"/>
    <mergeCell ref="D384:E384"/>
    <mergeCell ref="F384:G384"/>
    <mergeCell ref="S384:T384"/>
    <mergeCell ref="V384:W384"/>
    <mergeCell ref="D381:E381"/>
    <mergeCell ref="F381:G381"/>
    <mergeCell ref="S381:T381"/>
    <mergeCell ref="V381:W381"/>
    <mergeCell ref="D382:E382"/>
    <mergeCell ref="F382:G382"/>
    <mergeCell ref="S382:T382"/>
    <mergeCell ref="V382:W382"/>
    <mergeCell ref="D379:E379"/>
    <mergeCell ref="F379:G379"/>
    <mergeCell ref="S379:T379"/>
    <mergeCell ref="V379:W379"/>
    <mergeCell ref="D380:E380"/>
    <mergeCell ref="F380:G380"/>
    <mergeCell ref="S380:T380"/>
    <mergeCell ref="V380:W380"/>
    <mergeCell ref="D377:E377"/>
    <mergeCell ref="F377:G377"/>
    <mergeCell ref="S377:T377"/>
    <mergeCell ref="V377:W377"/>
    <mergeCell ref="D378:E378"/>
    <mergeCell ref="F378:G378"/>
    <mergeCell ref="S378:T378"/>
    <mergeCell ref="V378:W378"/>
    <mergeCell ref="D375:E375"/>
    <mergeCell ref="F375:G375"/>
    <mergeCell ref="S375:T375"/>
    <mergeCell ref="V375:W375"/>
    <mergeCell ref="D376:E376"/>
    <mergeCell ref="F376:G376"/>
    <mergeCell ref="S376:T376"/>
    <mergeCell ref="V376:W376"/>
    <mergeCell ref="D373:E373"/>
    <mergeCell ref="F373:G373"/>
    <mergeCell ref="S373:T373"/>
    <mergeCell ref="V373:W373"/>
    <mergeCell ref="D374:E374"/>
    <mergeCell ref="F374:G374"/>
    <mergeCell ref="S374:T374"/>
    <mergeCell ref="V374:W374"/>
    <mergeCell ref="D371:E371"/>
    <mergeCell ref="F371:G371"/>
    <mergeCell ref="S371:T371"/>
    <mergeCell ref="V371:W371"/>
    <mergeCell ref="D372:E372"/>
    <mergeCell ref="F372:G372"/>
    <mergeCell ref="S372:T372"/>
    <mergeCell ref="V372:W372"/>
    <mergeCell ref="D369:E369"/>
    <mergeCell ref="F369:G369"/>
    <mergeCell ref="S369:T369"/>
    <mergeCell ref="V369:W369"/>
    <mergeCell ref="D370:E370"/>
    <mergeCell ref="F370:G370"/>
    <mergeCell ref="S370:T370"/>
    <mergeCell ref="V370:W370"/>
    <mergeCell ref="D367:E367"/>
    <mergeCell ref="F367:G367"/>
    <mergeCell ref="S367:T367"/>
    <mergeCell ref="V367:W367"/>
    <mergeCell ref="D368:E368"/>
    <mergeCell ref="F368:G368"/>
    <mergeCell ref="S368:T368"/>
    <mergeCell ref="V368:W368"/>
    <mergeCell ref="D365:E365"/>
    <mergeCell ref="F365:G365"/>
    <mergeCell ref="S365:T365"/>
    <mergeCell ref="V365:W365"/>
    <mergeCell ref="D366:E366"/>
    <mergeCell ref="F366:G366"/>
    <mergeCell ref="S366:T366"/>
    <mergeCell ref="V366:W366"/>
    <mergeCell ref="D363:E363"/>
    <mergeCell ref="F363:G363"/>
    <mergeCell ref="S363:T363"/>
    <mergeCell ref="V363:W363"/>
    <mergeCell ref="D364:E364"/>
    <mergeCell ref="F364:G364"/>
    <mergeCell ref="S364:T364"/>
    <mergeCell ref="V364:W364"/>
    <mergeCell ref="D361:E361"/>
    <mergeCell ref="F361:G361"/>
    <mergeCell ref="S361:T361"/>
    <mergeCell ref="V361:W361"/>
    <mergeCell ref="D362:E362"/>
    <mergeCell ref="F362:G362"/>
    <mergeCell ref="S362:T362"/>
    <mergeCell ref="V362:W362"/>
    <mergeCell ref="D360:E360"/>
    <mergeCell ref="F360:G360"/>
    <mergeCell ref="S360:T360"/>
    <mergeCell ref="V360:W360"/>
    <mergeCell ref="D359:E359"/>
    <mergeCell ref="F359:G359"/>
    <mergeCell ref="S359:T359"/>
    <mergeCell ref="V359:W359"/>
    <mergeCell ref="D357:E357"/>
    <mergeCell ref="F357:G357"/>
    <mergeCell ref="S357:T357"/>
    <mergeCell ref="V357:W357"/>
    <mergeCell ref="D358:E358"/>
    <mergeCell ref="F358:G358"/>
    <mergeCell ref="S358:T358"/>
    <mergeCell ref="V358:W358"/>
    <mergeCell ref="D355:E355"/>
    <mergeCell ref="F355:G355"/>
    <mergeCell ref="S355:T355"/>
    <mergeCell ref="V355:W355"/>
    <mergeCell ref="D356:E356"/>
    <mergeCell ref="F356:G356"/>
    <mergeCell ref="S356:T356"/>
    <mergeCell ref="V356:W356"/>
    <mergeCell ref="D353:E353"/>
    <mergeCell ref="F353:G353"/>
    <mergeCell ref="S353:T353"/>
    <mergeCell ref="V353:W353"/>
    <mergeCell ref="D354:E354"/>
    <mergeCell ref="F354:G354"/>
    <mergeCell ref="S354:T354"/>
    <mergeCell ref="V354:W354"/>
    <mergeCell ref="D351:E351"/>
    <mergeCell ref="F351:G351"/>
    <mergeCell ref="S351:T351"/>
    <mergeCell ref="V351:W351"/>
    <mergeCell ref="D352:E352"/>
    <mergeCell ref="F352:G352"/>
    <mergeCell ref="S352:T352"/>
    <mergeCell ref="V352:W352"/>
    <mergeCell ref="D349:E349"/>
    <mergeCell ref="F349:G349"/>
    <mergeCell ref="S349:T349"/>
    <mergeCell ref="V349:W349"/>
    <mergeCell ref="D350:E350"/>
    <mergeCell ref="F350:G350"/>
    <mergeCell ref="S350:T350"/>
    <mergeCell ref="V350:W350"/>
    <mergeCell ref="D347:E347"/>
    <mergeCell ref="F347:G347"/>
    <mergeCell ref="S347:T347"/>
    <mergeCell ref="V347:W347"/>
    <mergeCell ref="D348:E348"/>
    <mergeCell ref="F348:G348"/>
    <mergeCell ref="S348:T348"/>
    <mergeCell ref="V348:W348"/>
    <mergeCell ref="D345:E345"/>
    <mergeCell ref="F345:G345"/>
    <mergeCell ref="S345:T345"/>
    <mergeCell ref="V345:W345"/>
    <mergeCell ref="D346:E346"/>
    <mergeCell ref="F346:G346"/>
    <mergeCell ref="S346:T346"/>
    <mergeCell ref="V346:W346"/>
    <mergeCell ref="D343:E343"/>
    <mergeCell ref="F343:G343"/>
    <mergeCell ref="S343:T343"/>
    <mergeCell ref="V343:W343"/>
    <mergeCell ref="D344:E344"/>
    <mergeCell ref="F344:G344"/>
    <mergeCell ref="S344:T344"/>
    <mergeCell ref="V344:W344"/>
    <mergeCell ref="D341:E341"/>
    <mergeCell ref="F341:G341"/>
    <mergeCell ref="S341:T341"/>
    <mergeCell ref="V341:W341"/>
    <mergeCell ref="D342:E342"/>
    <mergeCell ref="F342:G342"/>
    <mergeCell ref="S342:T342"/>
    <mergeCell ref="V342:W342"/>
    <mergeCell ref="D339:E339"/>
    <mergeCell ref="F339:G339"/>
    <mergeCell ref="S339:T339"/>
    <mergeCell ref="V339:W339"/>
    <mergeCell ref="D340:E340"/>
    <mergeCell ref="F340:G340"/>
    <mergeCell ref="S340:T340"/>
    <mergeCell ref="V340:W340"/>
    <mergeCell ref="D337:E337"/>
    <mergeCell ref="F337:G337"/>
    <mergeCell ref="S337:T337"/>
    <mergeCell ref="V337:W337"/>
    <mergeCell ref="D338:E338"/>
    <mergeCell ref="F338:G338"/>
    <mergeCell ref="S338:T338"/>
    <mergeCell ref="V338:W338"/>
    <mergeCell ref="D335:E335"/>
    <mergeCell ref="F335:G335"/>
    <mergeCell ref="S335:T335"/>
    <mergeCell ref="V335:W335"/>
    <mergeCell ref="D336:E336"/>
    <mergeCell ref="F336:G336"/>
    <mergeCell ref="S336:T336"/>
    <mergeCell ref="V336:W336"/>
    <mergeCell ref="D333:E333"/>
    <mergeCell ref="F333:G333"/>
    <mergeCell ref="S333:T333"/>
    <mergeCell ref="V333:W333"/>
    <mergeCell ref="D334:E334"/>
    <mergeCell ref="F334:G334"/>
    <mergeCell ref="S334:T334"/>
    <mergeCell ref="V334:W334"/>
    <mergeCell ref="D332:E332"/>
    <mergeCell ref="F332:G332"/>
    <mergeCell ref="S332:T332"/>
    <mergeCell ref="V332:W332"/>
    <mergeCell ref="D331:E331"/>
    <mergeCell ref="F331:G331"/>
    <mergeCell ref="S331:T331"/>
    <mergeCell ref="V331:W331"/>
    <mergeCell ref="D329:E329"/>
    <mergeCell ref="F329:G329"/>
    <mergeCell ref="S329:T329"/>
    <mergeCell ref="V329:W329"/>
    <mergeCell ref="D330:E330"/>
    <mergeCell ref="F330:G330"/>
    <mergeCell ref="S330:T330"/>
    <mergeCell ref="V330:W330"/>
    <mergeCell ref="D327:E327"/>
    <mergeCell ref="F327:G327"/>
    <mergeCell ref="S327:T327"/>
    <mergeCell ref="V327:W327"/>
    <mergeCell ref="D328:E328"/>
    <mergeCell ref="F328:G328"/>
    <mergeCell ref="S328:T328"/>
    <mergeCell ref="V328:W328"/>
    <mergeCell ref="D325:E325"/>
    <mergeCell ref="F325:G325"/>
    <mergeCell ref="S325:T325"/>
    <mergeCell ref="V325:W325"/>
    <mergeCell ref="D326:E326"/>
    <mergeCell ref="F326:G326"/>
    <mergeCell ref="S326:T326"/>
    <mergeCell ref="V326:W326"/>
    <mergeCell ref="D323:E323"/>
    <mergeCell ref="F323:G323"/>
    <mergeCell ref="S323:T323"/>
    <mergeCell ref="V323:W323"/>
    <mergeCell ref="D324:E324"/>
    <mergeCell ref="F324:G324"/>
    <mergeCell ref="S324:T324"/>
    <mergeCell ref="V324:W324"/>
    <mergeCell ref="D321:E321"/>
    <mergeCell ref="F321:G321"/>
    <mergeCell ref="S321:T321"/>
    <mergeCell ref="V321:W321"/>
    <mergeCell ref="D322:E322"/>
    <mergeCell ref="F322:G322"/>
    <mergeCell ref="S322:T322"/>
    <mergeCell ref="V322:W322"/>
    <mergeCell ref="D319:E319"/>
    <mergeCell ref="F319:G319"/>
    <mergeCell ref="S319:T319"/>
    <mergeCell ref="V319:W319"/>
    <mergeCell ref="D320:E320"/>
    <mergeCell ref="F320:G320"/>
    <mergeCell ref="S320:T320"/>
    <mergeCell ref="V320:W320"/>
    <mergeCell ref="D317:E317"/>
    <mergeCell ref="F317:G317"/>
    <mergeCell ref="S317:T317"/>
    <mergeCell ref="V317:W317"/>
    <mergeCell ref="D318:E318"/>
    <mergeCell ref="F318:G318"/>
    <mergeCell ref="S318:T318"/>
    <mergeCell ref="V318:W318"/>
    <mergeCell ref="D315:E315"/>
    <mergeCell ref="F315:G315"/>
    <mergeCell ref="S315:T315"/>
    <mergeCell ref="V315:W315"/>
    <mergeCell ref="D316:E316"/>
    <mergeCell ref="F316:G316"/>
    <mergeCell ref="S316:T316"/>
    <mergeCell ref="V316:W316"/>
    <mergeCell ref="D313:E313"/>
    <mergeCell ref="F313:G313"/>
    <mergeCell ref="S313:T313"/>
    <mergeCell ref="V313:W313"/>
    <mergeCell ref="D314:E314"/>
    <mergeCell ref="F314:G314"/>
    <mergeCell ref="S314:T314"/>
    <mergeCell ref="V314:W314"/>
    <mergeCell ref="D311:E311"/>
    <mergeCell ref="F311:G311"/>
    <mergeCell ref="S311:T311"/>
    <mergeCell ref="V311:W311"/>
    <mergeCell ref="D312:E312"/>
    <mergeCell ref="F312:G312"/>
    <mergeCell ref="S312:T312"/>
    <mergeCell ref="V312:W312"/>
    <mergeCell ref="D309:E309"/>
    <mergeCell ref="F309:G309"/>
    <mergeCell ref="S309:T309"/>
    <mergeCell ref="V309:W309"/>
    <mergeCell ref="D310:E310"/>
    <mergeCell ref="F310:G310"/>
    <mergeCell ref="S310:T310"/>
    <mergeCell ref="V310:W310"/>
    <mergeCell ref="D307:E307"/>
    <mergeCell ref="F307:G307"/>
    <mergeCell ref="S307:T307"/>
    <mergeCell ref="V307:W307"/>
    <mergeCell ref="D308:E308"/>
    <mergeCell ref="F308:G308"/>
    <mergeCell ref="S308:T308"/>
    <mergeCell ref="V308:W308"/>
    <mergeCell ref="D305:E305"/>
    <mergeCell ref="F305:G305"/>
    <mergeCell ref="S305:T305"/>
    <mergeCell ref="V305:W305"/>
    <mergeCell ref="D306:E306"/>
    <mergeCell ref="F306:G306"/>
    <mergeCell ref="S306:T306"/>
    <mergeCell ref="V306:W306"/>
    <mergeCell ref="D303:E303"/>
    <mergeCell ref="F303:G303"/>
    <mergeCell ref="S303:T303"/>
    <mergeCell ref="V303:W303"/>
    <mergeCell ref="D304:E304"/>
    <mergeCell ref="F304:G304"/>
    <mergeCell ref="S304:T304"/>
    <mergeCell ref="V304:W304"/>
    <mergeCell ref="D301:E301"/>
    <mergeCell ref="F301:G301"/>
    <mergeCell ref="S301:T301"/>
    <mergeCell ref="V301:W301"/>
    <mergeCell ref="D302:E302"/>
    <mergeCell ref="F302:G302"/>
    <mergeCell ref="S302:T302"/>
    <mergeCell ref="V302:W302"/>
    <mergeCell ref="D299:E299"/>
    <mergeCell ref="F299:G299"/>
    <mergeCell ref="S299:T299"/>
    <mergeCell ref="V299:W299"/>
    <mergeCell ref="D300:E300"/>
    <mergeCell ref="F300:G300"/>
    <mergeCell ref="S300:T300"/>
    <mergeCell ref="V300:W300"/>
    <mergeCell ref="D297:E297"/>
    <mergeCell ref="F297:G297"/>
    <mergeCell ref="S297:T297"/>
    <mergeCell ref="V297:W297"/>
    <mergeCell ref="D298:E298"/>
    <mergeCell ref="F298:G298"/>
    <mergeCell ref="S298:T298"/>
    <mergeCell ref="V298:W298"/>
    <mergeCell ref="D295:E295"/>
    <mergeCell ref="F295:G295"/>
    <mergeCell ref="S295:T295"/>
    <mergeCell ref="V295:W295"/>
    <mergeCell ref="D296:E296"/>
    <mergeCell ref="F296:G296"/>
    <mergeCell ref="S296:T296"/>
    <mergeCell ref="V296:W296"/>
    <mergeCell ref="D293:E293"/>
    <mergeCell ref="F293:G293"/>
    <mergeCell ref="S293:T293"/>
    <mergeCell ref="V293:W293"/>
    <mergeCell ref="D294:E294"/>
    <mergeCell ref="F294:G294"/>
    <mergeCell ref="S294:T294"/>
    <mergeCell ref="V294:W294"/>
    <mergeCell ref="D291:E291"/>
    <mergeCell ref="F291:G291"/>
    <mergeCell ref="S291:T291"/>
    <mergeCell ref="V291:W291"/>
    <mergeCell ref="D292:E292"/>
    <mergeCell ref="F292:G292"/>
    <mergeCell ref="S292:T292"/>
    <mergeCell ref="V292:W292"/>
    <mergeCell ref="D289:E289"/>
    <mergeCell ref="F289:G289"/>
    <mergeCell ref="S289:T289"/>
    <mergeCell ref="V289:W289"/>
    <mergeCell ref="D290:E290"/>
    <mergeCell ref="F290:G290"/>
    <mergeCell ref="S290:T290"/>
    <mergeCell ref="V290:W290"/>
    <mergeCell ref="D287:E287"/>
    <mergeCell ref="F287:G287"/>
    <mergeCell ref="S287:T287"/>
    <mergeCell ref="V287:W287"/>
    <mergeCell ref="D288:E288"/>
    <mergeCell ref="F288:G288"/>
    <mergeCell ref="S288:T288"/>
    <mergeCell ref="V288:W288"/>
    <mergeCell ref="D285:E285"/>
    <mergeCell ref="F285:G285"/>
    <mergeCell ref="S285:T285"/>
    <mergeCell ref="V285:W285"/>
    <mergeCell ref="D286:E286"/>
    <mergeCell ref="F286:G286"/>
    <mergeCell ref="S286:T286"/>
    <mergeCell ref="V286:W286"/>
    <mergeCell ref="D283:E283"/>
    <mergeCell ref="F283:G283"/>
    <mergeCell ref="S283:T283"/>
    <mergeCell ref="V283:W283"/>
    <mergeCell ref="D284:E284"/>
    <mergeCell ref="F284:G284"/>
    <mergeCell ref="S284:T284"/>
    <mergeCell ref="V284:W284"/>
    <mergeCell ref="D281:E281"/>
    <mergeCell ref="F281:G281"/>
    <mergeCell ref="S281:T281"/>
    <mergeCell ref="V281:W281"/>
    <mergeCell ref="D282:E282"/>
    <mergeCell ref="F282:G282"/>
    <mergeCell ref="S282:T282"/>
    <mergeCell ref="V282:W282"/>
    <mergeCell ref="D279:E279"/>
    <mergeCell ref="F279:G279"/>
    <mergeCell ref="S279:T279"/>
    <mergeCell ref="V279:W279"/>
    <mergeCell ref="D280:E280"/>
    <mergeCell ref="F280:G280"/>
    <mergeCell ref="S280:T280"/>
    <mergeCell ref="V280:W280"/>
    <mergeCell ref="D277:E277"/>
    <mergeCell ref="F277:G277"/>
    <mergeCell ref="S277:T277"/>
    <mergeCell ref="V277:W277"/>
    <mergeCell ref="D278:E278"/>
    <mergeCell ref="F278:G278"/>
    <mergeCell ref="S278:T278"/>
    <mergeCell ref="V278:W278"/>
    <mergeCell ref="D275:E275"/>
    <mergeCell ref="F275:G275"/>
    <mergeCell ref="S275:T275"/>
    <mergeCell ref="V275:W275"/>
    <mergeCell ref="D276:E276"/>
    <mergeCell ref="F276:G276"/>
    <mergeCell ref="S276:T276"/>
    <mergeCell ref="V276:W276"/>
    <mergeCell ref="D273:E273"/>
    <mergeCell ref="F273:G273"/>
    <mergeCell ref="S273:T273"/>
    <mergeCell ref="V273:W273"/>
    <mergeCell ref="D274:E274"/>
    <mergeCell ref="F274:G274"/>
    <mergeCell ref="S274:T274"/>
    <mergeCell ref="V274:W274"/>
    <mergeCell ref="D271:E271"/>
    <mergeCell ref="F271:G271"/>
    <mergeCell ref="S271:T271"/>
    <mergeCell ref="V271:W271"/>
    <mergeCell ref="D272:E272"/>
    <mergeCell ref="F272:G272"/>
    <mergeCell ref="S272:T272"/>
    <mergeCell ref="V272:W272"/>
    <mergeCell ref="D269:E269"/>
    <mergeCell ref="F269:G269"/>
    <mergeCell ref="S269:T269"/>
    <mergeCell ref="V269:W269"/>
    <mergeCell ref="D270:E270"/>
    <mergeCell ref="F270:G270"/>
    <mergeCell ref="S270:T270"/>
    <mergeCell ref="V270:W270"/>
    <mergeCell ref="D267:E267"/>
    <mergeCell ref="F267:G267"/>
    <mergeCell ref="S267:T267"/>
    <mergeCell ref="V267:W267"/>
    <mergeCell ref="D268:E268"/>
    <mergeCell ref="F268:G268"/>
    <mergeCell ref="S268:T268"/>
    <mergeCell ref="V268:W268"/>
    <mergeCell ref="D265:E265"/>
    <mergeCell ref="F265:G265"/>
    <mergeCell ref="S265:T265"/>
    <mergeCell ref="V265:W265"/>
    <mergeCell ref="D266:E266"/>
    <mergeCell ref="F266:G266"/>
    <mergeCell ref="S266:T266"/>
    <mergeCell ref="V266:W266"/>
    <mergeCell ref="D264:E264"/>
    <mergeCell ref="F264:G264"/>
    <mergeCell ref="S264:T264"/>
    <mergeCell ref="V264:W264"/>
    <mergeCell ref="D263:E263"/>
    <mergeCell ref="F263:G263"/>
    <mergeCell ref="S263:T263"/>
    <mergeCell ref="V263:W263"/>
    <mergeCell ref="D262:E262"/>
    <mergeCell ref="F262:G262"/>
    <mergeCell ref="S262:T262"/>
    <mergeCell ref="V262:W262"/>
    <mergeCell ref="D260:E260"/>
    <mergeCell ref="F260:G260"/>
    <mergeCell ref="S260:T260"/>
    <mergeCell ref="V260:W260"/>
    <mergeCell ref="D261:E261"/>
    <mergeCell ref="F261:G261"/>
    <mergeCell ref="S261:T261"/>
    <mergeCell ref="V261:W261"/>
    <mergeCell ref="D258:E258"/>
    <mergeCell ref="F258:G258"/>
    <mergeCell ref="S258:T258"/>
    <mergeCell ref="V258:W258"/>
    <mergeCell ref="D259:E259"/>
    <mergeCell ref="F259:G259"/>
    <mergeCell ref="S259:T259"/>
    <mergeCell ref="V259:W259"/>
    <mergeCell ref="D256:E256"/>
    <mergeCell ref="F256:G256"/>
    <mergeCell ref="S256:T256"/>
    <mergeCell ref="V256:W256"/>
    <mergeCell ref="D257:E257"/>
    <mergeCell ref="F257:G257"/>
    <mergeCell ref="S257:T257"/>
    <mergeCell ref="V257:W257"/>
    <mergeCell ref="D254:E254"/>
    <mergeCell ref="F254:G254"/>
    <mergeCell ref="S254:T254"/>
    <mergeCell ref="V254:W254"/>
    <mergeCell ref="D255:E255"/>
    <mergeCell ref="F255:G255"/>
    <mergeCell ref="S255:T255"/>
    <mergeCell ref="V255:W255"/>
    <mergeCell ref="D252:E252"/>
    <mergeCell ref="F252:G252"/>
    <mergeCell ref="S252:T252"/>
    <mergeCell ref="V252:W252"/>
    <mergeCell ref="D253:E253"/>
    <mergeCell ref="F253:G253"/>
    <mergeCell ref="S253:T253"/>
    <mergeCell ref="V253:W253"/>
    <mergeCell ref="D250:E250"/>
    <mergeCell ref="F250:G250"/>
    <mergeCell ref="S250:T250"/>
    <mergeCell ref="V250:W250"/>
    <mergeCell ref="D251:E251"/>
    <mergeCell ref="F251:G251"/>
    <mergeCell ref="S251:T251"/>
    <mergeCell ref="V251:W251"/>
    <mergeCell ref="D248:E248"/>
    <mergeCell ref="F248:G248"/>
    <mergeCell ref="S248:T248"/>
    <mergeCell ref="V248:W248"/>
    <mergeCell ref="D249:E249"/>
    <mergeCell ref="F249:G249"/>
    <mergeCell ref="S249:T249"/>
    <mergeCell ref="V249:W249"/>
    <mergeCell ref="D246:E246"/>
    <mergeCell ref="F246:G246"/>
    <mergeCell ref="S246:T246"/>
    <mergeCell ref="V246:W246"/>
    <mergeCell ref="D247:E247"/>
    <mergeCell ref="F247:G247"/>
    <mergeCell ref="S247:T247"/>
    <mergeCell ref="V247:W247"/>
    <mergeCell ref="D244:E244"/>
    <mergeCell ref="F244:G244"/>
    <mergeCell ref="S244:T244"/>
    <mergeCell ref="V244:W244"/>
    <mergeCell ref="D245:E245"/>
    <mergeCell ref="F245:G245"/>
    <mergeCell ref="S245:T245"/>
    <mergeCell ref="V245:W245"/>
    <mergeCell ref="D242:E242"/>
    <mergeCell ref="F242:G242"/>
    <mergeCell ref="S242:T242"/>
    <mergeCell ref="V242:W242"/>
    <mergeCell ref="D243:E243"/>
    <mergeCell ref="F243:G243"/>
    <mergeCell ref="S243:T243"/>
    <mergeCell ref="V243:W243"/>
    <mergeCell ref="D240:E240"/>
    <mergeCell ref="F240:G240"/>
    <mergeCell ref="S240:T240"/>
    <mergeCell ref="V240:W240"/>
    <mergeCell ref="D241:E241"/>
    <mergeCell ref="F241:G241"/>
    <mergeCell ref="S241:T241"/>
    <mergeCell ref="V241:W241"/>
    <mergeCell ref="D238:E238"/>
    <mergeCell ref="F238:G238"/>
    <mergeCell ref="S238:T238"/>
    <mergeCell ref="V238:W238"/>
    <mergeCell ref="D239:E239"/>
    <mergeCell ref="F239:G239"/>
    <mergeCell ref="S239:T239"/>
    <mergeCell ref="V239:W239"/>
    <mergeCell ref="D237:E237"/>
    <mergeCell ref="F237:G237"/>
    <mergeCell ref="S237:T237"/>
    <mergeCell ref="V237:W237"/>
    <mergeCell ref="D236:E236"/>
    <mergeCell ref="F236:G236"/>
    <mergeCell ref="S236:T236"/>
    <mergeCell ref="V236:W236"/>
    <mergeCell ref="D234:E234"/>
    <mergeCell ref="F234:G234"/>
    <mergeCell ref="S234:T234"/>
    <mergeCell ref="V234:W234"/>
    <mergeCell ref="D235:E235"/>
    <mergeCell ref="F235:G235"/>
    <mergeCell ref="S235:T235"/>
    <mergeCell ref="V235:W235"/>
    <mergeCell ref="D232:E232"/>
    <mergeCell ref="F232:G232"/>
    <mergeCell ref="S232:T232"/>
    <mergeCell ref="V232:W232"/>
    <mergeCell ref="D233:E233"/>
    <mergeCell ref="F233:G233"/>
    <mergeCell ref="S233:T233"/>
    <mergeCell ref="V233:W233"/>
    <mergeCell ref="D230:E230"/>
    <mergeCell ref="F230:G230"/>
    <mergeCell ref="S230:T230"/>
    <mergeCell ref="V230:W230"/>
    <mergeCell ref="D231:E231"/>
    <mergeCell ref="F231:G231"/>
    <mergeCell ref="S231:T231"/>
    <mergeCell ref="V231:W231"/>
    <mergeCell ref="D228:E228"/>
    <mergeCell ref="F228:G228"/>
    <mergeCell ref="S228:T228"/>
    <mergeCell ref="V228:W228"/>
    <mergeCell ref="D229:E229"/>
    <mergeCell ref="F229:G229"/>
    <mergeCell ref="S229:T229"/>
    <mergeCell ref="V229:W229"/>
    <mergeCell ref="D226:E226"/>
    <mergeCell ref="F226:G226"/>
    <mergeCell ref="S226:T226"/>
    <mergeCell ref="V226:W226"/>
    <mergeCell ref="D227:E227"/>
    <mergeCell ref="F227:G227"/>
    <mergeCell ref="S227:T227"/>
    <mergeCell ref="V227:W227"/>
    <mergeCell ref="D224:E224"/>
    <mergeCell ref="F224:G224"/>
    <mergeCell ref="S224:T224"/>
    <mergeCell ref="V224:W224"/>
    <mergeCell ref="D225:E225"/>
    <mergeCell ref="F225:G225"/>
    <mergeCell ref="S225:T225"/>
    <mergeCell ref="V225:W225"/>
    <mergeCell ref="D222:E222"/>
    <mergeCell ref="F222:G222"/>
    <mergeCell ref="S222:T222"/>
    <mergeCell ref="V222:W222"/>
    <mergeCell ref="D223:E223"/>
    <mergeCell ref="F223:G223"/>
    <mergeCell ref="S223:T223"/>
    <mergeCell ref="V223:W223"/>
    <mergeCell ref="D220:E220"/>
    <mergeCell ref="F220:G220"/>
    <mergeCell ref="S220:T220"/>
    <mergeCell ref="V220:W220"/>
    <mergeCell ref="D221:E221"/>
    <mergeCell ref="F221:G221"/>
    <mergeCell ref="S221:T221"/>
    <mergeCell ref="V221:W221"/>
    <mergeCell ref="D218:E218"/>
    <mergeCell ref="F218:G218"/>
    <mergeCell ref="S218:T218"/>
    <mergeCell ref="V218:W218"/>
    <mergeCell ref="D219:E219"/>
    <mergeCell ref="F219:G219"/>
    <mergeCell ref="S219:T219"/>
    <mergeCell ref="V219:W219"/>
    <mergeCell ref="D216:E216"/>
    <mergeCell ref="F216:G216"/>
    <mergeCell ref="S216:T216"/>
    <mergeCell ref="V216:W216"/>
    <mergeCell ref="D217:E217"/>
    <mergeCell ref="F217:G217"/>
    <mergeCell ref="S217:T217"/>
    <mergeCell ref="V217:W217"/>
    <mergeCell ref="D214:E214"/>
    <mergeCell ref="F214:G214"/>
    <mergeCell ref="S214:T214"/>
    <mergeCell ref="V214:W214"/>
    <mergeCell ref="D215:E215"/>
    <mergeCell ref="F215:G215"/>
    <mergeCell ref="S215:T215"/>
    <mergeCell ref="V215:W215"/>
    <mergeCell ref="D212:E212"/>
    <mergeCell ref="F212:G212"/>
    <mergeCell ref="S212:T212"/>
    <mergeCell ref="V212:W212"/>
    <mergeCell ref="D213:E213"/>
    <mergeCell ref="F213:G213"/>
    <mergeCell ref="S213:T213"/>
    <mergeCell ref="V213:W213"/>
    <mergeCell ref="D210:E210"/>
    <mergeCell ref="F210:G210"/>
    <mergeCell ref="S210:T210"/>
    <mergeCell ref="V210:W210"/>
    <mergeCell ref="D211:E211"/>
    <mergeCell ref="F211:G211"/>
    <mergeCell ref="S211:T211"/>
    <mergeCell ref="V211:W211"/>
    <mergeCell ref="D208:E208"/>
    <mergeCell ref="F208:G208"/>
    <mergeCell ref="S208:T208"/>
    <mergeCell ref="V208:W208"/>
    <mergeCell ref="D209:E209"/>
    <mergeCell ref="F209:G209"/>
    <mergeCell ref="S209:T209"/>
    <mergeCell ref="V209:W209"/>
    <mergeCell ref="D206:E206"/>
    <mergeCell ref="F206:G206"/>
    <mergeCell ref="S206:T206"/>
    <mergeCell ref="V206:W206"/>
    <mergeCell ref="D207:E207"/>
    <mergeCell ref="F207:G207"/>
    <mergeCell ref="S207:T207"/>
    <mergeCell ref="V207:W207"/>
    <mergeCell ref="D204:E204"/>
    <mergeCell ref="F204:G204"/>
    <mergeCell ref="S204:T204"/>
    <mergeCell ref="V204:W204"/>
    <mergeCell ref="D205:E205"/>
    <mergeCell ref="F205:G205"/>
    <mergeCell ref="S205:T205"/>
    <mergeCell ref="V205:W205"/>
    <mergeCell ref="D202:E202"/>
    <mergeCell ref="F202:G202"/>
    <mergeCell ref="S202:T202"/>
    <mergeCell ref="V202:W202"/>
    <mergeCell ref="D203:E203"/>
    <mergeCell ref="F203:G203"/>
    <mergeCell ref="S203:T203"/>
    <mergeCell ref="V203:W203"/>
    <mergeCell ref="D200:E200"/>
    <mergeCell ref="F200:G200"/>
    <mergeCell ref="S200:T200"/>
    <mergeCell ref="V200:W200"/>
    <mergeCell ref="D201:E201"/>
    <mergeCell ref="F201:G201"/>
    <mergeCell ref="S201:T201"/>
    <mergeCell ref="V201:W201"/>
    <mergeCell ref="D198:E198"/>
    <mergeCell ref="F198:G198"/>
    <mergeCell ref="S198:T198"/>
    <mergeCell ref="V198:W198"/>
    <mergeCell ref="D199:E199"/>
    <mergeCell ref="F199:G199"/>
    <mergeCell ref="S199:T199"/>
    <mergeCell ref="V199:W199"/>
    <mergeCell ref="D196:E196"/>
    <mergeCell ref="F196:G196"/>
    <mergeCell ref="S196:T196"/>
    <mergeCell ref="V196:W196"/>
    <mergeCell ref="D197:E197"/>
    <mergeCell ref="F197:G197"/>
    <mergeCell ref="S197:T197"/>
    <mergeCell ref="V197:W197"/>
    <mergeCell ref="D194:E194"/>
    <mergeCell ref="F194:G194"/>
    <mergeCell ref="S194:T194"/>
    <mergeCell ref="V194:W194"/>
    <mergeCell ref="D195:E195"/>
    <mergeCell ref="F195:G195"/>
    <mergeCell ref="S195:T195"/>
    <mergeCell ref="V195:W195"/>
    <mergeCell ref="D192:E192"/>
    <mergeCell ref="F192:G192"/>
    <mergeCell ref="S192:T192"/>
    <mergeCell ref="V192:W192"/>
    <mergeCell ref="D193:E193"/>
    <mergeCell ref="F193:G193"/>
    <mergeCell ref="S193:T193"/>
    <mergeCell ref="V193:W193"/>
    <mergeCell ref="D190:E190"/>
    <mergeCell ref="F190:G190"/>
    <mergeCell ref="S190:T190"/>
    <mergeCell ref="V190:W190"/>
    <mergeCell ref="D191:E191"/>
    <mergeCell ref="F191:G191"/>
    <mergeCell ref="S191:T191"/>
    <mergeCell ref="V191:W191"/>
    <mergeCell ref="D188:E188"/>
    <mergeCell ref="F188:G188"/>
    <mergeCell ref="S188:T188"/>
    <mergeCell ref="V188:W188"/>
    <mergeCell ref="D189:E189"/>
    <mergeCell ref="F189:G189"/>
    <mergeCell ref="S189:T189"/>
    <mergeCell ref="V189:W189"/>
    <mergeCell ref="D186:E186"/>
    <mergeCell ref="F186:G186"/>
    <mergeCell ref="S186:T186"/>
    <mergeCell ref="V186:W186"/>
    <mergeCell ref="D187:E187"/>
    <mergeCell ref="F187:G187"/>
    <mergeCell ref="S187:T187"/>
    <mergeCell ref="V187:W187"/>
    <mergeCell ref="D184:E184"/>
    <mergeCell ref="F184:G184"/>
    <mergeCell ref="S184:T184"/>
    <mergeCell ref="V184:W184"/>
    <mergeCell ref="D185:E185"/>
    <mergeCell ref="F185:G185"/>
    <mergeCell ref="S185:T185"/>
    <mergeCell ref="V185:W185"/>
    <mergeCell ref="D182:E182"/>
    <mergeCell ref="F182:G182"/>
    <mergeCell ref="S182:T182"/>
    <mergeCell ref="V182:W182"/>
    <mergeCell ref="D183:E183"/>
    <mergeCell ref="F183:G183"/>
    <mergeCell ref="S183:T183"/>
    <mergeCell ref="V183:W183"/>
    <mergeCell ref="D180:E180"/>
    <mergeCell ref="F180:G180"/>
    <mergeCell ref="S180:T180"/>
    <mergeCell ref="V180:W180"/>
    <mergeCell ref="D181:E181"/>
    <mergeCell ref="F181:G181"/>
    <mergeCell ref="S181:T181"/>
    <mergeCell ref="V181:W181"/>
    <mergeCell ref="D178:E178"/>
    <mergeCell ref="F178:G178"/>
    <mergeCell ref="S178:T178"/>
    <mergeCell ref="V178:W178"/>
    <mergeCell ref="D179:E179"/>
    <mergeCell ref="F179:G179"/>
    <mergeCell ref="S179:T179"/>
    <mergeCell ref="V179:W179"/>
    <mergeCell ref="D176:E176"/>
    <mergeCell ref="F176:G176"/>
    <mergeCell ref="S176:T176"/>
    <mergeCell ref="V176:W176"/>
    <mergeCell ref="D177:E177"/>
    <mergeCell ref="F177:G177"/>
    <mergeCell ref="S177:T177"/>
    <mergeCell ref="V177:W177"/>
    <mergeCell ref="D174:E174"/>
    <mergeCell ref="F174:G174"/>
    <mergeCell ref="S174:T174"/>
    <mergeCell ref="V174:W174"/>
    <mergeCell ref="D175:E175"/>
    <mergeCell ref="F175:G175"/>
    <mergeCell ref="S175:T175"/>
    <mergeCell ref="V175:W175"/>
    <mergeCell ref="D172:E172"/>
    <mergeCell ref="F172:G172"/>
    <mergeCell ref="S172:T172"/>
    <mergeCell ref="V172:W172"/>
    <mergeCell ref="D173:E173"/>
    <mergeCell ref="F173:G173"/>
    <mergeCell ref="S173:T173"/>
    <mergeCell ref="V173:W173"/>
    <mergeCell ref="D170:E170"/>
    <mergeCell ref="F170:G170"/>
    <mergeCell ref="S170:T170"/>
    <mergeCell ref="V170:W170"/>
    <mergeCell ref="D171:E171"/>
    <mergeCell ref="F171:G171"/>
    <mergeCell ref="S171:T171"/>
    <mergeCell ref="V171:W171"/>
    <mergeCell ref="D168:E168"/>
    <mergeCell ref="F168:G168"/>
    <mergeCell ref="S168:T168"/>
    <mergeCell ref="V168:W168"/>
    <mergeCell ref="D169:E169"/>
    <mergeCell ref="F169:G169"/>
    <mergeCell ref="S169:T169"/>
    <mergeCell ref="V169:W169"/>
    <mergeCell ref="D166:E166"/>
    <mergeCell ref="F166:G166"/>
    <mergeCell ref="S166:T166"/>
    <mergeCell ref="V166:W166"/>
    <mergeCell ref="D167:E167"/>
    <mergeCell ref="F167:G167"/>
    <mergeCell ref="S167:T167"/>
    <mergeCell ref="V167:W167"/>
    <mergeCell ref="D164:E164"/>
    <mergeCell ref="F164:G164"/>
    <mergeCell ref="S164:T164"/>
    <mergeCell ref="V164:W164"/>
    <mergeCell ref="D165:E165"/>
    <mergeCell ref="F165:G165"/>
    <mergeCell ref="S165:T165"/>
    <mergeCell ref="V165:W165"/>
    <mergeCell ref="D162:E162"/>
    <mergeCell ref="F162:G162"/>
    <mergeCell ref="S162:T162"/>
    <mergeCell ref="V162:W162"/>
    <mergeCell ref="D163:E163"/>
    <mergeCell ref="F163:G163"/>
    <mergeCell ref="S163:T163"/>
    <mergeCell ref="V163:W163"/>
    <mergeCell ref="D160:E160"/>
    <mergeCell ref="F160:G160"/>
    <mergeCell ref="S160:T160"/>
    <mergeCell ref="V160:W160"/>
    <mergeCell ref="D161:E161"/>
    <mergeCell ref="F161:G161"/>
    <mergeCell ref="S161:T161"/>
    <mergeCell ref="V161:W161"/>
    <mergeCell ref="D158:E158"/>
    <mergeCell ref="F158:G158"/>
    <mergeCell ref="S158:T158"/>
    <mergeCell ref="V158:W158"/>
    <mergeCell ref="D159:E159"/>
    <mergeCell ref="F159:G159"/>
    <mergeCell ref="S159:T159"/>
    <mergeCell ref="V159:W159"/>
    <mergeCell ref="D156:E156"/>
    <mergeCell ref="F156:G156"/>
    <mergeCell ref="S156:T156"/>
    <mergeCell ref="V156:W156"/>
    <mergeCell ref="D157:E157"/>
    <mergeCell ref="F157:G157"/>
    <mergeCell ref="S157:T157"/>
    <mergeCell ref="V157:W157"/>
    <mergeCell ref="D154:E154"/>
    <mergeCell ref="F154:G154"/>
    <mergeCell ref="S154:T154"/>
    <mergeCell ref="V154:W154"/>
    <mergeCell ref="D155:E155"/>
    <mergeCell ref="F155:G155"/>
    <mergeCell ref="S155:T155"/>
    <mergeCell ref="V155:W155"/>
    <mergeCell ref="D152:E152"/>
    <mergeCell ref="F152:G152"/>
    <mergeCell ref="S152:T152"/>
    <mergeCell ref="V152:W152"/>
    <mergeCell ref="D153:E153"/>
    <mergeCell ref="F153:G153"/>
    <mergeCell ref="S153:T153"/>
    <mergeCell ref="V153:W153"/>
    <mergeCell ref="D150:E150"/>
    <mergeCell ref="F150:G150"/>
    <mergeCell ref="S150:T150"/>
    <mergeCell ref="V150:W150"/>
    <mergeCell ref="D151:E151"/>
    <mergeCell ref="F151:G151"/>
    <mergeCell ref="S151:T151"/>
    <mergeCell ref="V151:W151"/>
    <mergeCell ref="D148:E148"/>
    <mergeCell ref="F148:G148"/>
    <mergeCell ref="S148:T148"/>
    <mergeCell ref="V148:W148"/>
    <mergeCell ref="D149:E149"/>
    <mergeCell ref="F149:G149"/>
    <mergeCell ref="S149:T149"/>
    <mergeCell ref="V149:W149"/>
    <mergeCell ref="D146:E146"/>
    <mergeCell ref="F146:G146"/>
    <mergeCell ref="S146:T146"/>
    <mergeCell ref="V146:W146"/>
    <mergeCell ref="D147:E147"/>
    <mergeCell ref="F147:G147"/>
    <mergeCell ref="S147:T147"/>
    <mergeCell ref="V147:W147"/>
    <mergeCell ref="D144:E144"/>
    <mergeCell ref="F144:G144"/>
    <mergeCell ref="S144:T144"/>
    <mergeCell ref="V144:W144"/>
    <mergeCell ref="D145:E145"/>
    <mergeCell ref="F145:G145"/>
    <mergeCell ref="S145:T145"/>
    <mergeCell ref="V145:W145"/>
    <mergeCell ref="D142:E142"/>
    <mergeCell ref="F142:G142"/>
    <mergeCell ref="S142:T142"/>
    <mergeCell ref="V142:W142"/>
    <mergeCell ref="D143:E143"/>
    <mergeCell ref="F143:G143"/>
    <mergeCell ref="S143:T143"/>
    <mergeCell ref="V143:W143"/>
    <mergeCell ref="D140:E140"/>
    <mergeCell ref="F140:G140"/>
    <mergeCell ref="S140:T140"/>
    <mergeCell ref="V140:W140"/>
    <mergeCell ref="D141:E141"/>
    <mergeCell ref="F141:G141"/>
    <mergeCell ref="S141:T141"/>
    <mergeCell ref="V141:W141"/>
    <mergeCell ref="D138:E138"/>
    <mergeCell ref="F138:G138"/>
    <mergeCell ref="S138:T138"/>
    <mergeCell ref="V138:W138"/>
    <mergeCell ref="D139:E139"/>
    <mergeCell ref="F139:G139"/>
    <mergeCell ref="S139:T139"/>
    <mergeCell ref="V139:W139"/>
    <mergeCell ref="D136:E136"/>
    <mergeCell ref="F136:G136"/>
    <mergeCell ref="S136:T136"/>
    <mergeCell ref="V136:W136"/>
    <mergeCell ref="D137:E137"/>
    <mergeCell ref="F137:G137"/>
    <mergeCell ref="S137:T137"/>
    <mergeCell ref="V137:W137"/>
    <mergeCell ref="D134:E134"/>
    <mergeCell ref="F134:G134"/>
    <mergeCell ref="S134:T134"/>
    <mergeCell ref="V134:W134"/>
    <mergeCell ref="D135:E135"/>
    <mergeCell ref="F135:G135"/>
    <mergeCell ref="S135:T135"/>
    <mergeCell ref="V135:W135"/>
    <mergeCell ref="D132:E132"/>
    <mergeCell ref="F132:G132"/>
    <mergeCell ref="S132:T132"/>
    <mergeCell ref="V132:W132"/>
    <mergeCell ref="D133:E133"/>
    <mergeCell ref="F133:G133"/>
    <mergeCell ref="S133:T133"/>
    <mergeCell ref="V133:W133"/>
    <mergeCell ref="D130:E130"/>
    <mergeCell ref="F130:G130"/>
    <mergeCell ref="S130:T130"/>
    <mergeCell ref="V130:W130"/>
    <mergeCell ref="D131:E131"/>
    <mergeCell ref="F131:G131"/>
    <mergeCell ref="S131:T131"/>
    <mergeCell ref="V131:W131"/>
    <mergeCell ref="D128:E128"/>
    <mergeCell ref="F128:G128"/>
    <mergeCell ref="S128:T128"/>
    <mergeCell ref="V128:W128"/>
    <mergeCell ref="D129:E129"/>
    <mergeCell ref="F129:G129"/>
    <mergeCell ref="S129:T129"/>
    <mergeCell ref="V129:W129"/>
    <mergeCell ref="D126:E126"/>
    <mergeCell ref="F126:G126"/>
    <mergeCell ref="S126:T126"/>
    <mergeCell ref="V126:W126"/>
    <mergeCell ref="D127:E127"/>
    <mergeCell ref="F127:G127"/>
    <mergeCell ref="S127:T127"/>
    <mergeCell ref="V127:W127"/>
    <mergeCell ref="D124:E124"/>
    <mergeCell ref="F124:G124"/>
    <mergeCell ref="S124:T124"/>
    <mergeCell ref="V124:W124"/>
    <mergeCell ref="D125:E125"/>
    <mergeCell ref="F125:G125"/>
    <mergeCell ref="S125:T125"/>
    <mergeCell ref="V125:W125"/>
    <mergeCell ref="D122:E122"/>
    <mergeCell ref="F122:G122"/>
    <mergeCell ref="S122:T122"/>
    <mergeCell ref="V122:W122"/>
    <mergeCell ref="D123:E123"/>
    <mergeCell ref="F123:G123"/>
    <mergeCell ref="S123:T123"/>
    <mergeCell ref="V123:W123"/>
    <mergeCell ref="D120:E120"/>
    <mergeCell ref="F120:G120"/>
    <mergeCell ref="S120:T120"/>
    <mergeCell ref="V120:W120"/>
    <mergeCell ref="D121:E121"/>
    <mergeCell ref="F121:G121"/>
    <mergeCell ref="S121:T121"/>
    <mergeCell ref="V121:W121"/>
    <mergeCell ref="D118:E118"/>
    <mergeCell ref="F118:G118"/>
    <mergeCell ref="S118:T118"/>
    <mergeCell ref="V118:W118"/>
    <mergeCell ref="D119:E119"/>
    <mergeCell ref="F119:G119"/>
    <mergeCell ref="S119:T119"/>
    <mergeCell ref="V119:W119"/>
    <mergeCell ref="D116:E116"/>
    <mergeCell ref="F116:G116"/>
    <mergeCell ref="S116:T116"/>
    <mergeCell ref="V116:W116"/>
    <mergeCell ref="D117:E117"/>
    <mergeCell ref="F117:G117"/>
    <mergeCell ref="S117:T117"/>
    <mergeCell ref="V117:W117"/>
    <mergeCell ref="D114:E114"/>
    <mergeCell ref="F114:G114"/>
    <mergeCell ref="S114:T114"/>
    <mergeCell ref="V114:W114"/>
    <mergeCell ref="D115:E115"/>
    <mergeCell ref="F115:G115"/>
    <mergeCell ref="S115:T115"/>
    <mergeCell ref="V115:W115"/>
    <mergeCell ref="D112:E112"/>
    <mergeCell ref="F112:G112"/>
    <mergeCell ref="S112:T112"/>
    <mergeCell ref="V112:W112"/>
    <mergeCell ref="D113:E113"/>
    <mergeCell ref="F113:G113"/>
    <mergeCell ref="S113:T113"/>
    <mergeCell ref="V113:W113"/>
    <mergeCell ref="D110:E110"/>
    <mergeCell ref="F110:G110"/>
    <mergeCell ref="S110:T110"/>
    <mergeCell ref="V110:W110"/>
    <mergeCell ref="D111:E111"/>
    <mergeCell ref="F111:G111"/>
    <mergeCell ref="S111:T111"/>
    <mergeCell ref="V111:W111"/>
    <mergeCell ref="D108:E108"/>
    <mergeCell ref="F108:G108"/>
    <mergeCell ref="S108:T108"/>
    <mergeCell ref="V108:W108"/>
    <mergeCell ref="D109:E109"/>
    <mergeCell ref="F109:G109"/>
    <mergeCell ref="S109:T109"/>
    <mergeCell ref="V109:W109"/>
    <mergeCell ref="D106:E106"/>
    <mergeCell ref="F106:G106"/>
    <mergeCell ref="S106:T106"/>
    <mergeCell ref="V106:W106"/>
    <mergeCell ref="D107:E107"/>
    <mergeCell ref="F107:G107"/>
    <mergeCell ref="S107:T107"/>
    <mergeCell ref="V107:W107"/>
    <mergeCell ref="D104:E104"/>
    <mergeCell ref="F104:G104"/>
    <mergeCell ref="S104:T104"/>
    <mergeCell ref="V104:W104"/>
    <mergeCell ref="D105:E105"/>
    <mergeCell ref="F105:G105"/>
    <mergeCell ref="S105:T105"/>
    <mergeCell ref="V105:W105"/>
    <mergeCell ref="D103:E103"/>
    <mergeCell ref="F103:G103"/>
    <mergeCell ref="S103:T103"/>
    <mergeCell ref="V103:W103"/>
    <mergeCell ref="D102:E102"/>
    <mergeCell ref="F102:G102"/>
    <mergeCell ref="S102:T102"/>
    <mergeCell ref="V102:W102"/>
    <mergeCell ref="D100:E100"/>
    <mergeCell ref="F100:G100"/>
    <mergeCell ref="S100:T100"/>
    <mergeCell ref="V100:W100"/>
    <mergeCell ref="D101:E101"/>
    <mergeCell ref="F101:G101"/>
    <mergeCell ref="S101:T101"/>
    <mergeCell ref="V101:W101"/>
    <mergeCell ref="D98:E98"/>
    <mergeCell ref="F98:G98"/>
    <mergeCell ref="S98:T98"/>
    <mergeCell ref="V98:W98"/>
    <mergeCell ref="D99:E99"/>
    <mergeCell ref="F99:G99"/>
    <mergeCell ref="S99:T99"/>
    <mergeCell ref="V99:W99"/>
    <mergeCell ref="D96:E96"/>
    <mergeCell ref="F96:G96"/>
    <mergeCell ref="S96:T96"/>
    <mergeCell ref="V96:W96"/>
    <mergeCell ref="D97:E97"/>
    <mergeCell ref="F97:G97"/>
    <mergeCell ref="S97:T97"/>
    <mergeCell ref="V97:W97"/>
    <mergeCell ref="D94:E94"/>
    <mergeCell ref="F94:G94"/>
    <mergeCell ref="S94:T94"/>
    <mergeCell ref="V94:W94"/>
    <mergeCell ref="D95:E95"/>
    <mergeCell ref="F95:G95"/>
    <mergeCell ref="S95:T95"/>
    <mergeCell ref="V95:W95"/>
    <mergeCell ref="D92:E92"/>
    <mergeCell ref="F92:G92"/>
    <mergeCell ref="S92:T92"/>
    <mergeCell ref="V92:W92"/>
    <mergeCell ref="D93:E93"/>
    <mergeCell ref="F93:G93"/>
    <mergeCell ref="S93:T93"/>
    <mergeCell ref="V93:W93"/>
    <mergeCell ref="D90:E90"/>
    <mergeCell ref="F90:G90"/>
    <mergeCell ref="S90:T90"/>
    <mergeCell ref="V90:W90"/>
    <mergeCell ref="D91:E91"/>
    <mergeCell ref="F91:G91"/>
    <mergeCell ref="S91:T91"/>
    <mergeCell ref="V91:W91"/>
    <mergeCell ref="D88:E88"/>
    <mergeCell ref="F88:G88"/>
    <mergeCell ref="S88:T88"/>
    <mergeCell ref="V88:W88"/>
    <mergeCell ref="D89:E89"/>
    <mergeCell ref="F89:G89"/>
    <mergeCell ref="S89:T89"/>
    <mergeCell ref="V89:W89"/>
    <mergeCell ref="D86:E86"/>
    <mergeCell ref="F86:G86"/>
    <mergeCell ref="S86:T86"/>
    <mergeCell ref="V86:W86"/>
    <mergeCell ref="D87:E87"/>
    <mergeCell ref="F87:G87"/>
    <mergeCell ref="S87:T87"/>
    <mergeCell ref="V87:W87"/>
    <mergeCell ref="D84:E84"/>
    <mergeCell ref="F84:G84"/>
    <mergeCell ref="S84:T84"/>
    <mergeCell ref="V84:W84"/>
    <mergeCell ref="D85:E85"/>
    <mergeCell ref="F85:G85"/>
    <mergeCell ref="S85:T85"/>
    <mergeCell ref="V85:W85"/>
    <mergeCell ref="D82:E82"/>
    <mergeCell ref="F82:G82"/>
    <mergeCell ref="S82:T82"/>
    <mergeCell ref="V82:W82"/>
    <mergeCell ref="D83:E83"/>
    <mergeCell ref="F83:G83"/>
    <mergeCell ref="S83:T83"/>
    <mergeCell ref="V83:W83"/>
    <mergeCell ref="D80:E80"/>
    <mergeCell ref="F80:G80"/>
    <mergeCell ref="S80:T80"/>
    <mergeCell ref="V80:W80"/>
    <mergeCell ref="D81:E81"/>
    <mergeCell ref="F81:G81"/>
    <mergeCell ref="S81:T81"/>
    <mergeCell ref="V81:W81"/>
    <mergeCell ref="D78:E78"/>
    <mergeCell ref="F78:G78"/>
    <mergeCell ref="S78:T78"/>
    <mergeCell ref="V78:W78"/>
    <mergeCell ref="D79:E79"/>
    <mergeCell ref="F79:G79"/>
    <mergeCell ref="S79:T79"/>
    <mergeCell ref="V79:W79"/>
    <mergeCell ref="D76:E76"/>
    <mergeCell ref="F76:G76"/>
    <mergeCell ref="S76:T76"/>
    <mergeCell ref="V76:W76"/>
    <mergeCell ref="D77:E77"/>
    <mergeCell ref="F77:G77"/>
    <mergeCell ref="S77:T77"/>
    <mergeCell ref="V77:W77"/>
    <mergeCell ref="D74:E74"/>
    <mergeCell ref="F74:G74"/>
    <mergeCell ref="S74:T74"/>
    <mergeCell ref="V74:W74"/>
    <mergeCell ref="D75:E75"/>
    <mergeCell ref="F75:G75"/>
    <mergeCell ref="S75:T75"/>
    <mergeCell ref="V75:W75"/>
    <mergeCell ref="D72:E72"/>
    <mergeCell ref="F72:G72"/>
    <mergeCell ref="S72:T72"/>
    <mergeCell ref="V72:W72"/>
    <mergeCell ref="D73:E73"/>
    <mergeCell ref="F73:G73"/>
    <mergeCell ref="S73:T73"/>
    <mergeCell ref="V73:W73"/>
    <mergeCell ref="D70:E70"/>
    <mergeCell ref="F70:G70"/>
    <mergeCell ref="S70:T70"/>
    <mergeCell ref="V70:W70"/>
    <mergeCell ref="D71:E71"/>
    <mergeCell ref="F71:G71"/>
    <mergeCell ref="S71:T71"/>
    <mergeCell ref="V71:W71"/>
    <mergeCell ref="D68:E68"/>
    <mergeCell ref="F68:G68"/>
    <mergeCell ref="S68:T68"/>
    <mergeCell ref="V68:W68"/>
    <mergeCell ref="D69:E69"/>
    <mergeCell ref="F69:G69"/>
    <mergeCell ref="S69:T69"/>
    <mergeCell ref="V69:W69"/>
    <mergeCell ref="D66:E66"/>
    <mergeCell ref="F66:G66"/>
    <mergeCell ref="S66:T66"/>
    <mergeCell ref="V66:W66"/>
    <mergeCell ref="D67:E67"/>
    <mergeCell ref="F67:G67"/>
    <mergeCell ref="S67:T67"/>
    <mergeCell ref="V67:W67"/>
    <mergeCell ref="D64:E64"/>
    <mergeCell ref="F64:G64"/>
    <mergeCell ref="S64:T64"/>
    <mergeCell ref="V64:W64"/>
    <mergeCell ref="D65:E65"/>
    <mergeCell ref="F65:G65"/>
    <mergeCell ref="S65:T65"/>
    <mergeCell ref="V65:W65"/>
    <mergeCell ref="D62:E62"/>
    <mergeCell ref="F62:G62"/>
    <mergeCell ref="S62:T62"/>
    <mergeCell ref="V62:W62"/>
    <mergeCell ref="D63:E63"/>
    <mergeCell ref="F63:G63"/>
    <mergeCell ref="S63:T63"/>
    <mergeCell ref="V63:W63"/>
    <mergeCell ref="D60:E60"/>
    <mergeCell ref="F60:G60"/>
    <mergeCell ref="S60:T60"/>
    <mergeCell ref="V60:W60"/>
    <mergeCell ref="D61:E61"/>
    <mergeCell ref="F61:G61"/>
    <mergeCell ref="S61:T61"/>
    <mergeCell ref="V61:W61"/>
    <mergeCell ref="D58:E58"/>
    <mergeCell ref="F58:G58"/>
    <mergeCell ref="S58:T58"/>
    <mergeCell ref="V58:W58"/>
    <mergeCell ref="D59:E59"/>
    <mergeCell ref="F59:G59"/>
    <mergeCell ref="S59:T59"/>
    <mergeCell ref="V59:W59"/>
    <mergeCell ref="D56:E56"/>
    <mergeCell ref="F56:G56"/>
    <mergeCell ref="S56:T56"/>
    <mergeCell ref="V56:W56"/>
    <mergeCell ref="D57:E57"/>
    <mergeCell ref="F57:G57"/>
    <mergeCell ref="S57:T57"/>
    <mergeCell ref="V57:W57"/>
    <mergeCell ref="D54:E54"/>
    <mergeCell ref="F54:G54"/>
    <mergeCell ref="S54:T54"/>
    <mergeCell ref="V54:W54"/>
    <mergeCell ref="D55:E55"/>
    <mergeCell ref="F55:G55"/>
    <mergeCell ref="S55:T55"/>
    <mergeCell ref="V55:W55"/>
    <mergeCell ref="D52:E52"/>
    <mergeCell ref="F52:G52"/>
    <mergeCell ref="S52:T52"/>
    <mergeCell ref="V52:W52"/>
    <mergeCell ref="D53:E53"/>
    <mergeCell ref="F53:G53"/>
    <mergeCell ref="S53:T53"/>
    <mergeCell ref="V53:W53"/>
    <mergeCell ref="D50:E50"/>
    <mergeCell ref="F50:G50"/>
    <mergeCell ref="S50:T50"/>
    <mergeCell ref="V50:W50"/>
    <mergeCell ref="D51:E51"/>
    <mergeCell ref="F51:G51"/>
    <mergeCell ref="S51:T51"/>
    <mergeCell ref="V51:W51"/>
    <mergeCell ref="D48:E48"/>
    <mergeCell ref="F48:G48"/>
    <mergeCell ref="S48:T48"/>
    <mergeCell ref="V48:W48"/>
    <mergeCell ref="D49:E49"/>
    <mergeCell ref="F49:G49"/>
    <mergeCell ref="S49:T49"/>
    <mergeCell ref="V49:W49"/>
    <mergeCell ref="D46:E46"/>
    <mergeCell ref="F46:G46"/>
    <mergeCell ref="S46:T46"/>
    <mergeCell ref="V46:W46"/>
    <mergeCell ref="D47:E47"/>
    <mergeCell ref="F47:G47"/>
    <mergeCell ref="S47:T47"/>
    <mergeCell ref="V47:W47"/>
    <mergeCell ref="D44:E44"/>
    <mergeCell ref="F44:G44"/>
    <mergeCell ref="S44:T44"/>
    <mergeCell ref="V44:W44"/>
    <mergeCell ref="D45:E45"/>
    <mergeCell ref="F45:G45"/>
    <mergeCell ref="S45:T45"/>
    <mergeCell ref="V45:W45"/>
    <mergeCell ref="D42:E42"/>
    <mergeCell ref="F42:G42"/>
    <mergeCell ref="S42:T42"/>
    <mergeCell ref="V42:W42"/>
    <mergeCell ref="D43:E43"/>
    <mergeCell ref="F43:G43"/>
    <mergeCell ref="S43:T43"/>
    <mergeCell ref="V43:W43"/>
    <mergeCell ref="D40:E40"/>
    <mergeCell ref="F40:G40"/>
    <mergeCell ref="S40:T40"/>
    <mergeCell ref="V40:W40"/>
    <mergeCell ref="D41:E41"/>
    <mergeCell ref="F41:G41"/>
    <mergeCell ref="S41:T41"/>
    <mergeCell ref="V41:W41"/>
    <mergeCell ref="D38:E38"/>
    <mergeCell ref="F38:G38"/>
    <mergeCell ref="S38:T38"/>
    <mergeCell ref="V38:W38"/>
    <mergeCell ref="D39:E39"/>
    <mergeCell ref="F39:G39"/>
    <mergeCell ref="S39:T39"/>
    <mergeCell ref="V39:W39"/>
    <mergeCell ref="D36:E36"/>
    <mergeCell ref="F36:G36"/>
    <mergeCell ref="S36:T36"/>
    <mergeCell ref="V36:W36"/>
    <mergeCell ref="D37:E37"/>
    <mergeCell ref="F37:G37"/>
    <mergeCell ref="S37:T37"/>
    <mergeCell ref="V37:W37"/>
    <mergeCell ref="D34:E34"/>
    <mergeCell ref="F34:G34"/>
    <mergeCell ref="S34:T34"/>
    <mergeCell ref="V34:W34"/>
    <mergeCell ref="D35:E35"/>
    <mergeCell ref="F35:G35"/>
    <mergeCell ref="S35:T35"/>
    <mergeCell ref="V35:W35"/>
    <mergeCell ref="D32:E32"/>
    <mergeCell ref="F32:G32"/>
    <mergeCell ref="S32:T32"/>
    <mergeCell ref="V32:W32"/>
    <mergeCell ref="D33:E33"/>
    <mergeCell ref="F33:G33"/>
    <mergeCell ref="S33:T33"/>
    <mergeCell ref="V33:W33"/>
    <mergeCell ref="D30:E30"/>
    <mergeCell ref="F30:G30"/>
    <mergeCell ref="S30:T30"/>
    <mergeCell ref="V30:W30"/>
    <mergeCell ref="D31:E31"/>
    <mergeCell ref="F31:G31"/>
    <mergeCell ref="S31:T31"/>
    <mergeCell ref="V31:W31"/>
    <mergeCell ref="D28:E28"/>
    <mergeCell ref="F28:G28"/>
    <mergeCell ref="S28:T28"/>
    <mergeCell ref="V28:W28"/>
    <mergeCell ref="D29:E29"/>
    <mergeCell ref="F29:G29"/>
    <mergeCell ref="S29:T29"/>
    <mergeCell ref="V29:W29"/>
    <mergeCell ref="D26:E26"/>
    <mergeCell ref="F26:G26"/>
    <mergeCell ref="S26:T26"/>
    <mergeCell ref="V26:W26"/>
    <mergeCell ref="D27:E27"/>
    <mergeCell ref="F27:G27"/>
    <mergeCell ref="S27:T27"/>
    <mergeCell ref="V27:W27"/>
    <mergeCell ref="D24:E24"/>
    <mergeCell ref="F24:G24"/>
    <mergeCell ref="S24:T24"/>
    <mergeCell ref="V24:W24"/>
    <mergeCell ref="D25:E25"/>
    <mergeCell ref="F25:G25"/>
    <mergeCell ref="S25:T25"/>
    <mergeCell ref="V25:W25"/>
    <mergeCell ref="D22:E22"/>
    <mergeCell ref="F22:G22"/>
    <mergeCell ref="S22:T22"/>
    <mergeCell ref="V22:W22"/>
    <mergeCell ref="D23:E23"/>
    <mergeCell ref="F23:G23"/>
    <mergeCell ref="S23:T23"/>
    <mergeCell ref="V23:W23"/>
    <mergeCell ref="D20:E20"/>
    <mergeCell ref="F20:G20"/>
    <mergeCell ref="S20:T20"/>
    <mergeCell ref="V20:W20"/>
    <mergeCell ref="D21:E21"/>
    <mergeCell ref="F21:G21"/>
    <mergeCell ref="S21:T21"/>
    <mergeCell ref="V21:W21"/>
    <mergeCell ref="D18:E18"/>
    <mergeCell ref="F18:G18"/>
    <mergeCell ref="S18:T18"/>
    <mergeCell ref="V18:W18"/>
    <mergeCell ref="D19:E19"/>
    <mergeCell ref="F19:G19"/>
    <mergeCell ref="S19:T19"/>
    <mergeCell ref="V19:W19"/>
    <mergeCell ref="D16:E16"/>
    <mergeCell ref="F16:G16"/>
    <mergeCell ref="S16:T16"/>
    <mergeCell ref="V16:W16"/>
    <mergeCell ref="D17:E17"/>
    <mergeCell ref="F17:G17"/>
    <mergeCell ref="S17:T17"/>
    <mergeCell ref="V17:W17"/>
    <mergeCell ref="D14:E14"/>
    <mergeCell ref="F14:G14"/>
    <mergeCell ref="S14:T14"/>
    <mergeCell ref="V14:W14"/>
    <mergeCell ref="D15:E15"/>
    <mergeCell ref="F15:G15"/>
    <mergeCell ref="S15:T15"/>
    <mergeCell ref="V15:W15"/>
    <mergeCell ref="D12:E12"/>
    <mergeCell ref="F12:G12"/>
    <mergeCell ref="S12:T12"/>
    <mergeCell ref="V12:W12"/>
    <mergeCell ref="D13:E13"/>
    <mergeCell ref="F13:G13"/>
    <mergeCell ref="S13:T13"/>
    <mergeCell ref="V13:W13"/>
    <mergeCell ref="D10:E10"/>
    <mergeCell ref="F10:G10"/>
    <mergeCell ref="S10:T10"/>
    <mergeCell ref="V10:W10"/>
    <mergeCell ref="D11:E11"/>
    <mergeCell ref="F11:G11"/>
    <mergeCell ref="S11:T11"/>
    <mergeCell ref="V11:W11"/>
    <mergeCell ref="D8:E8"/>
    <mergeCell ref="F8:G8"/>
    <mergeCell ref="S8:T8"/>
    <mergeCell ref="V8:W8"/>
    <mergeCell ref="D9:E9"/>
    <mergeCell ref="F9:G9"/>
    <mergeCell ref="S9:T9"/>
    <mergeCell ref="V9:W9"/>
    <mergeCell ref="I4:P4"/>
    <mergeCell ref="Q4:Q6"/>
    <mergeCell ref="R4:W4"/>
    <mergeCell ref="J5:K5"/>
    <mergeCell ref="S6:T6"/>
    <mergeCell ref="D7:E7"/>
    <mergeCell ref="F7:G7"/>
    <mergeCell ref="S7:T7"/>
    <mergeCell ref="V7:W7"/>
    <mergeCell ref="A1:W1"/>
    <mergeCell ref="A2:D2"/>
    <mergeCell ref="E2:F2"/>
    <mergeCell ref="A3:A6"/>
    <mergeCell ref="B3:B6"/>
    <mergeCell ref="C3:C6"/>
    <mergeCell ref="D3:E6"/>
    <mergeCell ref="F3:G6"/>
    <mergeCell ref="H3:W3"/>
    <mergeCell ref="H4:H6"/>
    <mergeCell ref="I5:I6"/>
    <mergeCell ref="L5:L6"/>
    <mergeCell ref="M5:M6"/>
    <mergeCell ref="N5:N6"/>
    <mergeCell ref="O5:O6"/>
    <mergeCell ref="P5:P6"/>
    <mergeCell ref="R5:R6"/>
    <mergeCell ref="S5:T5"/>
    <mergeCell ref="U5:U6"/>
    <mergeCell ref="V5:W6"/>
  </mergeCells>
  <pageMargins left="0.39370078740157483" right="0.39370078740157483" top="1.3779527559055118" bottom="1.1811023622047245" header="0.59055118110236227" footer="0.59055118110236227"/>
  <pageSetup paperSize="9" scale="90" orientation="landscape" horizontalDpi="4294967295" verticalDpi="300" r:id="rId1"/>
  <headerFooter differentOddEven="1" differentFirst="1" alignWithMargins="0">
    <oddFooter>&amp;C&amp;P</oddFooter>
    <evenFooter>&amp;C&amp;P</evenFooter>
    <firstHeader>&amp;RTabela Nr 2
do uchwały Nr ................
Rady Powiatu w Otwocku
z dnia ...........................</firstHeader>
    <firstFooter>&amp;C&amp;P</firstFooter>
  </headerFooter>
  <rowBreaks count="1" manualBreakCount="1">
    <brk id="7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6"/>
  <sheetViews>
    <sheetView zoomScaleNormal="100" workbookViewId="0">
      <selection activeCell="L64" sqref="L1:L1048576"/>
    </sheetView>
  </sheetViews>
  <sheetFormatPr defaultColWidth="11.6640625" defaultRowHeight="12.75"/>
  <cols>
    <col min="1" max="1" width="5.6640625" style="239" customWidth="1"/>
    <col min="2" max="2" width="6.6640625" style="239" customWidth="1"/>
    <col min="3" max="3" width="9.33203125" style="239" customWidth="1"/>
    <col min="4" max="4" width="7.33203125" style="239" customWidth="1"/>
    <col min="5" max="5" width="83.1640625" style="239" customWidth="1"/>
    <col min="6" max="9" width="14.33203125" style="239" customWidth="1"/>
    <col min="10" max="10" width="15.33203125" style="239" customWidth="1"/>
    <col min="11" max="11" width="32.83203125" style="297" customWidth="1"/>
    <col min="12" max="12" width="5.83203125" style="240" hidden="1" customWidth="1"/>
    <col min="13" max="16384" width="11.6640625" style="239"/>
  </cols>
  <sheetData>
    <row r="1" spans="1:12" ht="12" customHeight="1"/>
    <row r="2" spans="1:12" ht="15.75" customHeight="1">
      <c r="A2" s="578" t="s">
        <v>659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</row>
    <row r="3" spans="1:12" ht="15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98"/>
    </row>
    <row r="4" spans="1:12" ht="19.5" customHeight="1" thickBot="1">
      <c r="A4" s="579" t="s">
        <v>70</v>
      </c>
      <c r="B4" s="580" t="s">
        <v>0</v>
      </c>
      <c r="C4" s="580" t="s">
        <v>559</v>
      </c>
      <c r="D4" s="581" t="s">
        <v>123</v>
      </c>
      <c r="E4" s="580" t="s">
        <v>124</v>
      </c>
      <c r="F4" s="580" t="s">
        <v>125</v>
      </c>
      <c r="G4" s="583" t="s">
        <v>126</v>
      </c>
      <c r="H4" s="584"/>
      <c r="I4" s="584"/>
      <c r="J4" s="584"/>
      <c r="K4" s="581" t="s">
        <v>558</v>
      </c>
      <c r="L4" s="573"/>
    </row>
    <row r="5" spans="1:12" ht="95.25" customHeight="1" thickBot="1">
      <c r="A5" s="579"/>
      <c r="B5" s="580"/>
      <c r="C5" s="580"/>
      <c r="D5" s="582"/>
      <c r="E5" s="580"/>
      <c r="F5" s="580"/>
      <c r="G5" s="373" t="s">
        <v>557</v>
      </c>
      <c r="H5" s="373" t="s">
        <v>556</v>
      </c>
      <c r="I5" s="373" t="s">
        <v>555</v>
      </c>
      <c r="J5" s="373" t="s">
        <v>554</v>
      </c>
      <c r="K5" s="582"/>
      <c r="L5" s="574"/>
    </row>
    <row r="6" spans="1:12" s="285" customFormat="1" ht="15" customHeight="1" thickBot="1">
      <c r="A6" s="286" t="s">
        <v>71</v>
      </c>
      <c r="B6" s="286" t="s">
        <v>72</v>
      </c>
      <c r="C6" s="286" t="s">
        <v>73</v>
      </c>
      <c r="D6" s="286" t="s">
        <v>74</v>
      </c>
      <c r="E6" s="278" t="s">
        <v>75</v>
      </c>
      <c r="F6" s="286" t="s">
        <v>551</v>
      </c>
      <c r="G6" s="286" t="s">
        <v>550</v>
      </c>
      <c r="H6" s="286" t="s">
        <v>549</v>
      </c>
      <c r="I6" s="286" t="s">
        <v>548</v>
      </c>
      <c r="J6" s="286" t="s">
        <v>546</v>
      </c>
      <c r="K6" s="286" t="s">
        <v>545</v>
      </c>
      <c r="L6" s="316"/>
    </row>
    <row r="7" spans="1:12" s="242" customFormat="1" ht="27.95" customHeight="1" thickBot="1">
      <c r="A7" s="572" t="s">
        <v>553</v>
      </c>
      <c r="B7" s="572"/>
      <c r="C7" s="572"/>
      <c r="D7" s="572"/>
      <c r="E7" s="572"/>
      <c r="F7" s="271">
        <f>SUM(G7:J7)</f>
        <v>1760083</v>
      </c>
      <c r="G7" s="271">
        <f>SUM(G8:G11)</f>
        <v>575083</v>
      </c>
      <c r="H7" s="276"/>
      <c r="I7" s="270"/>
      <c r="J7" s="296">
        <f>15000+50000+1120000</f>
        <v>1185000</v>
      </c>
      <c r="K7" s="313"/>
      <c r="L7" s="315"/>
    </row>
    <row r="8" spans="1:12" s="252" customFormat="1" ht="45.75" customHeight="1" thickBot="1">
      <c r="A8" s="493" t="s">
        <v>71</v>
      </c>
      <c r="B8" s="434">
        <v>600</v>
      </c>
      <c r="C8" s="434">
        <v>60014</v>
      </c>
      <c r="D8" s="434">
        <v>6050</v>
      </c>
      <c r="E8" s="435" t="s">
        <v>694</v>
      </c>
      <c r="F8" s="436">
        <f>G8+1120000</f>
        <v>1475083</v>
      </c>
      <c r="G8" s="437">
        <f>75083+280000</f>
        <v>355083</v>
      </c>
      <c r="H8" s="437"/>
      <c r="I8" s="438"/>
      <c r="J8" s="439" t="s">
        <v>676</v>
      </c>
      <c r="K8" s="440"/>
      <c r="L8" s="314" t="s">
        <v>528</v>
      </c>
    </row>
    <row r="9" spans="1:12" s="252" customFormat="1" ht="32.25" customHeight="1" thickBot="1">
      <c r="A9" s="494" t="s">
        <v>72</v>
      </c>
      <c r="B9" s="434">
        <v>600</v>
      </c>
      <c r="C9" s="434">
        <v>60014</v>
      </c>
      <c r="D9" s="434">
        <v>6050</v>
      </c>
      <c r="E9" s="441" t="s">
        <v>744</v>
      </c>
      <c r="F9" s="442">
        <f>G9+50000</f>
        <v>100000</v>
      </c>
      <c r="G9" s="437">
        <v>50000</v>
      </c>
      <c r="H9" s="437"/>
      <c r="I9" s="438"/>
      <c r="J9" s="439" t="s">
        <v>674</v>
      </c>
      <c r="K9" s="440"/>
      <c r="L9" s="314" t="s">
        <v>528</v>
      </c>
    </row>
    <row r="10" spans="1:12" s="252" customFormat="1" ht="42" customHeight="1" thickBot="1">
      <c r="A10" s="493" t="s">
        <v>73</v>
      </c>
      <c r="B10" s="434">
        <v>600</v>
      </c>
      <c r="C10" s="434">
        <v>60014</v>
      </c>
      <c r="D10" s="434">
        <v>6050</v>
      </c>
      <c r="E10" s="441" t="s">
        <v>695</v>
      </c>
      <c r="F10" s="442">
        <f>G10+15000</f>
        <v>55000</v>
      </c>
      <c r="G10" s="437">
        <v>40000</v>
      </c>
      <c r="H10" s="437"/>
      <c r="I10" s="438"/>
      <c r="J10" s="439" t="s">
        <v>675</v>
      </c>
      <c r="K10" s="440"/>
      <c r="L10" s="423"/>
    </row>
    <row r="11" spans="1:12" s="252" customFormat="1" ht="42" customHeight="1" thickBot="1">
      <c r="A11" s="494" t="s">
        <v>74</v>
      </c>
      <c r="B11" s="443">
        <v>600</v>
      </c>
      <c r="C11" s="444">
        <v>60014</v>
      </c>
      <c r="D11" s="445">
        <v>6050</v>
      </c>
      <c r="E11" s="441" t="s">
        <v>677</v>
      </c>
      <c r="F11" s="442">
        <f>G11</f>
        <v>130000</v>
      </c>
      <c r="G11" s="437">
        <v>130000</v>
      </c>
      <c r="H11" s="437"/>
      <c r="I11" s="438"/>
      <c r="J11" s="439"/>
      <c r="K11" s="440"/>
      <c r="L11" s="423"/>
    </row>
    <row r="12" spans="1:12" s="252" customFormat="1" ht="27.95" customHeight="1" thickBot="1">
      <c r="A12" s="575" t="s">
        <v>663</v>
      </c>
      <c r="B12" s="576"/>
      <c r="C12" s="576"/>
      <c r="D12" s="576"/>
      <c r="E12" s="577"/>
      <c r="F12" s="296">
        <f>SUM(G12:J12)</f>
        <v>385000</v>
      </c>
      <c r="G12" s="296">
        <f>SUM(G13:G18)</f>
        <v>385000</v>
      </c>
      <c r="H12" s="313"/>
      <c r="I12" s="313"/>
      <c r="J12" s="313"/>
      <c r="K12" s="313"/>
      <c r="L12" s="423"/>
    </row>
    <row r="13" spans="1:12" s="252" customFormat="1" ht="51.75" customHeight="1" thickBot="1">
      <c r="A13" s="337" t="s">
        <v>75</v>
      </c>
      <c r="B13" s="338">
        <v>600</v>
      </c>
      <c r="C13" s="338">
        <v>60014</v>
      </c>
      <c r="D13" s="338">
        <v>6050</v>
      </c>
      <c r="E13" s="339" t="s">
        <v>670</v>
      </c>
      <c r="F13" s="340">
        <f t="shared" ref="F13:F18" si="0">G13</f>
        <v>150000</v>
      </c>
      <c r="G13" s="341">
        <v>150000</v>
      </c>
      <c r="H13" s="341"/>
      <c r="I13" s="342"/>
      <c r="J13" s="343"/>
      <c r="K13" s="344"/>
      <c r="L13" s="423"/>
    </row>
    <row r="14" spans="1:12" s="252" customFormat="1" ht="42.75" customHeight="1" thickBot="1">
      <c r="A14" s="456" t="s">
        <v>551</v>
      </c>
      <c r="B14" s="446">
        <v>600</v>
      </c>
      <c r="C14" s="446">
        <v>60014</v>
      </c>
      <c r="D14" s="446">
        <v>6050</v>
      </c>
      <c r="E14" s="447" t="s">
        <v>704</v>
      </c>
      <c r="F14" s="448">
        <f t="shared" si="0"/>
        <v>50000</v>
      </c>
      <c r="G14" s="437">
        <v>50000</v>
      </c>
      <c r="H14" s="437"/>
      <c r="I14" s="438"/>
      <c r="J14" s="439"/>
      <c r="K14" s="440"/>
      <c r="L14" s="423"/>
    </row>
    <row r="15" spans="1:12" s="252" customFormat="1" ht="51.75" customHeight="1" thickBot="1">
      <c r="A15" s="456" t="s">
        <v>550</v>
      </c>
      <c r="B15" s="446">
        <v>600</v>
      </c>
      <c r="C15" s="446">
        <v>60014</v>
      </c>
      <c r="D15" s="446">
        <v>6050</v>
      </c>
      <c r="E15" s="447" t="s">
        <v>697</v>
      </c>
      <c r="F15" s="448">
        <f t="shared" si="0"/>
        <v>30000</v>
      </c>
      <c r="G15" s="437">
        <v>30000</v>
      </c>
      <c r="H15" s="437"/>
      <c r="I15" s="438"/>
      <c r="J15" s="439"/>
      <c r="K15" s="440"/>
      <c r="L15" s="423"/>
    </row>
    <row r="16" spans="1:12" s="252" customFormat="1" ht="25.5" customHeight="1" thickBot="1">
      <c r="A16" s="456" t="s">
        <v>549</v>
      </c>
      <c r="B16" s="446">
        <v>600</v>
      </c>
      <c r="C16" s="446">
        <v>60014</v>
      </c>
      <c r="D16" s="446">
        <v>6050</v>
      </c>
      <c r="E16" s="447" t="s">
        <v>696</v>
      </c>
      <c r="F16" s="448">
        <f t="shared" si="0"/>
        <v>25000</v>
      </c>
      <c r="G16" s="437">
        <v>25000</v>
      </c>
      <c r="H16" s="437"/>
      <c r="I16" s="438"/>
      <c r="J16" s="439"/>
      <c r="K16" s="440"/>
      <c r="L16" s="423"/>
    </row>
    <row r="17" spans="1:12" s="252" customFormat="1" ht="30" customHeight="1" thickBot="1">
      <c r="A17" s="456" t="s">
        <v>548</v>
      </c>
      <c r="B17" s="446">
        <v>600</v>
      </c>
      <c r="C17" s="446">
        <v>60014</v>
      </c>
      <c r="D17" s="446">
        <v>6050</v>
      </c>
      <c r="E17" s="447" t="s">
        <v>678</v>
      </c>
      <c r="F17" s="448">
        <f t="shared" si="0"/>
        <v>60000</v>
      </c>
      <c r="G17" s="437">
        <v>60000</v>
      </c>
      <c r="H17" s="437"/>
      <c r="I17" s="438"/>
      <c r="J17" s="439"/>
      <c r="K17" s="440"/>
      <c r="L17" s="423"/>
    </row>
    <row r="18" spans="1:12" s="252" customFormat="1" ht="27" customHeight="1" thickBot="1">
      <c r="A18" s="456" t="s">
        <v>546</v>
      </c>
      <c r="B18" s="446">
        <v>600</v>
      </c>
      <c r="C18" s="446">
        <v>60014</v>
      </c>
      <c r="D18" s="446">
        <v>6050</v>
      </c>
      <c r="E18" s="447" t="s">
        <v>679</v>
      </c>
      <c r="F18" s="448">
        <f t="shared" si="0"/>
        <v>70000</v>
      </c>
      <c r="G18" s="437">
        <v>70000</v>
      </c>
      <c r="H18" s="437"/>
      <c r="I18" s="438"/>
      <c r="J18" s="439"/>
      <c r="K18" s="440"/>
      <c r="L18" s="423"/>
    </row>
    <row r="19" spans="1:12" s="264" customFormat="1" ht="27.95" customHeight="1" thickBot="1">
      <c r="A19" s="572" t="s">
        <v>552</v>
      </c>
      <c r="B19" s="572"/>
      <c r="C19" s="572"/>
      <c r="D19" s="572"/>
      <c r="E19" s="572"/>
      <c r="F19" s="271">
        <f>SUM(G19:J19)</f>
        <v>3588252</v>
      </c>
      <c r="G19" s="271">
        <f>SUM(G20:G24)</f>
        <v>2373252</v>
      </c>
      <c r="H19" s="271">
        <f>SUM(H20:H21)</f>
        <v>1215000</v>
      </c>
      <c r="I19" s="280"/>
      <c r="J19" s="275"/>
      <c r="K19" s="306"/>
      <c r="L19" s="312"/>
    </row>
    <row r="20" spans="1:12" s="264" customFormat="1" ht="34.5" customHeight="1" thickBot="1">
      <c r="A20" s="337" t="s">
        <v>545</v>
      </c>
      <c r="B20" s="260">
        <v>600</v>
      </c>
      <c r="C20" s="260">
        <v>60014</v>
      </c>
      <c r="D20" s="260">
        <v>6050</v>
      </c>
      <c r="E20" s="339" t="s">
        <v>571</v>
      </c>
      <c r="F20" s="340">
        <f>G20</f>
        <v>1573252</v>
      </c>
      <c r="G20" s="341">
        <v>1573252</v>
      </c>
      <c r="H20" s="345"/>
      <c r="I20" s="346"/>
      <c r="J20" s="343"/>
      <c r="K20" s="349"/>
      <c r="L20" s="314" t="s">
        <v>528</v>
      </c>
    </row>
    <row r="21" spans="1:12" s="244" customFormat="1" ht="34.5" customHeight="1" thickBot="1">
      <c r="A21" s="337" t="s">
        <v>631</v>
      </c>
      <c r="B21" s="260">
        <v>600</v>
      </c>
      <c r="C21" s="260">
        <v>60014</v>
      </c>
      <c r="D21" s="260">
        <v>6050</v>
      </c>
      <c r="E21" s="339" t="s">
        <v>572</v>
      </c>
      <c r="F21" s="340">
        <f>H21</f>
        <v>1215000</v>
      </c>
      <c r="G21" s="341">
        <v>0</v>
      </c>
      <c r="H21" s="341">
        <v>1215000</v>
      </c>
      <c r="I21" s="346"/>
      <c r="J21" s="347"/>
      <c r="K21" s="348"/>
      <c r="L21" s="304" t="s">
        <v>528</v>
      </c>
    </row>
    <row r="22" spans="1:12" s="244" customFormat="1" ht="34.5" customHeight="1" thickBot="1">
      <c r="A22" s="337" t="s">
        <v>632</v>
      </c>
      <c r="B22" s="260">
        <v>600</v>
      </c>
      <c r="C22" s="260">
        <v>60014</v>
      </c>
      <c r="D22" s="260">
        <v>6050</v>
      </c>
      <c r="E22" s="447" t="s">
        <v>745</v>
      </c>
      <c r="F22" s="448">
        <f>G22</f>
        <v>150000</v>
      </c>
      <c r="G22" s="437">
        <v>150000</v>
      </c>
      <c r="H22" s="437"/>
      <c r="I22" s="449"/>
      <c r="J22" s="450"/>
      <c r="K22" s="451"/>
      <c r="L22" s="452"/>
    </row>
    <row r="23" spans="1:12" s="244" customFormat="1" ht="34.5" customHeight="1" thickBot="1">
      <c r="A23" s="337" t="s">
        <v>633</v>
      </c>
      <c r="B23" s="260">
        <v>600</v>
      </c>
      <c r="C23" s="260">
        <v>60014</v>
      </c>
      <c r="D23" s="260">
        <v>6050</v>
      </c>
      <c r="E23" s="447" t="s">
        <v>698</v>
      </c>
      <c r="F23" s="448">
        <f>G23</f>
        <v>120000</v>
      </c>
      <c r="G23" s="437">
        <v>120000</v>
      </c>
      <c r="H23" s="437"/>
      <c r="I23" s="449"/>
      <c r="J23" s="450"/>
      <c r="K23" s="451"/>
      <c r="L23" s="452"/>
    </row>
    <row r="24" spans="1:12" s="244" customFormat="1" ht="34.5" customHeight="1" thickBot="1">
      <c r="A24" s="337" t="s">
        <v>634</v>
      </c>
      <c r="B24" s="260">
        <v>600</v>
      </c>
      <c r="C24" s="260">
        <v>60014</v>
      </c>
      <c r="D24" s="260">
        <v>6050</v>
      </c>
      <c r="E24" s="447" t="s">
        <v>685</v>
      </c>
      <c r="F24" s="448">
        <f>G24</f>
        <v>530000</v>
      </c>
      <c r="G24" s="437">
        <v>530000</v>
      </c>
      <c r="H24" s="437"/>
      <c r="I24" s="449"/>
      <c r="J24" s="450"/>
      <c r="K24" s="451"/>
      <c r="L24" s="452"/>
    </row>
    <row r="25" spans="1:12" s="264" customFormat="1" ht="27.95" customHeight="1" thickBot="1">
      <c r="A25" s="572" t="s">
        <v>547</v>
      </c>
      <c r="B25" s="572"/>
      <c r="C25" s="572"/>
      <c r="D25" s="572"/>
      <c r="E25" s="572"/>
      <c r="F25" s="271">
        <f>SUM(G25:J25)</f>
        <v>5077946</v>
      </c>
      <c r="G25" s="271">
        <f>SUM(G26:G30)</f>
        <v>935000</v>
      </c>
      <c r="H25" s="271">
        <f>SUM(H26:H30)</f>
        <v>628446</v>
      </c>
      <c r="I25" s="280"/>
      <c r="J25" s="275">
        <v>3514500</v>
      </c>
      <c r="K25" s="306"/>
      <c r="L25" s="312"/>
    </row>
    <row r="26" spans="1:12" s="252" customFormat="1" ht="42" customHeight="1" thickBot="1">
      <c r="A26" s="495" t="s">
        <v>635</v>
      </c>
      <c r="B26" s="260">
        <v>600</v>
      </c>
      <c r="C26" s="260">
        <v>60014</v>
      </c>
      <c r="D26" s="260">
        <v>6050</v>
      </c>
      <c r="E26" s="274" t="s">
        <v>573</v>
      </c>
      <c r="F26" s="258">
        <f>628446+474500</f>
        <v>1102946</v>
      </c>
      <c r="G26" s="273">
        <v>0</v>
      </c>
      <c r="H26" s="273">
        <v>628446</v>
      </c>
      <c r="I26" s="263"/>
      <c r="J26" s="277" t="s">
        <v>598</v>
      </c>
      <c r="K26" s="303"/>
      <c r="L26" s="304" t="s">
        <v>528</v>
      </c>
    </row>
    <row r="27" spans="1:12" s="284" customFormat="1" ht="40.5" customHeight="1" thickBot="1">
      <c r="A27" s="495" t="s">
        <v>636</v>
      </c>
      <c r="B27" s="310">
        <v>600</v>
      </c>
      <c r="C27" s="309">
        <v>60014</v>
      </c>
      <c r="D27" s="309">
        <v>6050</v>
      </c>
      <c r="E27" s="336" t="s">
        <v>574</v>
      </c>
      <c r="F27" s="258">
        <f>G27+3040000</f>
        <v>3800000</v>
      </c>
      <c r="G27" s="273">
        <v>760000</v>
      </c>
      <c r="H27" s="273"/>
      <c r="I27" s="263"/>
      <c r="J27" s="277" t="s">
        <v>575</v>
      </c>
      <c r="K27" s="303"/>
      <c r="L27" s="304" t="s">
        <v>528</v>
      </c>
    </row>
    <row r="28" spans="1:12" s="284" customFormat="1" ht="40.5" customHeight="1" thickBot="1">
      <c r="A28" s="495" t="s">
        <v>637</v>
      </c>
      <c r="B28" s="453">
        <v>600</v>
      </c>
      <c r="C28" s="454">
        <v>60014</v>
      </c>
      <c r="D28" s="454">
        <v>6050</v>
      </c>
      <c r="E28" s="455" t="s">
        <v>701</v>
      </c>
      <c r="F28" s="436">
        <f>G28</f>
        <v>50000</v>
      </c>
      <c r="G28" s="437">
        <v>50000</v>
      </c>
      <c r="H28" s="437"/>
      <c r="I28" s="438"/>
      <c r="J28" s="439"/>
      <c r="K28" s="451"/>
      <c r="L28" s="420"/>
    </row>
    <row r="29" spans="1:12" s="284" customFormat="1" ht="40.5" customHeight="1" thickBot="1">
      <c r="A29" s="495" t="s">
        <v>638</v>
      </c>
      <c r="B29" s="453">
        <v>600</v>
      </c>
      <c r="C29" s="454">
        <v>60014</v>
      </c>
      <c r="D29" s="454">
        <v>6050</v>
      </c>
      <c r="E29" s="455" t="s">
        <v>705</v>
      </c>
      <c r="F29" s="448">
        <f>G29</f>
        <v>100000</v>
      </c>
      <c r="G29" s="437">
        <v>100000</v>
      </c>
      <c r="H29" s="437"/>
      <c r="I29" s="438"/>
      <c r="J29" s="439"/>
      <c r="K29" s="451"/>
      <c r="L29" s="420"/>
    </row>
    <row r="30" spans="1:12" s="284" customFormat="1" ht="40.5" customHeight="1" thickBot="1">
      <c r="A30" s="495" t="s">
        <v>639</v>
      </c>
      <c r="B30" s="453">
        <v>600</v>
      </c>
      <c r="C30" s="454">
        <v>60014</v>
      </c>
      <c r="D30" s="454">
        <v>6050</v>
      </c>
      <c r="E30" s="455" t="s">
        <v>680</v>
      </c>
      <c r="F30" s="448">
        <f>G30</f>
        <v>25000</v>
      </c>
      <c r="G30" s="437">
        <v>25000</v>
      </c>
      <c r="H30" s="437"/>
      <c r="I30" s="438"/>
      <c r="J30" s="439"/>
      <c r="K30" s="451"/>
      <c r="L30" s="420"/>
    </row>
    <row r="31" spans="1:12" s="282" customFormat="1" ht="27.95" customHeight="1" thickBot="1">
      <c r="A31" s="572" t="s">
        <v>544</v>
      </c>
      <c r="B31" s="572"/>
      <c r="C31" s="572"/>
      <c r="D31" s="572"/>
      <c r="E31" s="572"/>
      <c r="F31" s="271">
        <f>SUM(G31:J31)</f>
        <v>500000</v>
      </c>
      <c r="G31" s="271">
        <f>SUM(G32:G35)</f>
        <v>400000</v>
      </c>
      <c r="H31" s="283"/>
      <c r="I31" s="280"/>
      <c r="J31" s="275">
        <v>100000</v>
      </c>
      <c r="K31" s="330"/>
      <c r="L31" s="308"/>
    </row>
    <row r="32" spans="1:12" s="248" customFormat="1" ht="30" customHeight="1" thickBot="1">
      <c r="A32" s="495" t="s">
        <v>640</v>
      </c>
      <c r="B32" s="337">
        <v>600</v>
      </c>
      <c r="C32" s="337">
        <v>60014</v>
      </c>
      <c r="D32" s="337">
        <v>6050</v>
      </c>
      <c r="E32" s="259" t="s">
        <v>599</v>
      </c>
      <c r="F32" s="340">
        <f>G32+100000</f>
        <v>200000</v>
      </c>
      <c r="G32" s="273">
        <v>100000</v>
      </c>
      <c r="H32" s="273"/>
      <c r="I32" s="263"/>
      <c r="J32" s="277" t="s">
        <v>576</v>
      </c>
      <c r="K32" s="303"/>
      <c r="L32" s="304" t="s">
        <v>528</v>
      </c>
    </row>
    <row r="33" spans="1:12" s="248" customFormat="1" ht="30" customHeight="1" thickBot="1">
      <c r="A33" s="337" t="s">
        <v>641</v>
      </c>
      <c r="B33" s="337">
        <v>600</v>
      </c>
      <c r="C33" s="337">
        <v>60014</v>
      </c>
      <c r="D33" s="337">
        <v>6050</v>
      </c>
      <c r="E33" s="350" t="s">
        <v>664</v>
      </c>
      <c r="F33" s="340">
        <f>G33</f>
        <v>100000</v>
      </c>
      <c r="G33" s="341">
        <v>100000</v>
      </c>
      <c r="H33" s="341"/>
      <c r="I33" s="342"/>
      <c r="J33" s="343"/>
      <c r="K33" s="348"/>
      <c r="L33" s="304" t="s">
        <v>528</v>
      </c>
    </row>
    <row r="34" spans="1:12" s="248" customFormat="1" ht="66.75" customHeight="1" thickBot="1">
      <c r="A34" s="495" t="s">
        <v>642</v>
      </c>
      <c r="B34" s="456">
        <v>600</v>
      </c>
      <c r="C34" s="456">
        <v>60014</v>
      </c>
      <c r="D34" s="456">
        <v>6050</v>
      </c>
      <c r="E34" s="457" t="s">
        <v>702</v>
      </c>
      <c r="F34" s="448">
        <f>G34</f>
        <v>100000</v>
      </c>
      <c r="G34" s="437">
        <v>100000</v>
      </c>
      <c r="H34" s="437"/>
      <c r="I34" s="438"/>
      <c r="J34" s="439"/>
      <c r="K34" s="451"/>
      <c r="L34" s="420"/>
    </row>
    <row r="35" spans="1:12" s="248" customFormat="1" ht="30" customHeight="1" thickBot="1">
      <c r="A35" s="337" t="s">
        <v>643</v>
      </c>
      <c r="B35" s="456">
        <v>600</v>
      </c>
      <c r="C35" s="456">
        <v>60014</v>
      </c>
      <c r="D35" s="456">
        <v>6050</v>
      </c>
      <c r="E35" s="457" t="s">
        <v>681</v>
      </c>
      <c r="F35" s="448">
        <f>G35</f>
        <v>100000</v>
      </c>
      <c r="G35" s="437">
        <v>100000</v>
      </c>
      <c r="H35" s="437"/>
      <c r="I35" s="438"/>
      <c r="J35" s="439"/>
      <c r="K35" s="451"/>
      <c r="L35" s="304" t="s">
        <v>528</v>
      </c>
    </row>
    <row r="36" spans="1:12" s="248" customFormat="1" ht="27.95" customHeight="1" thickBot="1">
      <c r="A36" s="572" t="s">
        <v>665</v>
      </c>
      <c r="B36" s="572"/>
      <c r="C36" s="572"/>
      <c r="D36" s="572"/>
      <c r="E36" s="572"/>
      <c r="F36" s="275">
        <f>SUM(G36:J36)</f>
        <v>395000</v>
      </c>
      <c r="G36" s="275">
        <f>SUM(G37:G41)</f>
        <v>320000</v>
      </c>
      <c r="H36" s="330"/>
      <c r="I36" s="330"/>
      <c r="J36" s="275">
        <f>50000+25000</f>
        <v>75000</v>
      </c>
      <c r="K36" s="330"/>
      <c r="L36" s="420"/>
    </row>
    <row r="37" spans="1:12" s="248" customFormat="1" ht="30" customHeight="1" thickBot="1">
      <c r="A37" s="337" t="s">
        <v>644</v>
      </c>
      <c r="B37" s="456">
        <v>600</v>
      </c>
      <c r="C37" s="456">
        <v>60014</v>
      </c>
      <c r="D37" s="456">
        <v>6050</v>
      </c>
      <c r="E37" s="457" t="s">
        <v>666</v>
      </c>
      <c r="F37" s="448">
        <f>G37+50000</f>
        <v>200000</v>
      </c>
      <c r="G37" s="437">
        <f>100000+50000</f>
        <v>150000</v>
      </c>
      <c r="H37" s="437"/>
      <c r="I37" s="438"/>
      <c r="J37" s="439" t="s">
        <v>683</v>
      </c>
      <c r="K37" s="451"/>
      <c r="L37" s="304" t="s">
        <v>528</v>
      </c>
    </row>
    <row r="38" spans="1:12" s="248" customFormat="1" ht="30" customHeight="1" thickBot="1">
      <c r="A38" s="337" t="s">
        <v>667</v>
      </c>
      <c r="B38" s="456">
        <v>600</v>
      </c>
      <c r="C38" s="456">
        <v>60014</v>
      </c>
      <c r="D38" s="456">
        <v>6050</v>
      </c>
      <c r="E38" s="457" t="s">
        <v>699</v>
      </c>
      <c r="F38" s="448">
        <f>G38+25000</f>
        <v>50000</v>
      </c>
      <c r="G38" s="437">
        <v>25000</v>
      </c>
      <c r="H38" s="437"/>
      <c r="I38" s="438"/>
      <c r="J38" s="439" t="s">
        <v>682</v>
      </c>
      <c r="K38" s="451"/>
      <c r="L38" s="420"/>
    </row>
    <row r="39" spans="1:12" s="248" customFormat="1" ht="30" customHeight="1" thickBot="1">
      <c r="A39" s="337" t="s">
        <v>668</v>
      </c>
      <c r="B39" s="456">
        <v>600</v>
      </c>
      <c r="C39" s="456">
        <v>60014</v>
      </c>
      <c r="D39" s="456">
        <v>6050</v>
      </c>
      <c r="E39" s="457" t="s">
        <v>706</v>
      </c>
      <c r="F39" s="448">
        <f>G39</f>
        <v>20000</v>
      </c>
      <c r="G39" s="437">
        <v>20000</v>
      </c>
      <c r="H39" s="437"/>
      <c r="I39" s="438"/>
      <c r="J39" s="439"/>
      <c r="K39" s="451"/>
      <c r="L39" s="420"/>
    </row>
    <row r="40" spans="1:12" s="248" customFormat="1" ht="32.25" customHeight="1" thickBot="1">
      <c r="A40" s="337" t="s">
        <v>669</v>
      </c>
      <c r="B40" s="456">
        <v>600</v>
      </c>
      <c r="C40" s="456">
        <v>60014</v>
      </c>
      <c r="D40" s="456">
        <v>6050</v>
      </c>
      <c r="E40" s="457" t="s">
        <v>700</v>
      </c>
      <c r="F40" s="448">
        <f>G40</f>
        <v>25000</v>
      </c>
      <c r="G40" s="437">
        <v>25000</v>
      </c>
      <c r="H40" s="437"/>
      <c r="I40" s="438"/>
      <c r="J40" s="439"/>
      <c r="K40" s="451"/>
      <c r="L40" s="420"/>
    </row>
    <row r="41" spans="1:12" s="248" customFormat="1" ht="30" customHeight="1" thickBot="1">
      <c r="A41" s="337" t="s">
        <v>708</v>
      </c>
      <c r="B41" s="456">
        <v>600</v>
      </c>
      <c r="C41" s="456">
        <v>60014</v>
      </c>
      <c r="D41" s="456">
        <v>6050</v>
      </c>
      <c r="E41" s="457" t="s">
        <v>684</v>
      </c>
      <c r="F41" s="448">
        <f>G41</f>
        <v>100000</v>
      </c>
      <c r="G41" s="437">
        <v>100000</v>
      </c>
      <c r="H41" s="437"/>
      <c r="I41" s="438"/>
      <c r="J41" s="439"/>
      <c r="K41" s="451"/>
      <c r="L41" s="420"/>
    </row>
    <row r="42" spans="1:12" s="248" customFormat="1" ht="27.95" customHeight="1" thickBot="1">
      <c r="A42" s="572" t="s">
        <v>543</v>
      </c>
      <c r="B42" s="572"/>
      <c r="C42" s="572"/>
      <c r="D42" s="572"/>
      <c r="E42" s="572"/>
      <c r="F42" s="271">
        <f>SUM(G42:J42)</f>
        <v>350000</v>
      </c>
      <c r="G42" s="271">
        <f>SUM(G43:G45)</f>
        <v>250000</v>
      </c>
      <c r="H42" s="281"/>
      <c r="I42" s="280"/>
      <c r="J42" s="275">
        <f>100000</f>
        <v>100000</v>
      </c>
      <c r="K42" s="331"/>
      <c r="L42" s="307"/>
    </row>
    <row r="43" spans="1:12" s="244" customFormat="1" ht="39" customHeight="1" thickBot="1">
      <c r="A43" s="337" t="s">
        <v>709</v>
      </c>
      <c r="B43" s="456">
        <v>600</v>
      </c>
      <c r="C43" s="456">
        <v>60014</v>
      </c>
      <c r="D43" s="456">
        <v>6050</v>
      </c>
      <c r="E43" s="458" t="s">
        <v>686</v>
      </c>
      <c r="F43" s="448">
        <f>G43</f>
        <v>100000</v>
      </c>
      <c r="G43" s="437">
        <v>100000</v>
      </c>
      <c r="H43" s="437"/>
      <c r="I43" s="438"/>
      <c r="J43" s="439"/>
      <c r="K43" s="451"/>
      <c r="L43" s="304" t="s">
        <v>528</v>
      </c>
    </row>
    <row r="44" spans="1:12" s="244" customFormat="1" ht="39" customHeight="1" thickBot="1">
      <c r="A44" s="337" t="s">
        <v>710</v>
      </c>
      <c r="B44" s="456">
        <v>600</v>
      </c>
      <c r="C44" s="456">
        <v>60014</v>
      </c>
      <c r="D44" s="456">
        <v>6050</v>
      </c>
      <c r="E44" s="459" t="s">
        <v>687</v>
      </c>
      <c r="F44" s="448">
        <f>G44+100000</f>
        <v>200000</v>
      </c>
      <c r="G44" s="437">
        <v>100000</v>
      </c>
      <c r="H44" s="437"/>
      <c r="I44" s="438"/>
      <c r="J44" s="439" t="s">
        <v>688</v>
      </c>
      <c r="K44" s="451"/>
      <c r="L44" s="420"/>
    </row>
    <row r="45" spans="1:12" s="244" customFormat="1" ht="46.5" customHeight="1" thickBot="1">
      <c r="A45" s="337" t="s">
        <v>711</v>
      </c>
      <c r="B45" s="456">
        <v>600</v>
      </c>
      <c r="C45" s="456">
        <v>60014</v>
      </c>
      <c r="D45" s="456">
        <v>6050</v>
      </c>
      <c r="E45" s="457" t="s">
        <v>703</v>
      </c>
      <c r="F45" s="448">
        <f>G45</f>
        <v>50000</v>
      </c>
      <c r="G45" s="437">
        <v>50000</v>
      </c>
      <c r="H45" s="437"/>
      <c r="I45" s="438"/>
      <c r="J45" s="439"/>
      <c r="K45" s="451"/>
      <c r="L45" s="420"/>
    </row>
    <row r="46" spans="1:12" s="244" customFormat="1" ht="27.95" customHeight="1" thickBot="1">
      <c r="A46" s="572" t="s">
        <v>542</v>
      </c>
      <c r="B46" s="572"/>
      <c r="C46" s="572"/>
      <c r="D46" s="572"/>
      <c r="E46" s="572"/>
      <c r="F46" s="271">
        <f>SUM(G46:J46)</f>
        <v>2310000</v>
      </c>
      <c r="G46" s="271">
        <f>SUM(G47:G53)</f>
        <v>848000</v>
      </c>
      <c r="H46" s="276"/>
      <c r="I46" s="270"/>
      <c r="J46" s="275">
        <f>1352000+70000+20000+20000</f>
        <v>1462000</v>
      </c>
      <c r="K46" s="306"/>
      <c r="L46" s="305"/>
    </row>
    <row r="47" spans="1:12" s="248" customFormat="1" ht="45.75" customHeight="1" thickBot="1">
      <c r="A47" s="495" t="s">
        <v>712</v>
      </c>
      <c r="B47" s="260">
        <v>600</v>
      </c>
      <c r="C47" s="260">
        <v>60014</v>
      </c>
      <c r="D47" s="260">
        <v>6050</v>
      </c>
      <c r="E47" s="259" t="s">
        <v>622</v>
      </c>
      <c r="F47" s="267">
        <f>G47+1352000</f>
        <v>1690000</v>
      </c>
      <c r="G47" s="273">
        <v>338000</v>
      </c>
      <c r="H47" s="272"/>
      <c r="I47" s="257"/>
      <c r="J47" s="277" t="s">
        <v>577</v>
      </c>
      <c r="K47" s="303"/>
      <c r="L47" s="304" t="s">
        <v>528</v>
      </c>
    </row>
    <row r="48" spans="1:12" s="248" customFormat="1" ht="45.75" customHeight="1" thickBot="1">
      <c r="A48" s="495" t="s">
        <v>713</v>
      </c>
      <c r="B48" s="260">
        <v>600</v>
      </c>
      <c r="C48" s="260">
        <v>60014</v>
      </c>
      <c r="D48" s="260">
        <v>6050</v>
      </c>
      <c r="E48" s="322" t="s">
        <v>613</v>
      </c>
      <c r="F48" s="267">
        <v>70000</v>
      </c>
      <c r="G48" s="273"/>
      <c r="H48" s="272"/>
      <c r="I48" s="257"/>
      <c r="J48" s="277" t="s">
        <v>614</v>
      </c>
      <c r="K48" s="303"/>
      <c r="L48" s="304" t="s">
        <v>528</v>
      </c>
    </row>
    <row r="49" spans="1:12" s="248" customFormat="1" ht="50.25" customHeight="1" thickBot="1">
      <c r="A49" s="495" t="s">
        <v>714</v>
      </c>
      <c r="B49" s="460">
        <v>600</v>
      </c>
      <c r="C49" s="460">
        <v>60014</v>
      </c>
      <c r="D49" s="460">
        <v>6050</v>
      </c>
      <c r="E49" s="461" t="s">
        <v>707</v>
      </c>
      <c r="F49" s="448">
        <f>G49+20000</f>
        <v>100000</v>
      </c>
      <c r="G49" s="437">
        <v>80000</v>
      </c>
      <c r="H49" s="462"/>
      <c r="I49" s="449"/>
      <c r="J49" s="439" t="s">
        <v>689</v>
      </c>
      <c r="K49" s="451"/>
      <c r="L49" s="420"/>
    </row>
    <row r="50" spans="1:12" s="248" customFormat="1" ht="57" customHeight="1" thickBot="1">
      <c r="A50" s="495" t="s">
        <v>715</v>
      </c>
      <c r="B50" s="460">
        <v>600</v>
      </c>
      <c r="C50" s="460">
        <v>60014</v>
      </c>
      <c r="D50" s="460">
        <v>6050</v>
      </c>
      <c r="E50" s="461" t="s">
        <v>746</v>
      </c>
      <c r="F50" s="448">
        <f>G50+20000</f>
        <v>100000</v>
      </c>
      <c r="G50" s="437">
        <v>80000</v>
      </c>
      <c r="H50" s="462"/>
      <c r="I50" s="449"/>
      <c r="J50" s="439" t="s">
        <v>689</v>
      </c>
      <c r="K50" s="451"/>
      <c r="L50" s="420"/>
    </row>
    <row r="51" spans="1:12" s="248" customFormat="1" ht="45.75" customHeight="1" thickBot="1">
      <c r="A51" s="495" t="s">
        <v>716</v>
      </c>
      <c r="B51" s="460">
        <v>600</v>
      </c>
      <c r="C51" s="460">
        <v>60014</v>
      </c>
      <c r="D51" s="460">
        <v>6050</v>
      </c>
      <c r="E51" s="461" t="s">
        <v>690</v>
      </c>
      <c r="F51" s="448">
        <f>G51</f>
        <v>150000</v>
      </c>
      <c r="G51" s="437">
        <v>150000</v>
      </c>
      <c r="H51" s="462"/>
      <c r="I51" s="449"/>
      <c r="J51" s="439"/>
      <c r="K51" s="451"/>
      <c r="L51" s="420"/>
    </row>
    <row r="52" spans="1:12" s="248" customFormat="1" ht="29.25" customHeight="1" thickBot="1">
      <c r="A52" s="495" t="s">
        <v>717</v>
      </c>
      <c r="B52" s="460">
        <v>600</v>
      </c>
      <c r="C52" s="460">
        <v>60014</v>
      </c>
      <c r="D52" s="460">
        <v>6050</v>
      </c>
      <c r="E52" s="461" t="s">
        <v>691</v>
      </c>
      <c r="F52" s="448">
        <f>G52</f>
        <v>100000</v>
      </c>
      <c r="G52" s="437">
        <v>100000</v>
      </c>
      <c r="H52" s="462"/>
      <c r="I52" s="449"/>
      <c r="J52" s="439"/>
      <c r="K52" s="451"/>
      <c r="L52" s="430" t="s">
        <v>528</v>
      </c>
    </row>
    <row r="53" spans="1:12" s="248" customFormat="1" ht="45.75" customHeight="1" thickBot="1">
      <c r="A53" s="495" t="s">
        <v>718</v>
      </c>
      <c r="B53" s="460">
        <v>600</v>
      </c>
      <c r="C53" s="460">
        <v>60014</v>
      </c>
      <c r="D53" s="460">
        <v>6050</v>
      </c>
      <c r="E53" s="461" t="s">
        <v>692</v>
      </c>
      <c r="F53" s="448">
        <f>G53</f>
        <v>100000</v>
      </c>
      <c r="G53" s="437">
        <v>100000</v>
      </c>
      <c r="H53" s="462"/>
      <c r="I53" s="449"/>
      <c r="J53" s="439"/>
      <c r="K53" s="451"/>
      <c r="L53" s="420"/>
    </row>
    <row r="54" spans="1:12" s="284" customFormat="1" ht="27.95" customHeight="1" thickBot="1">
      <c r="A54" s="572" t="s">
        <v>541</v>
      </c>
      <c r="B54" s="572"/>
      <c r="C54" s="572"/>
      <c r="D54" s="572"/>
      <c r="E54" s="572"/>
      <c r="F54" s="271">
        <f>SUM(G54:J54)</f>
        <v>675000</v>
      </c>
      <c r="G54" s="271">
        <f>SUM(G55:G57)</f>
        <v>675000</v>
      </c>
      <c r="H54" s="276"/>
      <c r="I54" s="270"/>
      <c r="J54" s="276"/>
      <c r="K54" s="306"/>
      <c r="L54" s="427"/>
    </row>
    <row r="55" spans="1:12" s="248" customFormat="1" ht="27" customHeight="1" thickBot="1">
      <c r="A55" s="495" t="s">
        <v>720</v>
      </c>
      <c r="B55" s="269">
        <v>600</v>
      </c>
      <c r="C55" s="269">
        <v>60014</v>
      </c>
      <c r="D55" s="269">
        <v>6060</v>
      </c>
      <c r="E55" s="268" t="s">
        <v>540</v>
      </c>
      <c r="F55" s="267">
        <f>SUM(G55:H55)</f>
        <v>150000</v>
      </c>
      <c r="G55" s="267">
        <v>150000</v>
      </c>
      <c r="H55" s="266"/>
      <c r="I55" s="265"/>
      <c r="J55" s="265"/>
      <c r="K55" s="332"/>
      <c r="L55" s="431"/>
    </row>
    <row r="56" spans="1:12" s="248" customFormat="1" ht="42.75" customHeight="1" thickBot="1">
      <c r="A56" s="337" t="s">
        <v>721</v>
      </c>
      <c r="B56" s="460">
        <v>600</v>
      </c>
      <c r="C56" s="460">
        <v>60014</v>
      </c>
      <c r="D56" s="460">
        <v>6060</v>
      </c>
      <c r="E56" s="447" t="s">
        <v>719</v>
      </c>
      <c r="F56" s="448">
        <f>G56</f>
        <v>25000</v>
      </c>
      <c r="G56" s="448">
        <v>25000</v>
      </c>
      <c r="H56" s="463"/>
      <c r="I56" s="449"/>
      <c r="J56" s="449"/>
      <c r="K56" s="464"/>
      <c r="L56" s="433"/>
    </row>
    <row r="57" spans="1:12" s="248" customFormat="1" ht="95.25" customHeight="1" thickBot="1">
      <c r="A57" s="337" t="s">
        <v>722</v>
      </c>
      <c r="B57" s="460">
        <v>600</v>
      </c>
      <c r="C57" s="460">
        <v>60014</v>
      </c>
      <c r="D57" s="446">
        <v>6610</v>
      </c>
      <c r="E57" s="457" t="s">
        <v>612</v>
      </c>
      <c r="F57" s="448">
        <f>G57</f>
        <v>500000</v>
      </c>
      <c r="G57" s="448">
        <v>500000</v>
      </c>
      <c r="H57" s="463"/>
      <c r="I57" s="449"/>
      <c r="J57" s="449"/>
      <c r="K57" s="451"/>
      <c r="L57" s="432" t="s">
        <v>528</v>
      </c>
    </row>
    <row r="58" spans="1:12" s="264" customFormat="1" ht="35.1" customHeight="1" thickBot="1">
      <c r="A58" s="565" t="s">
        <v>539</v>
      </c>
      <c r="B58" s="565"/>
      <c r="C58" s="565"/>
      <c r="D58" s="565"/>
      <c r="E58" s="565"/>
      <c r="F58" s="262">
        <f>SUM(F7,F12,F19,F25,F31,F36,F42,F46,F54)</f>
        <v>15041281</v>
      </c>
      <c r="G58" s="262">
        <f>SUM(G7,G12,G19,G25,G31,G36,G42,G46,G54)</f>
        <v>6761335</v>
      </c>
      <c r="H58" s="262">
        <f>SUM(H7,H12,H19,H25,H31,H36,H42,H46,H54)</f>
        <v>1843446</v>
      </c>
      <c r="I58" s="262">
        <f>SUM(I7,I12,I19,I25,I31,I36,I42,I46,I54)</f>
        <v>0</v>
      </c>
      <c r="J58" s="262">
        <f>SUM(J7,J12,J19,J25,J31,J36,J42,J46,J54)</f>
        <v>6436500</v>
      </c>
      <c r="K58" s="333"/>
      <c r="L58" s="302"/>
    </row>
    <row r="59" spans="1:12" s="255" customFormat="1" ht="35.25" customHeight="1" thickBot="1">
      <c r="A59" s="260" t="s">
        <v>723</v>
      </c>
      <c r="B59" s="260">
        <v>710</v>
      </c>
      <c r="C59" s="260">
        <v>71012</v>
      </c>
      <c r="D59" s="260">
        <v>6060</v>
      </c>
      <c r="E59" s="263" t="s">
        <v>582</v>
      </c>
      <c r="F59" s="258">
        <f>G59</f>
        <v>40000</v>
      </c>
      <c r="G59" s="258">
        <v>40000</v>
      </c>
      <c r="H59" s="258"/>
      <c r="I59" s="263"/>
      <c r="J59" s="263"/>
      <c r="K59" s="311"/>
      <c r="L59" s="424"/>
    </row>
    <row r="60" spans="1:12" s="244" customFormat="1" ht="35.1" customHeight="1" thickBot="1">
      <c r="A60" s="565" t="s">
        <v>581</v>
      </c>
      <c r="B60" s="565"/>
      <c r="C60" s="565"/>
      <c r="D60" s="565"/>
      <c r="E60" s="565"/>
      <c r="F60" s="262">
        <f>SUM(F59:F59)</f>
        <v>40000</v>
      </c>
      <c r="G60" s="262">
        <f>SUM(G59:G59)</f>
        <v>40000</v>
      </c>
      <c r="H60" s="262">
        <f>H59</f>
        <v>0</v>
      </c>
      <c r="I60" s="262"/>
      <c r="J60" s="262"/>
      <c r="K60" s="333"/>
      <c r="L60" s="301"/>
    </row>
    <row r="61" spans="1:12" s="243" customFormat="1" ht="46.9" customHeight="1" thickBot="1">
      <c r="A61" s="260" t="s">
        <v>724</v>
      </c>
      <c r="B61" s="260">
        <v>750</v>
      </c>
      <c r="C61" s="260">
        <v>75020</v>
      </c>
      <c r="D61" s="260">
        <v>6050</v>
      </c>
      <c r="E61" s="259" t="s">
        <v>538</v>
      </c>
      <c r="F61" s="258">
        <f>G61</f>
        <v>500000</v>
      </c>
      <c r="G61" s="258">
        <f>772000-272000</f>
        <v>500000</v>
      </c>
      <c r="H61" s="258"/>
      <c r="I61" s="263"/>
      <c r="J61" s="263"/>
      <c r="K61" s="334"/>
      <c r="L61" s="323" t="s">
        <v>528</v>
      </c>
    </row>
    <row r="62" spans="1:12" s="243" customFormat="1" ht="46.9" customHeight="1" thickBot="1">
      <c r="A62" s="338" t="s">
        <v>725</v>
      </c>
      <c r="B62" s="460">
        <v>750</v>
      </c>
      <c r="C62" s="460">
        <v>75020</v>
      </c>
      <c r="D62" s="460">
        <v>6050</v>
      </c>
      <c r="E62" s="457" t="s">
        <v>693</v>
      </c>
      <c r="F62" s="448">
        <f>G62</f>
        <v>50000</v>
      </c>
      <c r="G62" s="448">
        <v>50000</v>
      </c>
      <c r="H62" s="448"/>
      <c r="I62" s="438"/>
      <c r="J62" s="438"/>
      <c r="K62" s="465"/>
      <c r="L62" s="466"/>
    </row>
    <row r="63" spans="1:12" s="255" customFormat="1" ht="35.25" customHeight="1" thickBot="1">
      <c r="A63" s="565" t="s">
        <v>537</v>
      </c>
      <c r="B63" s="565"/>
      <c r="C63" s="565"/>
      <c r="D63" s="565"/>
      <c r="E63" s="565"/>
      <c r="F63" s="262">
        <f>SUM(F61:F62)</f>
        <v>550000</v>
      </c>
      <c r="G63" s="262">
        <f>SUM(G61:G62)</f>
        <v>550000</v>
      </c>
      <c r="H63" s="262">
        <f>SUM(H61:H61)</f>
        <v>0</v>
      </c>
      <c r="I63" s="261"/>
      <c r="J63" s="261"/>
      <c r="K63" s="333"/>
      <c r="L63" s="324"/>
    </row>
    <row r="64" spans="1:12" s="255" customFormat="1" ht="51.75" customHeight="1" thickBot="1">
      <c r="A64" s="495" t="s">
        <v>726</v>
      </c>
      <c r="B64" s="260">
        <v>754</v>
      </c>
      <c r="C64" s="260">
        <v>75404</v>
      </c>
      <c r="D64" s="260">
        <v>6170</v>
      </c>
      <c r="E64" s="263" t="s">
        <v>578</v>
      </c>
      <c r="F64" s="258">
        <f>SUM(G64:H64)</f>
        <v>45000</v>
      </c>
      <c r="G64" s="258">
        <v>45000</v>
      </c>
      <c r="H64" s="258"/>
      <c r="I64" s="263"/>
      <c r="J64" s="263"/>
      <c r="K64" s="311"/>
      <c r="L64" s="325"/>
    </row>
    <row r="65" spans="1:12" s="255" customFormat="1" ht="42" customHeight="1" thickBot="1">
      <c r="A65" s="495" t="s">
        <v>727</v>
      </c>
      <c r="B65" s="260">
        <v>754</v>
      </c>
      <c r="C65" s="260">
        <v>75404</v>
      </c>
      <c r="D65" s="260">
        <v>6170</v>
      </c>
      <c r="E65" s="263" t="s">
        <v>600</v>
      </c>
      <c r="F65" s="258">
        <f>SUM(G65:H65)</f>
        <v>350000</v>
      </c>
      <c r="G65" s="258">
        <v>350000</v>
      </c>
      <c r="H65" s="258"/>
      <c r="I65" s="263"/>
      <c r="J65" s="263"/>
      <c r="K65" s="311"/>
      <c r="L65" s="370"/>
    </row>
    <row r="66" spans="1:12" s="255" customFormat="1" ht="42" customHeight="1" thickBot="1">
      <c r="A66" s="456" t="s">
        <v>728</v>
      </c>
      <c r="B66" s="446">
        <v>754</v>
      </c>
      <c r="C66" s="446">
        <v>75404</v>
      </c>
      <c r="D66" s="446">
        <v>6170</v>
      </c>
      <c r="E66" s="438" t="s">
        <v>747</v>
      </c>
      <c r="F66" s="436">
        <f>SUM(G66:H66)</f>
        <v>8000</v>
      </c>
      <c r="G66" s="448">
        <v>8000</v>
      </c>
      <c r="H66" s="448"/>
      <c r="I66" s="438"/>
      <c r="J66" s="438"/>
      <c r="K66" s="440"/>
      <c r="L66" s="370"/>
    </row>
    <row r="67" spans="1:12" s="255" customFormat="1" ht="35.1" customHeight="1" thickBot="1">
      <c r="A67" s="565" t="s">
        <v>536</v>
      </c>
      <c r="B67" s="565"/>
      <c r="C67" s="565"/>
      <c r="D67" s="565"/>
      <c r="E67" s="565"/>
      <c r="F67" s="262">
        <f>SUM(F64:F66)</f>
        <v>403000</v>
      </c>
      <c r="G67" s="262">
        <f>SUM(G64:G66)</f>
        <v>403000</v>
      </c>
      <c r="H67" s="262">
        <f>SUM(H64:H65)</f>
        <v>0</v>
      </c>
      <c r="I67" s="261"/>
      <c r="J67" s="261"/>
      <c r="K67" s="333"/>
      <c r="L67" s="324"/>
    </row>
    <row r="68" spans="1:12" s="256" customFormat="1" ht="27" customHeight="1" thickBot="1">
      <c r="A68" s="260" t="s">
        <v>729</v>
      </c>
      <c r="B68" s="260">
        <v>758</v>
      </c>
      <c r="C68" s="260">
        <v>75818</v>
      </c>
      <c r="D68" s="260">
        <v>6800</v>
      </c>
      <c r="E68" s="259" t="s">
        <v>624</v>
      </c>
      <c r="F68" s="258">
        <f>G68</f>
        <v>417290</v>
      </c>
      <c r="G68" s="258">
        <f>250000+167290</f>
        <v>417290</v>
      </c>
      <c r="H68" s="327"/>
      <c r="I68" s="425"/>
      <c r="J68" s="425"/>
      <c r="K68" s="426"/>
      <c r="L68" s="326"/>
    </row>
    <row r="69" spans="1:12" s="244" customFormat="1" ht="35.1" customHeight="1" thickBot="1">
      <c r="A69" s="565" t="s">
        <v>535</v>
      </c>
      <c r="B69" s="565"/>
      <c r="C69" s="565"/>
      <c r="D69" s="565"/>
      <c r="E69" s="565"/>
      <c r="F69" s="262">
        <f>SUM(F68)</f>
        <v>417290</v>
      </c>
      <c r="G69" s="262">
        <f>SUM(G68)</f>
        <v>417290</v>
      </c>
      <c r="H69" s="262">
        <f>SUM(H68)</f>
        <v>0</v>
      </c>
      <c r="I69" s="261"/>
      <c r="J69" s="261"/>
      <c r="K69" s="333"/>
      <c r="L69" s="328"/>
    </row>
    <row r="70" spans="1:12" s="254" customFormat="1" ht="41.25" customHeight="1" thickBot="1">
      <c r="A70" s="495" t="s">
        <v>730</v>
      </c>
      <c r="B70" s="260">
        <v>801</v>
      </c>
      <c r="C70" s="260">
        <v>80115</v>
      </c>
      <c r="D70" s="260">
        <v>6050</v>
      </c>
      <c r="E70" s="263" t="s">
        <v>534</v>
      </c>
      <c r="F70" s="258">
        <f>SUM(G70:H70)</f>
        <v>2500000</v>
      </c>
      <c r="G70" s="258">
        <v>0</v>
      </c>
      <c r="H70" s="258">
        <v>2500000</v>
      </c>
      <c r="I70" s="263"/>
      <c r="J70" s="277"/>
      <c r="K70" s="311"/>
      <c r="L70" s="323" t="s">
        <v>528</v>
      </c>
    </row>
    <row r="71" spans="1:12" s="255" customFormat="1" ht="35.1" customHeight="1" thickBot="1">
      <c r="A71" s="565" t="s">
        <v>533</v>
      </c>
      <c r="B71" s="565"/>
      <c r="C71" s="565"/>
      <c r="D71" s="565"/>
      <c r="E71" s="565"/>
      <c r="F71" s="262">
        <f>SUM(F70:F70)</f>
        <v>2500000</v>
      </c>
      <c r="G71" s="262">
        <f>SUM(G70:G70)</f>
        <v>0</v>
      </c>
      <c r="H71" s="262">
        <f>SUM(H70:H70)</f>
        <v>2500000</v>
      </c>
      <c r="I71" s="262">
        <f>SUM(I70:I70)</f>
        <v>0</v>
      </c>
      <c r="J71" s="262"/>
      <c r="K71" s="333"/>
      <c r="L71" s="324"/>
    </row>
    <row r="72" spans="1:12" s="254" customFormat="1" ht="33" customHeight="1" thickBot="1">
      <c r="A72" s="495" t="s">
        <v>731</v>
      </c>
      <c r="B72" s="260">
        <v>801</v>
      </c>
      <c r="C72" s="260">
        <v>80120</v>
      </c>
      <c r="D72" s="260">
        <v>6050</v>
      </c>
      <c r="E72" s="263" t="s">
        <v>532</v>
      </c>
      <c r="F72" s="258">
        <f>SUM(G72:H72)</f>
        <v>1644000</v>
      </c>
      <c r="G72" s="258">
        <v>0</v>
      </c>
      <c r="H72" s="258">
        <v>1644000</v>
      </c>
      <c r="I72" s="263"/>
      <c r="J72" s="263"/>
      <c r="K72" s="311"/>
      <c r="L72" s="323" t="s">
        <v>528</v>
      </c>
    </row>
    <row r="73" spans="1:12" s="254" customFormat="1" ht="33" customHeight="1" thickBot="1">
      <c r="A73" s="337" t="s">
        <v>732</v>
      </c>
      <c r="B73" s="338">
        <v>801</v>
      </c>
      <c r="C73" s="338">
        <v>80120</v>
      </c>
      <c r="D73" s="338">
        <v>6580</v>
      </c>
      <c r="E73" s="342" t="s">
        <v>579</v>
      </c>
      <c r="F73" s="258">
        <f>SUM(G73:H73)</f>
        <v>500000</v>
      </c>
      <c r="G73" s="340">
        <v>500000</v>
      </c>
      <c r="H73" s="340"/>
      <c r="I73" s="342"/>
      <c r="J73" s="342"/>
      <c r="K73" s="344"/>
      <c r="L73" s="412"/>
    </row>
    <row r="74" spans="1:12" s="254" customFormat="1" ht="33" customHeight="1" thickBot="1">
      <c r="A74" s="495" t="s">
        <v>733</v>
      </c>
      <c r="B74" s="338">
        <v>801</v>
      </c>
      <c r="C74" s="338">
        <v>80120</v>
      </c>
      <c r="D74" s="338">
        <v>6580</v>
      </c>
      <c r="E74" s="342" t="s">
        <v>737</v>
      </c>
      <c r="F74" s="258">
        <f>SUM(G74:H74)</f>
        <v>100000</v>
      </c>
      <c r="G74" s="340">
        <v>100000</v>
      </c>
      <c r="H74" s="340"/>
      <c r="I74" s="342"/>
      <c r="J74" s="342"/>
      <c r="K74" s="344"/>
      <c r="L74" s="412"/>
    </row>
    <row r="75" spans="1:12" s="254" customFormat="1" ht="33" customHeight="1" thickBot="1">
      <c r="A75" s="337" t="s">
        <v>734</v>
      </c>
      <c r="B75" s="338">
        <v>801</v>
      </c>
      <c r="C75" s="338">
        <v>80120</v>
      </c>
      <c r="D75" s="338">
        <v>6580</v>
      </c>
      <c r="E75" s="263" t="s">
        <v>580</v>
      </c>
      <c r="F75" s="258">
        <f>SUM(G75:H75)</f>
        <v>200000</v>
      </c>
      <c r="G75" s="340">
        <v>200000</v>
      </c>
      <c r="H75" s="340"/>
      <c r="I75" s="342"/>
      <c r="J75" s="342"/>
      <c r="K75" s="344"/>
      <c r="L75" s="412"/>
    </row>
    <row r="76" spans="1:12" s="253" customFormat="1" ht="35.1" customHeight="1" thickBot="1">
      <c r="A76" s="565" t="s">
        <v>531</v>
      </c>
      <c r="B76" s="565"/>
      <c r="C76" s="565"/>
      <c r="D76" s="565"/>
      <c r="E76" s="565"/>
      <c r="F76" s="262">
        <f>SUM(F72:F75)</f>
        <v>2444000</v>
      </c>
      <c r="G76" s="262">
        <f>SUM(G72:G75)</f>
        <v>800000</v>
      </c>
      <c r="H76" s="262">
        <f>SUM(H72:H72)</f>
        <v>1644000</v>
      </c>
      <c r="I76" s="261"/>
      <c r="J76" s="261"/>
      <c r="K76" s="333"/>
      <c r="L76" s="326"/>
    </row>
    <row r="77" spans="1:12" s="243" customFormat="1" ht="41.25" customHeight="1" thickBot="1">
      <c r="A77" s="496" t="s">
        <v>735</v>
      </c>
      <c r="B77" s="260">
        <v>851</v>
      </c>
      <c r="C77" s="260">
        <v>85111</v>
      </c>
      <c r="D77" s="260">
        <v>6010</v>
      </c>
      <c r="E77" s="263" t="s">
        <v>530</v>
      </c>
      <c r="F77" s="258">
        <f>SUM(G77:H77)</f>
        <v>1499300</v>
      </c>
      <c r="G77" s="258">
        <v>1499300</v>
      </c>
      <c r="H77" s="279"/>
      <c r="I77" s="257"/>
      <c r="J77" s="257"/>
      <c r="K77" s="303"/>
      <c r="L77" s="329"/>
    </row>
    <row r="78" spans="1:12" s="243" customFormat="1" ht="41.25" customHeight="1" thickBot="1">
      <c r="A78" s="496" t="s">
        <v>736</v>
      </c>
      <c r="B78" s="260">
        <v>851</v>
      </c>
      <c r="C78" s="260">
        <v>85111</v>
      </c>
      <c r="D78" s="260">
        <v>6230</v>
      </c>
      <c r="E78" s="263" t="s">
        <v>626</v>
      </c>
      <c r="F78" s="258">
        <f>SUM(G78:H78)</f>
        <v>1500000</v>
      </c>
      <c r="G78" s="258">
        <f>1500000-1012554</f>
        <v>487446</v>
      </c>
      <c r="H78" s="258">
        <v>1012554</v>
      </c>
      <c r="I78" s="257"/>
      <c r="J78" s="257"/>
      <c r="K78" s="303"/>
      <c r="L78" s="371"/>
    </row>
    <row r="79" spans="1:12" s="253" customFormat="1" ht="35.1" customHeight="1" thickBot="1">
      <c r="A79" s="565" t="s">
        <v>529</v>
      </c>
      <c r="B79" s="565"/>
      <c r="C79" s="565"/>
      <c r="D79" s="565"/>
      <c r="E79" s="565"/>
      <c r="F79" s="262">
        <f>SUM(F77:F78)</f>
        <v>2999300</v>
      </c>
      <c r="G79" s="262">
        <f>SUM(G77:G78)</f>
        <v>1986746</v>
      </c>
      <c r="H79" s="262">
        <f>SUM(H77:H78)</f>
        <v>1012554</v>
      </c>
      <c r="I79" s="261"/>
      <c r="J79" s="261"/>
      <c r="K79" s="333"/>
      <c r="L79" s="326"/>
    </row>
    <row r="80" spans="1:12" s="251" customFormat="1" ht="42" hidden="1" customHeight="1">
      <c r="A80" s="260"/>
      <c r="B80" s="260">
        <v>851</v>
      </c>
      <c r="C80" s="260">
        <v>85149</v>
      </c>
      <c r="D80" s="260">
        <v>6230</v>
      </c>
      <c r="E80" s="259" t="s">
        <v>601</v>
      </c>
      <c r="F80" s="372">
        <f>G80</f>
        <v>0</v>
      </c>
      <c r="G80" s="372">
        <v>0</v>
      </c>
      <c r="H80" s="258"/>
      <c r="I80" s="263"/>
      <c r="J80" s="263"/>
      <c r="K80" s="311"/>
      <c r="L80" s="370"/>
    </row>
    <row r="81" spans="1:13" s="253" customFormat="1" ht="42" hidden="1" customHeight="1">
      <c r="A81" s="565" t="s">
        <v>602</v>
      </c>
      <c r="B81" s="565"/>
      <c r="C81" s="565"/>
      <c r="D81" s="565"/>
      <c r="E81" s="565"/>
      <c r="F81" s="262">
        <f>F80</f>
        <v>0</v>
      </c>
      <c r="G81" s="262">
        <f>G80</f>
        <v>0</v>
      </c>
      <c r="H81" s="262"/>
      <c r="I81" s="261"/>
      <c r="J81" s="261"/>
      <c r="K81" s="333"/>
      <c r="L81" s="354"/>
    </row>
    <row r="82" spans="1:13" s="243" customFormat="1" ht="38.25" customHeight="1" thickBot="1">
      <c r="A82" s="446">
        <v>57</v>
      </c>
      <c r="B82" s="446">
        <v>852</v>
      </c>
      <c r="C82" s="446">
        <v>85203</v>
      </c>
      <c r="D82" s="446">
        <v>6060</v>
      </c>
      <c r="E82" s="457" t="s">
        <v>584</v>
      </c>
      <c r="F82" s="448">
        <f>G82</f>
        <v>50000</v>
      </c>
      <c r="G82" s="448">
        <f>70000-20000</f>
        <v>50000</v>
      </c>
      <c r="H82" s="467"/>
      <c r="I82" s="468"/>
      <c r="J82" s="468"/>
      <c r="K82" s="469"/>
      <c r="L82" s="354"/>
    </row>
    <row r="83" spans="1:13" s="243" customFormat="1" ht="35.1" customHeight="1" thickBot="1">
      <c r="A83" s="566" t="s">
        <v>583</v>
      </c>
      <c r="B83" s="567"/>
      <c r="C83" s="567"/>
      <c r="D83" s="567"/>
      <c r="E83" s="568"/>
      <c r="F83" s="351">
        <f>SUM(F82:F82)</f>
        <v>50000</v>
      </c>
      <c r="G83" s="351">
        <f>SUM(G82:G82)</f>
        <v>50000</v>
      </c>
      <c r="H83" s="351">
        <f>SUM(H82:H82)</f>
        <v>0</v>
      </c>
      <c r="I83" s="352"/>
      <c r="J83" s="352"/>
      <c r="K83" s="353"/>
      <c r="L83" s="354"/>
    </row>
    <row r="84" spans="1:13" s="249" customFormat="1" ht="36" customHeight="1" thickBot="1">
      <c r="A84" s="569" t="s">
        <v>127</v>
      </c>
      <c r="B84" s="570"/>
      <c r="C84" s="570"/>
      <c r="D84" s="570"/>
      <c r="E84" s="571"/>
      <c r="F84" s="421">
        <f>F58+F60+F63+F67+F69+F71+F76+F79+F81+F83</f>
        <v>24444871</v>
      </c>
      <c r="G84" s="421">
        <f>G58+G60+G63+G67+G69+G71+G76+G79+G81+G83</f>
        <v>11008371</v>
      </c>
      <c r="H84" s="421">
        <f>H58+H60+H63+H67+H69+H71+H76+H79+H81+H83</f>
        <v>7000000</v>
      </c>
      <c r="I84" s="421">
        <f>I58+I60+I63+I67+I69+I71+I76+I79+I81+I83</f>
        <v>0</v>
      </c>
      <c r="J84" s="421">
        <f>J58+J60+J63+J67+J69+J71+J76+J79+J81+J83</f>
        <v>6436500</v>
      </c>
      <c r="K84" s="422"/>
      <c r="L84" s="355"/>
    </row>
    <row r="85" spans="1:13" s="249" customFormat="1" ht="12" customHeight="1">
      <c r="A85" s="245"/>
      <c r="B85" s="245"/>
      <c r="C85" s="245"/>
      <c r="D85" s="245"/>
      <c r="E85" s="245"/>
      <c r="F85" s="250" t="s">
        <v>128</v>
      </c>
      <c r="G85" s="245"/>
      <c r="H85" s="245"/>
      <c r="I85" s="245"/>
      <c r="J85" s="245"/>
      <c r="K85" s="298"/>
      <c r="L85" s="299"/>
    </row>
    <row r="86" spans="1:13" s="243" customFormat="1" ht="27" customHeight="1">
      <c r="A86" s="497" t="s">
        <v>527</v>
      </c>
      <c r="B86" s="246"/>
      <c r="C86" s="246"/>
      <c r="D86" s="246"/>
      <c r="E86" s="245"/>
      <c r="F86" s="247"/>
      <c r="G86" s="247"/>
      <c r="H86" s="247"/>
      <c r="I86" s="246"/>
      <c r="J86" s="246"/>
      <c r="K86" s="300"/>
      <c r="L86" s="299"/>
    </row>
    <row r="87" spans="1:13" s="248" customFormat="1" ht="20.25" customHeight="1">
      <c r="A87" s="497" t="s">
        <v>526</v>
      </c>
      <c r="B87" s="246"/>
      <c r="C87" s="246"/>
      <c r="D87" s="246"/>
      <c r="E87" s="245"/>
      <c r="F87" s="246"/>
      <c r="G87" s="246"/>
      <c r="H87" s="246"/>
      <c r="I87" s="246"/>
      <c r="J87" s="246"/>
      <c r="K87" s="300"/>
      <c r="L87" s="299"/>
    </row>
    <row r="88" spans="1:13" s="243" customFormat="1" ht="21" customHeight="1">
      <c r="A88" s="497" t="s">
        <v>525</v>
      </c>
      <c r="B88" s="246"/>
      <c r="C88" s="246"/>
      <c r="D88" s="246"/>
      <c r="E88" s="245"/>
      <c r="F88" s="247"/>
      <c r="G88" s="246"/>
      <c r="H88" s="246"/>
      <c r="I88" s="246"/>
      <c r="J88" s="246"/>
      <c r="K88" s="300"/>
      <c r="L88" s="299"/>
    </row>
    <row r="89" spans="1:13" s="243" customFormat="1" ht="27" customHeight="1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98"/>
      <c r="L89" s="240"/>
      <c r="M89" s="239"/>
    </row>
    <row r="90" spans="1:13" s="244" customFormat="1" ht="28.5" customHeight="1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98"/>
      <c r="L90" s="240"/>
      <c r="M90" s="239"/>
    </row>
    <row r="91" spans="1:13" s="243" customFormat="1" ht="30" customHeight="1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97"/>
      <c r="L91" s="240"/>
      <c r="M91" s="239"/>
    </row>
    <row r="92" spans="1:13" s="242" customFormat="1" ht="27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97"/>
      <c r="L92" s="240"/>
      <c r="M92" s="239"/>
    </row>
    <row r="94" spans="1:13" s="241" customFormat="1" ht="12.75" customHeight="1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97"/>
      <c r="L94" s="240"/>
      <c r="M94" s="239"/>
    </row>
    <row r="95" spans="1:13" s="241" customFormat="1" ht="12.75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97"/>
      <c r="L95" s="240"/>
      <c r="M95" s="239"/>
    </row>
    <row r="96" spans="1:13" s="241" customFormat="1" ht="12.75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97"/>
      <c r="L96" s="240"/>
      <c r="M96" s="239"/>
    </row>
  </sheetData>
  <sheetProtection algorithmName="SHA-512" hashValue="MnTIXumBZOOTzDeLCD2wobEwAtrWt4tOWIyrJbWS0IhLA/LNe5w2E1DCC75U06z2fCC2v49r81v+Ep05PISCAw==" saltValue="8DkzDVvielJhCQXHc2tQUQ==" spinCount="100000" sheet="1" objects="1" scenarios="1"/>
  <mergeCells count="30">
    <mergeCell ref="A36:E36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7:E7"/>
    <mergeCell ref="A19:E19"/>
    <mergeCell ref="A25:E25"/>
    <mergeCell ref="A31:E31"/>
    <mergeCell ref="A12:E12"/>
    <mergeCell ref="A42:E42"/>
    <mergeCell ref="A46:E46"/>
    <mergeCell ref="A54:E54"/>
    <mergeCell ref="A58:E58"/>
    <mergeCell ref="A60:E60"/>
    <mergeCell ref="A81:E81"/>
    <mergeCell ref="A83:E83"/>
    <mergeCell ref="A84:E84"/>
    <mergeCell ref="A63:E63"/>
    <mergeCell ref="A67:E67"/>
    <mergeCell ref="A69:E69"/>
    <mergeCell ref="A71:E71"/>
    <mergeCell ref="A76:E76"/>
    <mergeCell ref="A79:E79"/>
  </mergeCells>
  <phoneticPr fontId="34" type="noConversion"/>
  <pageMargins left="0.70866141732283472" right="0.51181102362204722" top="1.1023622047244095" bottom="0.55118110236220474" header="0.51181102362204722" footer="0.31496062992125984"/>
  <pageSetup paperSize="9" scale="75" fitToHeight="0" orientation="landscape" horizontalDpi="4294967294" verticalDpi="0" r:id="rId1"/>
  <headerFooter differentOddEven="1" differentFirst="1" alignWithMargins="0">
    <oddFooter>&amp;C&amp;P</oddFooter>
    <evenFooter>&amp;C&amp;P</evenFooter>
    <firstHeader>&amp;RTabela Nr 2a
do uchwały Nr ................
Rady Powiatu w Otwocku
z dnia ...............................</firstHeader>
    <firstFooter>&amp;C&amp;P</firstFooter>
  </headerFooter>
  <rowBreaks count="2" manualBreakCount="2">
    <brk id="67" max="10" man="1"/>
    <brk id="8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D28"/>
  <sheetViews>
    <sheetView showGridLines="0" topLeftCell="A10" workbookViewId="0">
      <selection activeCell="F25" sqref="F25"/>
    </sheetView>
  </sheetViews>
  <sheetFormatPr defaultColWidth="9.33203125"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585" t="s">
        <v>623</v>
      </c>
      <c r="B3" s="585"/>
      <c r="C3" s="585"/>
      <c r="D3" s="585"/>
    </row>
    <row r="4" spans="1:4">
      <c r="D4" s="4"/>
    </row>
    <row r="5" spans="1:4" ht="54" customHeight="1">
      <c r="A5" s="5" t="s">
        <v>70</v>
      </c>
      <c r="B5" s="5" t="s">
        <v>76</v>
      </c>
      <c r="C5" s="6" t="s">
        <v>77</v>
      </c>
      <c r="D5" s="6" t="s">
        <v>78</v>
      </c>
    </row>
    <row r="6" spans="1:4" s="31" customFormat="1" ht="16.5" customHeight="1">
      <c r="A6" s="57">
        <v>1</v>
      </c>
      <c r="B6" s="57">
        <v>2</v>
      </c>
      <c r="C6" s="57">
        <v>3</v>
      </c>
      <c r="D6" s="58">
        <v>4</v>
      </c>
    </row>
    <row r="7" spans="1:4" s="10" customFormat="1" ht="24.75" customHeight="1">
      <c r="A7" s="7" t="s">
        <v>71</v>
      </c>
      <c r="B7" s="8" t="s">
        <v>79</v>
      </c>
      <c r="C7" s="7"/>
      <c r="D7" s="9">
        <f>SUM(D8:D9)</f>
        <v>157939058</v>
      </c>
    </row>
    <row r="8" spans="1:4" s="14" customFormat="1" ht="24.75" customHeight="1">
      <c r="A8" s="11"/>
      <c r="B8" s="12" t="s">
        <v>80</v>
      </c>
      <c r="C8" s="11"/>
      <c r="D8" s="13">
        <v>145431637</v>
      </c>
    </row>
    <row r="9" spans="1:4" s="14" customFormat="1" ht="24.75" customHeight="1">
      <c r="A9" s="11"/>
      <c r="B9" s="12" t="s">
        <v>81</v>
      </c>
      <c r="C9" s="11"/>
      <c r="D9" s="15">
        <v>12507421</v>
      </c>
    </row>
    <row r="10" spans="1:4" s="10" customFormat="1" ht="24.75" customHeight="1">
      <c r="A10" s="7" t="s">
        <v>72</v>
      </c>
      <c r="B10" s="8" t="s">
        <v>82</v>
      </c>
      <c r="C10" s="7"/>
      <c r="D10" s="16">
        <f>SUM(D11,D12)</f>
        <v>166098976</v>
      </c>
    </row>
    <row r="11" spans="1:4" s="14" customFormat="1" ht="24.75" customHeight="1">
      <c r="A11" s="11"/>
      <c r="B11" s="12" t="s">
        <v>105</v>
      </c>
      <c r="C11" s="11"/>
      <c r="D11" s="17">
        <v>141654105</v>
      </c>
    </row>
    <row r="12" spans="1:4" s="14" customFormat="1" ht="24.75" customHeight="1">
      <c r="A12" s="11"/>
      <c r="B12" s="12" t="s">
        <v>83</v>
      </c>
      <c r="C12" s="11"/>
      <c r="D12" s="18">
        <v>24444871</v>
      </c>
    </row>
    <row r="13" spans="1:4" s="10" customFormat="1" ht="24.75" customHeight="1">
      <c r="A13" s="7" t="s">
        <v>73</v>
      </c>
      <c r="B13" s="8" t="s">
        <v>84</v>
      </c>
      <c r="C13" s="19"/>
      <c r="D13" s="9">
        <f>D7-D10</f>
        <v>-8159918</v>
      </c>
    </row>
    <row r="14" spans="1:4" ht="24.75" customHeight="1">
      <c r="A14" s="586" t="s">
        <v>85</v>
      </c>
      <c r="B14" s="587"/>
      <c r="C14" s="20"/>
      <c r="D14" s="21">
        <f>SUM(D15:D20)</f>
        <v>13414530</v>
      </c>
    </row>
    <row r="15" spans="1:4" ht="81.75" customHeight="1">
      <c r="A15" s="416" t="s">
        <v>71</v>
      </c>
      <c r="B15" s="419" t="s">
        <v>629</v>
      </c>
      <c r="C15" s="22" t="s">
        <v>628</v>
      </c>
      <c r="D15" s="415">
        <v>0</v>
      </c>
    </row>
    <row r="16" spans="1:4" ht="72" customHeight="1">
      <c r="A16" s="416" t="s">
        <v>72</v>
      </c>
      <c r="B16" s="418" t="s">
        <v>630</v>
      </c>
      <c r="C16" s="22" t="s">
        <v>627</v>
      </c>
      <c r="D16" s="415">
        <f>944317+104925</f>
        <v>1049242</v>
      </c>
    </row>
    <row r="17" spans="1:4" ht="31.5" customHeight="1">
      <c r="A17" s="416" t="s">
        <v>73</v>
      </c>
      <c r="B17" s="25" t="s">
        <v>102</v>
      </c>
      <c r="C17" s="22" t="s">
        <v>87</v>
      </c>
      <c r="D17" s="24">
        <v>5365288</v>
      </c>
    </row>
    <row r="18" spans="1:4" ht="32.25" customHeight="1">
      <c r="A18" s="416" t="s">
        <v>74</v>
      </c>
      <c r="B18" s="89" t="s">
        <v>119</v>
      </c>
      <c r="C18" s="22" t="s">
        <v>120</v>
      </c>
      <c r="D18" s="24">
        <v>0</v>
      </c>
    </row>
    <row r="19" spans="1:4" ht="24.75" customHeight="1">
      <c r="A19" s="417" t="s">
        <v>75</v>
      </c>
      <c r="B19" s="23" t="s">
        <v>100</v>
      </c>
      <c r="C19" s="22" t="s">
        <v>86</v>
      </c>
      <c r="D19" s="24">
        <v>7000000</v>
      </c>
    </row>
    <row r="20" spans="1:4" ht="27" customHeight="1">
      <c r="A20" s="417" t="s">
        <v>551</v>
      </c>
      <c r="B20" s="25" t="s">
        <v>101</v>
      </c>
      <c r="C20" s="22" t="s">
        <v>86</v>
      </c>
      <c r="D20" s="26">
        <v>0</v>
      </c>
    </row>
    <row r="21" spans="1:4" ht="24.75" customHeight="1">
      <c r="A21" s="586" t="s">
        <v>88</v>
      </c>
      <c r="B21" s="587"/>
      <c r="C21" s="27"/>
      <c r="D21" s="21">
        <f>SUM(D22:D24)</f>
        <v>5254612</v>
      </c>
    </row>
    <row r="22" spans="1:4" s="90" customFormat="1" ht="24.75" customHeight="1">
      <c r="A22" s="22" t="s">
        <v>71</v>
      </c>
      <c r="B22" s="25" t="s">
        <v>122</v>
      </c>
      <c r="C22" s="22" t="s">
        <v>121</v>
      </c>
      <c r="D22" s="24">
        <v>0</v>
      </c>
    </row>
    <row r="23" spans="1:4" ht="24.75" customHeight="1">
      <c r="A23" s="22" t="s">
        <v>72</v>
      </c>
      <c r="B23" s="25" t="s">
        <v>103</v>
      </c>
      <c r="C23" s="22" t="s">
        <v>89</v>
      </c>
      <c r="D23" s="24">
        <v>5254612</v>
      </c>
    </row>
    <row r="24" spans="1:4" ht="24.75" customHeight="1">
      <c r="A24" s="22" t="s">
        <v>73</v>
      </c>
      <c r="B24" s="25" t="s">
        <v>104</v>
      </c>
      <c r="C24" s="22" t="s">
        <v>89</v>
      </c>
      <c r="D24" s="24">
        <v>0</v>
      </c>
    </row>
    <row r="25" spans="1:4" ht="21.75" customHeight="1">
      <c r="A25" s="28"/>
      <c r="B25" s="29"/>
      <c r="C25" s="28"/>
      <c r="D25" s="30"/>
    </row>
    <row r="26" spans="1:4" ht="24.75" customHeight="1"/>
    <row r="27" spans="1:4" ht="24.75" customHeight="1"/>
    <row r="28" spans="1:4" ht="24.75" customHeight="1"/>
  </sheetData>
  <sheetProtection algorithmName="SHA-512" hashValue="9O80D+1ziG3DUJfitkoJsWzr+VfvDMdJigiivW4+805l48AwxP9Ehe5POaVIo90B4fxzSWQCdeXcQavnN46UQw==" saltValue="sWTsQkCFMHmvEHDtxLMC/w==" spinCount="100000" sheet="1" objects="1" scenarios="1" formatColumns="0" formatRows="0"/>
  <mergeCells count="3">
    <mergeCell ref="A3:D3"/>
    <mergeCell ref="A14:B14"/>
    <mergeCell ref="A21:B21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7"/>
  <sheetViews>
    <sheetView zoomScaleNormal="100" workbookViewId="0">
      <pane ySplit="5" topLeftCell="A32" activePane="bottomLeft" state="frozen"/>
      <selection activeCell="C11" sqref="C11:I13"/>
      <selection pane="bottomLeft" activeCell="M48" sqref="M48"/>
    </sheetView>
  </sheetViews>
  <sheetFormatPr defaultRowHeight="12"/>
  <cols>
    <col min="1" max="1" width="4.1640625" style="196" customWidth="1"/>
    <col min="2" max="2" width="45.1640625" style="196" customWidth="1"/>
    <col min="3" max="3" width="15" style="197" customWidth="1"/>
    <col min="4" max="4" width="13.6640625" style="196" customWidth="1"/>
    <col min="5" max="5" width="13" style="196" customWidth="1"/>
    <col min="6" max="6" width="11.1640625" style="196" customWidth="1"/>
    <col min="7" max="7" width="12.5" style="196" customWidth="1"/>
    <col min="8" max="8" width="11.6640625" style="196" customWidth="1"/>
    <col min="9" max="9" width="13.6640625" style="196" customWidth="1"/>
    <col min="10" max="12" width="9.1640625" style="196"/>
    <col min="13" max="13" width="11.5" style="196" bestFit="1" customWidth="1"/>
    <col min="14" max="243" width="9.1640625" style="196"/>
    <col min="244" max="244" width="4.83203125" style="196" customWidth="1"/>
    <col min="245" max="245" width="27.33203125" style="196" customWidth="1"/>
    <col min="246" max="247" width="15.5" style="196" customWidth="1"/>
    <col min="248" max="248" width="13.6640625" style="196" customWidth="1"/>
    <col min="249" max="249" width="12.33203125" style="196" customWidth="1"/>
    <col min="250" max="250" width="13" style="196" bestFit="1" customWidth="1"/>
    <col min="251" max="251" width="11.33203125" style="196" customWidth="1"/>
    <col min="252" max="252" width="12.33203125" style="196" customWidth="1"/>
    <col min="253" max="253" width="10.33203125" style="196" customWidth="1"/>
    <col min="254" max="254" width="10.1640625" style="196" customWidth="1"/>
    <col min="255" max="255" width="13" style="196" customWidth="1"/>
    <col min="256" max="256" width="12.5" style="196" customWidth="1"/>
    <col min="257" max="257" width="11.6640625" style="196" customWidth="1"/>
    <col min="258" max="258" width="11.33203125" style="196" customWidth="1"/>
    <col min="259" max="259" width="10.33203125" style="196" customWidth="1"/>
    <col min="260" max="260" width="12" style="196" customWidth="1"/>
    <col min="261" max="499" width="9.1640625" style="196"/>
    <col min="500" max="500" width="4.83203125" style="196" customWidth="1"/>
    <col min="501" max="501" width="27.33203125" style="196" customWidth="1"/>
    <col min="502" max="503" width="15.5" style="196" customWidth="1"/>
    <col min="504" max="504" width="13.6640625" style="196" customWidth="1"/>
    <col min="505" max="505" width="12.33203125" style="196" customWidth="1"/>
    <col min="506" max="506" width="13" style="196" bestFit="1" customWidth="1"/>
    <col min="507" max="507" width="11.33203125" style="196" customWidth="1"/>
    <col min="508" max="508" width="12.33203125" style="196" customWidth="1"/>
    <col min="509" max="509" width="10.33203125" style="196" customWidth="1"/>
    <col min="510" max="510" width="10.1640625" style="196" customWidth="1"/>
    <col min="511" max="511" width="13" style="196" customWidth="1"/>
    <col min="512" max="512" width="12.5" style="196" customWidth="1"/>
    <col min="513" max="513" width="11.6640625" style="196" customWidth="1"/>
    <col min="514" max="514" width="11.33203125" style="196" customWidth="1"/>
    <col min="515" max="515" width="10.33203125" style="196" customWidth="1"/>
    <col min="516" max="516" width="12" style="196" customWidth="1"/>
    <col min="517" max="755" width="9.1640625" style="196"/>
    <col min="756" max="756" width="4.83203125" style="196" customWidth="1"/>
    <col min="757" max="757" width="27.33203125" style="196" customWidth="1"/>
    <col min="758" max="759" width="15.5" style="196" customWidth="1"/>
    <col min="760" max="760" width="13.6640625" style="196" customWidth="1"/>
    <col min="761" max="761" width="12.33203125" style="196" customWidth="1"/>
    <col min="762" max="762" width="13" style="196" bestFit="1" customWidth="1"/>
    <col min="763" max="763" width="11.33203125" style="196" customWidth="1"/>
    <col min="764" max="764" width="12.33203125" style="196" customWidth="1"/>
    <col min="765" max="765" width="10.33203125" style="196" customWidth="1"/>
    <col min="766" max="766" width="10.1640625" style="196" customWidth="1"/>
    <col min="767" max="767" width="13" style="196" customWidth="1"/>
    <col min="768" max="768" width="12.5" style="196" customWidth="1"/>
    <col min="769" max="769" width="11.6640625" style="196" customWidth="1"/>
    <col min="770" max="770" width="11.33203125" style="196" customWidth="1"/>
    <col min="771" max="771" width="10.33203125" style="196" customWidth="1"/>
    <col min="772" max="772" width="12" style="196" customWidth="1"/>
    <col min="773" max="1011" width="9.1640625" style="196"/>
    <col min="1012" max="1012" width="4.83203125" style="196" customWidth="1"/>
    <col min="1013" max="1013" width="27.33203125" style="196" customWidth="1"/>
    <col min="1014" max="1015" width="15.5" style="196" customWidth="1"/>
    <col min="1016" max="1016" width="13.6640625" style="196" customWidth="1"/>
    <col min="1017" max="1017" width="12.33203125" style="196" customWidth="1"/>
    <col min="1018" max="1018" width="13" style="196" bestFit="1" customWidth="1"/>
    <col min="1019" max="1019" width="11.33203125" style="196" customWidth="1"/>
    <col min="1020" max="1020" width="12.33203125" style="196" customWidth="1"/>
    <col min="1021" max="1021" width="10.33203125" style="196" customWidth="1"/>
    <col min="1022" max="1022" width="10.1640625" style="196" customWidth="1"/>
    <col min="1023" max="1023" width="13" style="196" customWidth="1"/>
    <col min="1024" max="1024" width="12.5" style="196" customWidth="1"/>
    <col min="1025" max="1025" width="11.6640625" style="196" customWidth="1"/>
    <col min="1026" max="1026" width="11.33203125" style="196" customWidth="1"/>
    <col min="1027" max="1027" width="10.33203125" style="196" customWidth="1"/>
    <col min="1028" max="1028" width="12" style="196" customWidth="1"/>
    <col min="1029" max="1267" width="9.1640625" style="196"/>
    <col min="1268" max="1268" width="4.83203125" style="196" customWidth="1"/>
    <col min="1269" max="1269" width="27.33203125" style="196" customWidth="1"/>
    <col min="1270" max="1271" width="15.5" style="196" customWidth="1"/>
    <col min="1272" max="1272" width="13.6640625" style="196" customWidth="1"/>
    <col min="1273" max="1273" width="12.33203125" style="196" customWidth="1"/>
    <col min="1274" max="1274" width="13" style="196" bestFit="1" customWidth="1"/>
    <col min="1275" max="1275" width="11.33203125" style="196" customWidth="1"/>
    <col min="1276" max="1276" width="12.33203125" style="196" customWidth="1"/>
    <col min="1277" max="1277" width="10.33203125" style="196" customWidth="1"/>
    <col min="1278" max="1278" width="10.1640625" style="196" customWidth="1"/>
    <col min="1279" max="1279" width="13" style="196" customWidth="1"/>
    <col min="1280" max="1280" width="12.5" style="196" customWidth="1"/>
    <col min="1281" max="1281" width="11.6640625" style="196" customWidth="1"/>
    <col min="1282" max="1282" width="11.33203125" style="196" customWidth="1"/>
    <col min="1283" max="1283" width="10.33203125" style="196" customWidth="1"/>
    <col min="1284" max="1284" width="12" style="196" customWidth="1"/>
    <col min="1285" max="1523" width="9.1640625" style="196"/>
    <col min="1524" max="1524" width="4.83203125" style="196" customWidth="1"/>
    <col min="1525" max="1525" width="27.33203125" style="196" customWidth="1"/>
    <col min="1526" max="1527" width="15.5" style="196" customWidth="1"/>
    <col min="1528" max="1528" width="13.6640625" style="196" customWidth="1"/>
    <col min="1529" max="1529" width="12.33203125" style="196" customWidth="1"/>
    <col min="1530" max="1530" width="13" style="196" bestFit="1" customWidth="1"/>
    <col min="1531" max="1531" width="11.33203125" style="196" customWidth="1"/>
    <col min="1532" max="1532" width="12.33203125" style="196" customWidth="1"/>
    <col min="1533" max="1533" width="10.33203125" style="196" customWidth="1"/>
    <col min="1534" max="1534" width="10.1640625" style="196" customWidth="1"/>
    <col min="1535" max="1535" width="13" style="196" customWidth="1"/>
    <col min="1536" max="1536" width="12.5" style="196" customWidth="1"/>
    <col min="1537" max="1537" width="11.6640625" style="196" customWidth="1"/>
    <col min="1538" max="1538" width="11.33203125" style="196" customWidth="1"/>
    <col min="1539" max="1539" width="10.33203125" style="196" customWidth="1"/>
    <col min="1540" max="1540" width="12" style="196" customWidth="1"/>
    <col min="1541" max="1779" width="9.1640625" style="196"/>
    <col min="1780" max="1780" width="4.83203125" style="196" customWidth="1"/>
    <col min="1781" max="1781" width="27.33203125" style="196" customWidth="1"/>
    <col min="1782" max="1783" width="15.5" style="196" customWidth="1"/>
    <col min="1784" max="1784" width="13.6640625" style="196" customWidth="1"/>
    <col min="1785" max="1785" width="12.33203125" style="196" customWidth="1"/>
    <col min="1786" max="1786" width="13" style="196" bestFit="1" customWidth="1"/>
    <col min="1787" max="1787" width="11.33203125" style="196" customWidth="1"/>
    <col min="1788" max="1788" width="12.33203125" style="196" customWidth="1"/>
    <col min="1789" max="1789" width="10.33203125" style="196" customWidth="1"/>
    <col min="1790" max="1790" width="10.1640625" style="196" customWidth="1"/>
    <col min="1791" max="1791" width="13" style="196" customWidth="1"/>
    <col min="1792" max="1792" width="12.5" style="196" customWidth="1"/>
    <col min="1793" max="1793" width="11.6640625" style="196" customWidth="1"/>
    <col min="1794" max="1794" width="11.33203125" style="196" customWidth="1"/>
    <col min="1795" max="1795" width="10.33203125" style="196" customWidth="1"/>
    <col min="1796" max="1796" width="12" style="196" customWidth="1"/>
    <col min="1797" max="2035" width="9.1640625" style="196"/>
    <col min="2036" max="2036" width="4.83203125" style="196" customWidth="1"/>
    <col min="2037" max="2037" width="27.33203125" style="196" customWidth="1"/>
    <col min="2038" max="2039" width="15.5" style="196" customWidth="1"/>
    <col min="2040" max="2040" width="13.6640625" style="196" customWidth="1"/>
    <col min="2041" max="2041" width="12.33203125" style="196" customWidth="1"/>
    <col min="2042" max="2042" width="13" style="196" bestFit="1" customWidth="1"/>
    <col min="2043" max="2043" width="11.33203125" style="196" customWidth="1"/>
    <col min="2044" max="2044" width="12.33203125" style="196" customWidth="1"/>
    <col min="2045" max="2045" width="10.33203125" style="196" customWidth="1"/>
    <col min="2046" max="2046" width="10.1640625" style="196" customWidth="1"/>
    <col min="2047" max="2047" width="13" style="196" customWidth="1"/>
    <col min="2048" max="2048" width="12.5" style="196" customWidth="1"/>
    <col min="2049" max="2049" width="11.6640625" style="196" customWidth="1"/>
    <col min="2050" max="2050" width="11.33203125" style="196" customWidth="1"/>
    <col min="2051" max="2051" width="10.33203125" style="196" customWidth="1"/>
    <col min="2052" max="2052" width="12" style="196" customWidth="1"/>
    <col min="2053" max="2291" width="9.1640625" style="196"/>
    <col min="2292" max="2292" width="4.83203125" style="196" customWidth="1"/>
    <col min="2293" max="2293" width="27.33203125" style="196" customWidth="1"/>
    <col min="2294" max="2295" width="15.5" style="196" customWidth="1"/>
    <col min="2296" max="2296" width="13.6640625" style="196" customWidth="1"/>
    <col min="2297" max="2297" width="12.33203125" style="196" customWidth="1"/>
    <col min="2298" max="2298" width="13" style="196" bestFit="1" customWidth="1"/>
    <col min="2299" max="2299" width="11.33203125" style="196" customWidth="1"/>
    <col min="2300" max="2300" width="12.33203125" style="196" customWidth="1"/>
    <col min="2301" max="2301" width="10.33203125" style="196" customWidth="1"/>
    <col min="2302" max="2302" width="10.1640625" style="196" customWidth="1"/>
    <col min="2303" max="2303" width="13" style="196" customWidth="1"/>
    <col min="2304" max="2304" width="12.5" style="196" customWidth="1"/>
    <col min="2305" max="2305" width="11.6640625" style="196" customWidth="1"/>
    <col min="2306" max="2306" width="11.33203125" style="196" customWidth="1"/>
    <col min="2307" max="2307" width="10.33203125" style="196" customWidth="1"/>
    <col min="2308" max="2308" width="12" style="196" customWidth="1"/>
    <col min="2309" max="2547" width="9.1640625" style="196"/>
    <col min="2548" max="2548" width="4.83203125" style="196" customWidth="1"/>
    <col min="2549" max="2549" width="27.33203125" style="196" customWidth="1"/>
    <col min="2550" max="2551" width="15.5" style="196" customWidth="1"/>
    <col min="2552" max="2552" width="13.6640625" style="196" customWidth="1"/>
    <col min="2553" max="2553" width="12.33203125" style="196" customWidth="1"/>
    <col min="2554" max="2554" width="13" style="196" bestFit="1" customWidth="1"/>
    <col min="2555" max="2555" width="11.33203125" style="196" customWidth="1"/>
    <col min="2556" max="2556" width="12.33203125" style="196" customWidth="1"/>
    <col min="2557" max="2557" width="10.33203125" style="196" customWidth="1"/>
    <col min="2558" max="2558" width="10.1640625" style="196" customWidth="1"/>
    <col min="2559" max="2559" width="13" style="196" customWidth="1"/>
    <col min="2560" max="2560" width="12.5" style="196" customWidth="1"/>
    <col min="2561" max="2561" width="11.6640625" style="196" customWidth="1"/>
    <col min="2562" max="2562" width="11.33203125" style="196" customWidth="1"/>
    <col min="2563" max="2563" width="10.33203125" style="196" customWidth="1"/>
    <col min="2564" max="2564" width="12" style="196" customWidth="1"/>
    <col min="2565" max="2803" width="9.1640625" style="196"/>
    <col min="2804" max="2804" width="4.83203125" style="196" customWidth="1"/>
    <col min="2805" max="2805" width="27.33203125" style="196" customWidth="1"/>
    <col min="2806" max="2807" width="15.5" style="196" customWidth="1"/>
    <col min="2808" max="2808" width="13.6640625" style="196" customWidth="1"/>
    <col min="2809" max="2809" width="12.33203125" style="196" customWidth="1"/>
    <col min="2810" max="2810" width="13" style="196" bestFit="1" customWidth="1"/>
    <col min="2811" max="2811" width="11.33203125" style="196" customWidth="1"/>
    <col min="2812" max="2812" width="12.33203125" style="196" customWidth="1"/>
    <col min="2813" max="2813" width="10.33203125" style="196" customWidth="1"/>
    <col min="2814" max="2814" width="10.1640625" style="196" customWidth="1"/>
    <col min="2815" max="2815" width="13" style="196" customWidth="1"/>
    <col min="2816" max="2816" width="12.5" style="196" customWidth="1"/>
    <col min="2817" max="2817" width="11.6640625" style="196" customWidth="1"/>
    <col min="2818" max="2818" width="11.33203125" style="196" customWidth="1"/>
    <col min="2819" max="2819" width="10.33203125" style="196" customWidth="1"/>
    <col min="2820" max="2820" width="12" style="196" customWidth="1"/>
    <col min="2821" max="3059" width="9.1640625" style="196"/>
    <col min="3060" max="3060" width="4.83203125" style="196" customWidth="1"/>
    <col min="3061" max="3061" width="27.33203125" style="196" customWidth="1"/>
    <col min="3062" max="3063" width="15.5" style="196" customWidth="1"/>
    <col min="3064" max="3064" width="13.6640625" style="196" customWidth="1"/>
    <col min="3065" max="3065" width="12.33203125" style="196" customWidth="1"/>
    <col min="3066" max="3066" width="13" style="196" bestFit="1" customWidth="1"/>
    <col min="3067" max="3067" width="11.33203125" style="196" customWidth="1"/>
    <col min="3068" max="3068" width="12.33203125" style="196" customWidth="1"/>
    <col min="3069" max="3069" width="10.33203125" style="196" customWidth="1"/>
    <col min="3070" max="3070" width="10.1640625" style="196" customWidth="1"/>
    <col min="3071" max="3071" width="13" style="196" customWidth="1"/>
    <col min="3072" max="3072" width="12.5" style="196" customWidth="1"/>
    <col min="3073" max="3073" width="11.6640625" style="196" customWidth="1"/>
    <col min="3074" max="3074" width="11.33203125" style="196" customWidth="1"/>
    <col min="3075" max="3075" width="10.33203125" style="196" customWidth="1"/>
    <col min="3076" max="3076" width="12" style="196" customWidth="1"/>
    <col min="3077" max="3315" width="9.1640625" style="196"/>
    <col min="3316" max="3316" width="4.83203125" style="196" customWidth="1"/>
    <col min="3317" max="3317" width="27.33203125" style="196" customWidth="1"/>
    <col min="3318" max="3319" width="15.5" style="196" customWidth="1"/>
    <col min="3320" max="3320" width="13.6640625" style="196" customWidth="1"/>
    <col min="3321" max="3321" width="12.33203125" style="196" customWidth="1"/>
    <col min="3322" max="3322" width="13" style="196" bestFit="1" customWidth="1"/>
    <col min="3323" max="3323" width="11.33203125" style="196" customWidth="1"/>
    <col min="3324" max="3324" width="12.33203125" style="196" customWidth="1"/>
    <col min="3325" max="3325" width="10.33203125" style="196" customWidth="1"/>
    <col min="3326" max="3326" width="10.1640625" style="196" customWidth="1"/>
    <col min="3327" max="3327" width="13" style="196" customWidth="1"/>
    <col min="3328" max="3328" width="12.5" style="196" customWidth="1"/>
    <col min="3329" max="3329" width="11.6640625" style="196" customWidth="1"/>
    <col min="3330" max="3330" width="11.33203125" style="196" customWidth="1"/>
    <col min="3331" max="3331" width="10.33203125" style="196" customWidth="1"/>
    <col min="3332" max="3332" width="12" style="196" customWidth="1"/>
    <col min="3333" max="3571" width="9.1640625" style="196"/>
    <col min="3572" max="3572" width="4.83203125" style="196" customWidth="1"/>
    <col min="3573" max="3573" width="27.33203125" style="196" customWidth="1"/>
    <col min="3574" max="3575" width="15.5" style="196" customWidth="1"/>
    <col min="3576" max="3576" width="13.6640625" style="196" customWidth="1"/>
    <col min="3577" max="3577" width="12.33203125" style="196" customWidth="1"/>
    <col min="3578" max="3578" width="13" style="196" bestFit="1" customWidth="1"/>
    <col min="3579" max="3579" width="11.33203125" style="196" customWidth="1"/>
    <col min="3580" max="3580" width="12.33203125" style="196" customWidth="1"/>
    <col min="3581" max="3581" width="10.33203125" style="196" customWidth="1"/>
    <col min="3582" max="3582" width="10.1640625" style="196" customWidth="1"/>
    <col min="3583" max="3583" width="13" style="196" customWidth="1"/>
    <col min="3584" max="3584" width="12.5" style="196" customWidth="1"/>
    <col min="3585" max="3585" width="11.6640625" style="196" customWidth="1"/>
    <col min="3586" max="3586" width="11.33203125" style="196" customWidth="1"/>
    <col min="3587" max="3587" width="10.33203125" style="196" customWidth="1"/>
    <col min="3588" max="3588" width="12" style="196" customWidth="1"/>
    <col min="3589" max="3827" width="9.1640625" style="196"/>
    <col min="3828" max="3828" width="4.83203125" style="196" customWidth="1"/>
    <col min="3829" max="3829" width="27.33203125" style="196" customWidth="1"/>
    <col min="3830" max="3831" width="15.5" style="196" customWidth="1"/>
    <col min="3832" max="3832" width="13.6640625" style="196" customWidth="1"/>
    <col min="3833" max="3833" width="12.33203125" style="196" customWidth="1"/>
    <col min="3834" max="3834" width="13" style="196" bestFit="1" customWidth="1"/>
    <col min="3835" max="3835" width="11.33203125" style="196" customWidth="1"/>
    <col min="3836" max="3836" width="12.33203125" style="196" customWidth="1"/>
    <col min="3837" max="3837" width="10.33203125" style="196" customWidth="1"/>
    <col min="3838" max="3838" width="10.1640625" style="196" customWidth="1"/>
    <col min="3839" max="3839" width="13" style="196" customWidth="1"/>
    <col min="3840" max="3840" width="12.5" style="196" customWidth="1"/>
    <col min="3841" max="3841" width="11.6640625" style="196" customWidth="1"/>
    <col min="3842" max="3842" width="11.33203125" style="196" customWidth="1"/>
    <col min="3843" max="3843" width="10.33203125" style="196" customWidth="1"/>
    <col min="3844" max="3844" width="12" style="196" customWidth="1"/>
    <col min="3845" max="4083" width="9.1640625" style="196"/>
    <col min="4084" max="4084" width="4.83203125" style="196" customWidth="1"/>
    <col min="4085" max="4085" width="27.33203125" style="196" customWidth="1"/>
    <col min="4086" max="4087" width="15.5" style="196" customWidth="1"/>
    <col min="4088" max="4088" width="13.6640625" style="196" customWidth="1"/>
    <col min="4089" max="4089" width="12.33203125" style="196" customWidth="1"/>
    <col min="4090" max="4090" width="13" style="196" bestFit="1" customWidth="1"/>
    <col min="4091" max="4091" width="11.33203125" style="196" customWidth="1"/>
    <col min="4092" max="4092" width="12.33203125" style="196" customWidth="1"/>
    <col min="4093" max="4093" width="10.33203125" style="196" customWidth="1"/>
    <col min="4094" max="4094" width="10.1640625" style="196" customWidth="1"/>
    <col min="4095" max="4095" width="13" style="196" customWidth="1"/>
    <col min="4096" max="4096" width="12.5" style="196" customWidth="1"/>
    <col min="4097" max="4097" width="11.6640625" style="196" customWidth="1"/>
    <col min="4098" max="4098" width="11.33203125" style="196" customWidth="1"/>
    <col min="4099" max="4099" width="10.33203125" style="196" customWidth="1"/>
    <col min="4100" max="4100" width="12" style="196" customWidth="1"/>
    <col min="4101" max="4339" width="9.1640625" style="196"/>
    <col min="4340" max="4340" width="4.83203125" style="196" customWidth="1"/>
    <col min="4341" max="4341" width="27.33203125" style="196" customWidth="1"/>
    <col min="4342" max="4343" width="15.5" style="196" customWidth="1"/>
    <col min="4344" max="4344" width="13.6640625" style="196" customWidth="1"/>
    <col min="4345" max="4345" width="12.33203125" style="196" customWidth="1"/>
    <col min="4346" max="4346" width="13" style="196" bestFit="1" customWidth="1"/>
    <col min="4347" max="4347" width="11.33203125" style="196" customWidth="1"/>
    <col min="4348" max="4348" width="12.33203125" style="196" customWidth="1"/>
    <col min="4349" max="4349" width="10.33203125" style="196" customWidth="1"/>
    <col min="4350" max="4350" width="10.1640625" style="196" customWidth="1"/>
    <col min="4351" max="4351" width="13" style="196" customWidth="1"/>
    <col min="4352" max="4352" width="12.5" style="196" customWidth="1"/>
    <col min="4353" max="4353" width="11.6640625" style="196" customWidth="1"/>
    <col min="4354" max="4354" width="11.33203125" style="196" customWidth="1"/>
    <col min="4355" max="4355" width="10.33203125" style="196" customWidth="1"/>
    <col min="4356" max="4356" width="12" style="196" customWidth="1"/>
    <col min="4357" max="4595" width="9.1640625" style="196"/>
    <col min="4596" max="4596" width="4.83203125" style="196" customWidth="1"/>
    <col min="4597" max="4597" width="27.33203125" style="196" customWidth="1"/>
    <col min="4598" max="4599" width="15.5" style="196" customWidth="1"/>
    <col min="4600" max="4600" width="13.6640625" style="196" customWidth="1"/>
    <col min="4601" max="4601" width="12.33203125" style="196" customWidth="1"/>
    <col min="4602" max="4602" width="13" style="196" bestFit="1" customWidth="1"/>
    <col min="4603" max="4603" width="11.33203125" style="196" customWidth="1"/>
    <col min="4604" max="4604" width="12.33203125" style="196" customWidth="1"/>
    <col min="4605" max="4605" width="10.33203125" style="196" customWidth="1"/>
    <col min="4606" max="4606" width="10.1640625" style="196" customWidth="1"/>
    <col min="4607" max="4607" width="13" style="196" customWidth="1"/>
    <col min="4608" max="4608" width="12.5" style="196" customWidth="1"/>
    <col min="4609" max="4609" width="11.6640625" style="196" customWidth="1"/>
    <col min="4610" max="4610" width="11.33203125" style="196" customWidth="1"/>
    <col min="4611" max="4611" width="10.33203125" style="196" customWidth="1"/>
    <col min="4612" max="4612" width="12" style="196" customWidth="1"/>
    <col min="4613" max="4851" width="9.1640625" style="196"/>
    <col min="4852" max="4852" width="4.83203125" style="196" customWidth="1"/>
    <col min="4853" max="4853" width="27.33203125" style="196" customWidth="1"/>
    <col min="4854" max="4855" width="15.5" style="196" customWidth="1"/>
    <col min="4856" max="4856" width="13.6640625" style="196" customWidth="1"/>
    <col min="4857" max="4857" width="12.33203125" style="196" customWidth="1"/>
    <col min="4858" max="4858" width="13" style="196" bestFit="1" customWidth="1"/>
    <col min="4859" max="4859" width="11.33203125" style="196" customWidth="1"/>
    <col min="4860" max="4860" width="12.33203125" style="196" customWidth="1"/>
    <col min="4861" max="4861" width="10.33203125" style="196" customWidth="1"/>
    <col min="4862" max="4862" width="10.1640625" style="196" customWidth="1"/>
    <col min="4863" max="4863" width="13" style="196" customWidth="1"/>
    <col min="4864" max="4864" width="12.5" style="196" customWidth="1"/>
    <col min="4865" max="4865" width="11.6640625" style="196" customWidth="1"/>
    <col min="4866" max="4866" width="11.33203125" style="196" customWidth="1"/>
    <col min="4867" max="4867" width="10.33203125" style="196" customWidth="1"/>
    <col min="4868" max="4868" width="12" style="196" customWidth="1"/>
    <col min="4869" max="5107" width="9.1640625" style="196"/>
    <col min="5108" max="5108" width="4.83203125" style="196" customWidth="1"/>
    <col min="5109" max="5109" width="27.33203125" style="196" customWidth="1"/>
    <col min="5110" max="5111" width="15.5" style="196" customWidth="1"/>
    <col min="5112" max="5112" width="13.6640625" style="196" customWidth="1"/>
    <col min="5113" max="5113" width="12.33203125" style="196" customWidth="1"/>
    <col min="5114" max="5114" width="13" style="196" bestFit="1" customWidth="1"/>
    <col min="5115" max="5115" width="11.33203125" style="196" customWidth="1"/>
    <col min="5116" max="5116" width="12.33203125" style="196" customWidth="1"/>
    <col min="5117" max="5117" width="10.33203125" style="196" customWidth="1"/>
    <col min="5118" max="5118" width="10.1640625" style="196" customWidth="1"/>
    <col min="5119" max="5119" width="13" style="196" customWidth="1"/>
    <col min="5120" max="5120" width="12.5" style="196" customWidth="1"/>
    <col min="5121" max="5121" width="11.6640625" style="196" customWidth="1"/>
    <col min="5122" max="5122" width="11.33203125" style="196" customWidth="1"/>
    <col min="5123" max="5123" width="10.33203125" style="196" customWidth="1"/>
    <col min="5124" max="5124" width="12" style="196" customWidth="1"/>
    <col min="5125" max="5363" width="9.1640625" style="196"/>
    <col min="5364" max="5364" width="4.83203125" style="196" customWidth="1"/>
    <col min="5365" max="5365" width="27.33203125" style="196" customWidth="1"/>
    <col min="5366" max="5367" width="15.5" style="196" customWidth="1"/>
    <col min="5368" max="5368" width="13.6640625" style="196" customWidth="1"/>
    <col min="5369" max="5369" width="12.33203125" style="196" customWidth="1"/>
    <col min="5370" max="5370" width="13" style="196" bestFit="1" customWidth="1"/>
    <col min="5371" max="5371" width="11.33203125" style="196" customWidth="1"/>
    <col min="5372" max="5372" width="12.33203125" style="196" customWidth="1"/>
    <col min="5373" max="5373" width="10.33203125" style="196" customWidth="1"/>
    <col min="5374" max="5374" width="10.1640625" style="196" customWidth="1"/>
    <col min="5375" max="5375" width="13" style="196" customWidth="1"/>
    <col min="5376" max="5376" width="12.5" style="196" customWidth="1"/>
    <col min="5377" max="5377" width="11.6640625" style="196" customWidth="1"/>
    <col min="5378" max="5378" width="11.33203125" style="196" customWidth="1"/>
    <col min="5379" max="5379" width="10.33203125" style="196" customWidth="1"/>
    <col min="5380" max="5380" width="12" style="196" customWidth="1"/>
    <col min="5381" max="5619" width="9.1640625" style="196"/>
    <col min="5620" max="5620" width="4.83203125" style="196" customWidth="1"/>
    <col min="5621" max="5621" width="27.33203125" style="196" customWidth="1"/>
    <col min="5622" max="5623" width="15.5" style="196" customWidth="1"/>
    <col min="5624" max="5624" width="13.6640625" style="196" customWidth="1"/>
    <col min="5625" max="5625" width="12.33203125" style="196" customWidth="1"/>
    <col min="5626" max="5626" width="13" style="196" bestFit="1" customWidth="1"/>
    <col min="5627" max="5627" width="11.33203125" style="196" customWidth="1"/>
    <col min="5628" max="5628" width="12.33203125" style="196" customWidth="1"/>
    <col min="5629" max="5629" width="10.33203125" style="196" customWidth="1"/>
    <col min="5630" max="5630" width="10.1640625" style="196" customWidth="1"/>
    <col min="5631" max="5631" width="13" style="196" customWidth="1"/>
    <col min="5632" max="5632" width="12.5" style="196" customWidth="1"/>
    <col min="5633" max="5633" width="11.6640625" style="196" customWidth="1"/>
    <col min="5634" max="5634" width="11.33203125" style="196" customWidth="1"/>
    <col min="5635" max="5635" width="10.33203125" style="196" customWidth="1"/>
    <col min="5636" max="5636" width="12" style="196" customWidth="1"/>
    <col min="5637" max="5875" width="9.1640625" style="196"/>
    <col min="5876" max="5876" width="4.83203125" style="196" customWidth="1"/>
    <col min="5877" max="5877" width="27.33203125" style="196" customWidth="1"/>
    <col min="5878" max="5879" width="15.5" style="196" customWidth="1"/>
    <col min="5880" max="5880" width="13.6640625" style="196" customWidth="1"/>
    <col min="5881" max="5881" width="12.33203125" style="196" customWidth="1"/>
    <col min="5882" max="5882" width="13" style="196" bestFit="1" customWidth="1"/>
    <col min="5883" max="5883" width="11.33203125" style="196" customWidth="1"/>
    <col min="5884" max="5884" width="12.33203125" style="196" customWidth="1"/>
    <col min="5885" max="5885" width="10.33203125" style="196" customWidth="1"/>
    <col min="5886" max="5886" width="10.1640625" style="196" customWidth="1"/>
    <col min="5887" max="5887" width="13" style="196" customWidth="1"/>
    <col min="5888" max="5888" width="12.5" style="196" customWidth="1"/>
    <col min="5889" max="5889" width="11.6640625" style="196" customWidth="1"/>
    <col min="5890" max="5890" width="11.33203125" style="196" customWidth="1"/>
    <col min="5891" max="5891" width="10.33203125" style="196" customWidth="1"/>
    <col min="5892" max="5892" width="12" style="196" customWidth="1"/>
    <col min="5893" max="6131" width="9.1640625" style="196"/>
    <col min="6132" max="6132" width="4.83203125" style="196" customWidth="1"/>
    <col min="6133" max="6133" width="27.33203125" style="196" customWidth="1"/>
    <col min="6134" max="6135" width="15.5" style="196" customWidth="1"/>
    <col min="6136" max="6136" width="13.6640625" style="196" customWidth="1"/>
    <col min="6137" max="6137" width="12.33203125" style="196" customWidth="1"/>
    <col min="6138" max="6138" width="13" style="196" bestFit="1" customWidth="1"/>
    <col min="6139" max="6139" width="11.33203125" style="196" customWidth="1"/>
    <col min="6140" max="6140" width="12.33203125" style="196" customWidth="1"/>
    <col min="6141" max="6141" width="10.33203125" style="196" customWidth="1"/>
    <col min="6142" max="6142" width="10.1640625" style="196" customWidth="1"/>
    <col min="6143" max="6143" width="13" style="196" customWidth="1"/>
    <col min="6144" max="6144" width="12.5" style="196" customWidth="1"/>
    <col min="6145" max="6145" width="11.6640625" style="196" customWidth="1"/>
    <col min="6146" max="6146" width="11.33203125" style="196" customWidth="1"/>
    <col min="6147" max="6147" width="10.33203125" style="196" customWidth="1"/>
    <col min="6148" max="6148" width="12" style="196" customWidth="1"/>
    <col min="6149" max="6387" width="9.1640625" style="196"/>
    <col min="6388" max="6388" width="4.83203125" style="196" customWidth="1"/>
    <col min="6389" max="6389" width="27.33203125" style="196" customWidth="1"/>
    <col min="6390" max="6391" width="15.5" style="196" customWidth="1"/>
    <col min="6392" max="6392" width="13.6640625" style="196" customWidth="1"/>
    <col min="6393" max="6393" width="12.33203125" style="196" customWidth="1"/>
    <col min="6394" max="6394" width="13" style="196" bestFit="1" customWidth="1"/>
    <col min="6395" max="6395" width="11.33203125" style="196" customWidth="1"/>
    <col min="6396" max="6396" width="12.33203125" style="196" customWidth="1"/>
    <col min="6397" max="6397" width="10.33203125" style="196" customWidth="1"/>
    <col min="6398" max="6398" width="10.1640625" style="196" customWidth="1"/>
    <col min="6399" max="6399" width="13" style="196" customWidth="1"/>
    <col min="6400" max="6400" width="12.5" style="196" customWidth="1"/>
    <col min="6401" max="6401" width="11.6640625" style="196" customWidth="1"/>
    <col min="6402" max="6402" width="11.33203125" style="196" customWidth="1"/>
    <col min="6403" max="6403" width="10.33203125" style="196" customWidth="1"/>
    <col min="6404" max="6404" width="12" style="196" customWidth="1"/>
    <col min="6405" max="6643" width="9.1640625" style="196"/>
    <col min="6644" max="6644" width="4.83203125" style="196" customWidth="1"/>
    <col min="6645" max="6645" width="27.33203125" style="196" customWidth="1"/>
    <col min="6646" max="6647" width="15.5" style="196" customWidth="1"/>
    <col min="6648" max="6648" width="13.6640625" style="196" customWidth="1"/>
    <col min="6649" max="6649" width="12.33203125" style="196" customWidth="1"/>
    <col min="6650" max="6650" width="13" style="196" bestFit="1" customWidth="1"/>
    <col min="6651" max="6651" width="11.33203125" style="196" customWidth="1"/>
    <col min="6652" max="6652" width="12.33203125" style="196" customWidth="1"/>
    <col min="6653" max="6653" width="10.33203125" style="196" customWidth="1"/>
    <col min="6654" max="6654" width="10.1640625" style="196" customWidth="1"/>
    <col min="6655" max="6655" width="13" style="196" customWidth="1"/>
    <col min="6656" max="6656" width="12.5" style="196" customWidth="1"/>
    <col min="6657" max="6657" width="11.6640625" style="196" customWidth="1"/>
    <col min="6658" max="6658" width="11.33203125" style="196" customWidth="1"/>
    <col min="6659" max="6659" width="10.33203125" style="196" customWidth="1"/>
    <col min="6660" max="6660" width="12" style="196" customWidth="1"/>
    <col min="6661" max="6899" width="9.1640625" style="196"/>
    <col min="6900" max="6900" width="4.83203125" style="196" customWidth="1"/>
    <col min="6901" max="6901" width="27.33203125" style="196" customWidth="1"/>
    <col min="6902" max="6903" width="15.5" style="196" customWidth="1"/>
    <col min="6904" max="6904" width="13.6640625" style="196" customWidth="1"/>
    <col min="6905" max="6905" width="12.33203125" style="196" customWidth="1"/>
    <col min="6906" max="6906" width="13" style="196" bestFit="1" customWidth="1"/>
    <col min="6907" max="6907" width="11.33203125" style="196" customWidth="1"/>
    <col min="6908" max="6908" width="12.33203125" style="196" customWidth="1"/>
    <col min="6909" max="6909" width="10.33203125" style="196" customWidth="1"/>
    <col min="6910" max="6910" width="10.1640625" style="196" customWidth="1"/>
    <col min="6911" max="6911" width="13" style="196" customWidth="1"/>
    <col min="6912" max="6912" width="12.5" style="196" customWidth="1"/>
    <col min="6913" max="6913" width="11.6640625" style="196" customWidth="1"/>
    <col min="6914" max="6914" width="11.33203125" style="196" customWidth="1"/>
    <col min="6915" max="6915" width="10.33203125" style="196" customWidth="1"/>
    <col min="6916" max="6916" width="12" style="196" customWidth="1"/>
    <col min="6917" max="7155" width="9.1640625" style="196"/>
    <col min="7156" max="7156" width="4.83203125" style="196" customWidth="1"/>
    <col min="7157" max="7157" width="27.33203125" style="196" customWidth="1"/>
    <col min="7158" max="7159" width="15.5" style="196" customWidth="1"/>
    <col min="7160" max="7160" width="13.6640625" style="196" customWidth="1"/>
    <col min="7161" max="7161" width="12.33203125" style="196" customWidth="1"/>
    <col min="7162" max="7162" width="13" style="196" bestFit="1" customWidth="1"/>
    <col min="7163" max="7163" width="11.33203125" style="196" customWidth="1"/>
    <col min="7164" max="7164" width="12.33203125" style="196" customWidth="1"/>
    <col min="7165" max="7165" width="10.33203125" style="196" customWidth="1"/>
    <col min="7166" max="7166" width="10.1640625" style="196" customWidth="1"/>
    <col min="7167" max="7167" width="13" style="196" customWidth="1"/>
    <col min="7168" max="7168" width="12.5" style="196" customWidth="1"/>
    <col min="7169" max="7169" width="11.6640625" style="196" customWidth="1"/>
    <col min="7170" max="7170" width="11.33203125" style="196" customWidth="1"/>
    <col min="7171" max="7171" width="10.33203125" style="196" customWidth="1"/>
    <col min="7172" max="7172" width="12" style="196" customWidth="1"/>
    <col min="7173" max="7411" width="9.1640625" style="196"/>
    <col min="7412" max="7412" width="4.83203125" style="196" customWidth="1"/>
    <col min="7413" max="7413" width="27.33203125" style="196" customWidth="1"/>
    <col min="7414" max="7415" width="15.5" style="196" customWidth="1"/>
    <col min="7416" max="7416" width="13.6640625" style="196" customWidth="1"/>
    <col min="7417" max="7417" width="12.33203125" style="196" customWidth="1"/>
    <col min="7418" max="7418" width="13" style="196" bestFit="1" customWidth="1"/>
    <col min="7419" max="7419" width="11.33203125" style="196" customWidth="1"/>
    <col min="7420" max="7420" width="12.33203125" style="196" customWidth="1"/>
    <col min="7421" max="7421" width="10.33203125" style="196" customWidth="1"/>
    <col min="7422" max="7422" width="10.1640625" style="196" customWidth="1"/>
    <col min="7423" max="7423" width="13" style="196" customWidth="1"/>
    <col min="7424" max="7424" width="12.5" style="196" customWidth="1"/>
    <col min="7425" max="7425" width="11.6640625" style="196" customWidth="1"/>
    <col min="7426" max="7426" width="11.33203125" style="196" customWidth="1"/>
    <col min="7427" max="7427" width="10.33203125" style="196" customWidth="1"/>
    <col min="7428" max="7428" width="12" style="196" customWidth="1"/>
    <col min="7429" max="7667" width="9.1640625" style="196"/>
    <col min="7668" max="7668" width="4.83203125" style="196" customWidth="1"/>
    <col min="7669" max="7669" width="27.33203125" style="196" customWidth="1"/>
    <col min="7670" max="7671" width="15.5" style="196" customWidth="1"/>
    <col min="7672" max="7672" width="13.6640625" style="196" customWidth="1"/>
    <col min="7673" max="7673" width="12.33203125" style="196" customWidth="1"/>
    <col min="7674" max="7674" width="13" style="196" bestFit="1" customWidth="1"/>
    <col min="7675" max="7675" width="11.33203125" style="196" customWidth="1"/>
    <col min="7676" max="7676" width="12.33203125" style="196" customWidth="1"/>
    <col min="7677" max="7677" width="10.33203125" style="196" customWidth="1"/>
    <col min="7678" max="7678" width="10.1640625" style="196" customWidth="1"/>
    <col min="7679" max="7679" width="13" style="196" customWidth="1"/>
    <col min="7680" max="7680" width="12.5" style="196" customWidth="1"/>
    <col min="7681" max="7681" width="11.6640625" style="196" customWidth="1"/>
    <col min="7682" max="7682" width="11.33203125" style="196" customWidth="1"/>
    <col min="7683" max="7683" width="10.33203125" style="196" customWidth="1"/>
    <col min="7684" max="7684" width="12" style="196" customWidth="1"/>
    <col min="7685" max="7923" width="9.1640625" style="196"/>
    <col min="7924" max="7924" width="4.83203125" style="196" customWidth="1"/>
    <col min="7925" max="7925" width="27.33203125" style="196" customWidth="1"/>
    <col min="7926" max="7927" width="15.5" style="196" customWidth="1"/>
    <col min="7928" max="7928" width="13.6640625" style="196" customWidth="1"/>
    <col min="7929" max="7929" width="12.33203125" style="196" customWidth="1"/>
    <col min="7930" max="7930" width="13" style="196" bestFit="1" customWidth="1"/>
    <col min="7931" max="7931" width="11.33203125" style="196" customWidth="1"/>
    <col min="7932" max="7932" width="12.33203125" style="196" customWidth="1"/>
    <col min="7933" max="7933" width="10.33203125" style="196" customWidth="1"/>
    <col min="7934" max="7934" width="10.1640625" style="196" customWidth="1"/>
    <col min="7935" max="7935" width="13" style="196" customWidth="1"/>
    <col min="7936" max="7936" width="12.5" style="196" customWidth="1"/>
    <col min="7937" max="7937" width="11.6640625" style="196" customWidth="1"/>
    <col min="7938" max="7938" width="11.33203125" style="196" customWidth="1"/>
    <col min="7939" max="7939" width="10.33203125" style="196" customWidth="1"/>
    <col min="7940" max="7940" width="12" style="196" customWidth="1"/>
    <col min="7941" max="8179" width="9.1640625" style="196"/>
    <col min="8180" max="8180" width="4.83203125" style="196" customWidth="1"/>
    <col min="8181" max="8181" width="27.33203125" style="196" customWidth="1"/>
    <col min="8182" max="8183" width="15.5" style="196" customWidth="1"/>
    <col min="8184" max="8184" width="13.6640625" style="196" customWidth="1"/>
    <col min="8185" max="8185" width="12.33203125" style="196" customWidth="1"/>
    <col min="8186" max="8186" width="13" style="196" bestFit="1" customWidth="1"/>
    <col min="8187" max="8187" width="11.33203125" style="196" customWidth="1"/>
    <col min="8188" max="8188" width="12.33203125" style="196" customWidth="1"/>
    <col min="8189" max="8189" width="10.33203125" style="196" customWidth="1"/>
    <col min="8190" max="8190" width="10.1640625" style="196" customWidth="1"/>
    <col min="8191" max="8191" width="13" style="196" customWidth="1"/>
    <col min="8192" max="8192" width="12.5" style="196" customWidth="1"/>
    <col min="8193" max="8193" width="11.6640625" style="196" customWidth="1"/>
    <col min="8194" max="8194" width="11.33203125" style="196" customWidth="1"/>
    <col min="8195" max="8195" width="10.33203125" style="196" customWidth="1"/>
    <col min="8196" max="8196" width="12" style="196" customWidth="1"/>
    <col min="8197" max="8435" width="9.1640625" style="196"/>
    <col min="8436" max="8436" width="4.83203125" style="196" customWidth="1"/>
    <col min="8437" max="8437" width="27.33203125" style="196" customWidth="1"/>
    <col min="8438" max="8439" width="15.5" style="196" customWidth="1"/>
    <col min="8440" max="8440" width="13.6640625" style="196" customWidth="1"/>
    <col min="8441" max="8441" width="12.33203125" style="196" customWidth="1"/>
    <col min="8442" max="8442" width="13" style="196" bestFit="1" customWidth="1"/>
    <col min="8443" max="8443" width="11.33203125" style="196" customWidth="1"/>
    <col min="8444" max="8444" width="12.33203125" style="196" customWidth="1"/>
    <col min="8445" max="8445" width="10.33203125" style="196" customWidth="1"/>
    <col min="8446" max="8446" width="10.1640625" style="196" customWidth="1"/>
    <col min="8447" max="8447" width="13" style="196" customWidth="1"/>
    <col min="8448" max="8448" width="12.5" style="196" customWidth="1"/>
    <col min="8449" max="8449" width="11.6640625" style="196" customWidth="1"/>
    <col min="8450" max="8450" width="11.33203125" style="196" customWidth="1"/>
    <col min="8451" max="8451" width="10.33203125" style="196" customWidth="1"/>
    <col min="8452" max="8452" width="12" style="196" customWidth="1"/>
    <col min="8453" max="8691" width="9.1640625" style="196"/>
    <col min="8692" max="8692" width="4.83203125" style="196" customWidth="1"/>
    <col min="8693" max="8693" width="27.33203125" style="196" customWidth="1"/>
    <col min="8694" max="8695" width="15.5" style="196" customWidth="1"/>
    <col min="8696" max="8696" width="13.6640625" style="196" customWidth="1"/>
    <col min="8697" max="8697" width="12.33203125" style="196" customWidth="1"/>
    <col min="8698" max="8698" width="13" style="196" bestFit="1" customWidth="1"/>
    <col min="8699" max="8699" width="11.33203125" style="196" customWidth="1"/>
    <col min="8700" max="8700" width="12.33203125" style="196" customWidth="1"/>
    <col min="8701" max="8701" width="10.33203125" style="196" customWidth="1"/>
    <col min="8702" max="8702" width="10.1640625" style="196" customWidth="1"/>
    <col min="8703" max="8703" width="13" style="196" customWidth="1"/>
    <col min="8704" max="8704" width="12.5" style="196" customWidth="1"/>
    <col min="8705" max="8705" width="11.6640625" style="196" customWidth="1"/>
    <col min="8706" max="8706" width="11.33203125" style="196" customWidth="1"/>
    <col min="8707" max="8707" width="10.33203125" style="196" customWidth="1"/>
    <col min="8708" max="8708" width="12" style="196" customWidth="1"/>
    <col min="8709" max="8947" width="9.1640625" style="196"/>
    <col min="8948" max="8948" width="4.83203125" style="196" customWidth="1"/>
    <col min="8949" max="8949" width="27.33203125" style="196" customWidth="1"/>
    <col min="8950" max="8951" width="15.5" style="196" customWidth="1"/>
    <col min="8952" max="8952" width="13.6640625" style="196" customWidth="1"/>
    <col min="8953" max="8953" width="12.33203125" style="196" customWidth="1"/>
    <col min="8954" max="8954" width="13" style="196" bestFit="1" customWidth="1"/>
    <col min="8955" max="8955" width="11.33203125" style="196" customWidth="1"/>
    <col min="8956" max="8956" width="12.33203125" style="196" customWidth="1"/>
    <col min="8957" max="8957" width="10.33203125" style="196" customWidth="1"/>
    <col min="8958" max="8958" width="10.1640625" style="196" customWidth="1"/>
    <col min="8959" max="8959" width="13" style="196" customWidth="1"/>
    <col min="8960" max="8960" width="12.5" style="196" customWidth="1"/>
    <col min="8961" max="8961" width="11.6640625" style="196" customWidth="1"/>
    <col min="8962" max="8962" width="11.33203125" style="196" customWidth="1"/>
    <col min="8963" max="8963" width="10.33203125" style="196" customWidth="1"/>
    <col min="8964" max="8964" width="12" style="196" customWidth="1"/>
    <col min="8965" max="9203" width="9.1640625" style="196"/>
    <col min="9204" max="9204" width="4.83203125" style="196" customWidth="1"/>
    <col min="9205" max="9205" width="27.33203125" style="196" customWidth="1"/>
    <col min="9206" max="9207" width="15.5" style="196" customWidth="1"/>
    <col min="9208" max="9208" width="13.6640625" style="196" customWidth="1"/>
    <col min="9209" max="9209" width="12.33203125" style="196" customWidth="1"/>
    <col min="9210" max="9210" width="13" style="196" bestFit="1" customWidth="1"/>
    <col min="9211" max="9211" width="11.33203125" style="196" customWidth="1"/>
    <col min="9212" max="9212" width="12.33203125" style="196" customWidth="1"/>
    <col min="9213" max="9213" width="10.33203125" style="196" customWidth="1"/>
    <col min="9214" max="9214" width="10.1640625" style="196" customWidth="1"/>
    <col min="9215" max="9215" width="13" style="196" customWidth="1"/>
    <col min="9216" max="9216" width="12.5" style="196" customWidth="1"/>
    <col min="9217" max="9217" width="11.6640625" style="196" customWidth="1"/>
    <col min="9218" max="9218" width="11.33203125" style="196" customWidth="1"/>
    <col min="9219" max="9219" width="10.33203125" style="196" customWidth="1"/>
    <col min="9220" max="9220" width="12" style="196" customWidth="1"/>
    <col min="9221" max="9459" width="9.1640625" style="196"/>
    <col min="9460" max="9460" width="4.83203125" style="196" customWidth="1"/>
    <col min="9461" max="9461" width="27.33203125" style="196" customWidth="1"/>
    <col min="9462" max="9463" width="15.5" style="196" customWidth="1"/>
    <col min="9464" max="9464" width="13.6640625" style="196" customWidth="1"/>
    <col min="9465" max="9465" width="12.33203125" style="196" customWidth="1"/>
    <col min="9466" max="9466" width="13" style="196" bestFit="1" customWidth="1"/>
    <col min="9467" max="9467" width="11.33203125" style="196" customWidth="1"/>
    <col min="9468" max="9468" width="12.33203125" style="196" customWidth="1"/>
    <col min="9469" max="9469" width="10.33203125" style="196" customWidth="1"/>
    <col min="9470" max="9470" width="10.1640625" style="196" customWidth="1"/>
    <col min="9471" max="9471" width="13" style="196" customWidth="1"/>
    <col min="9472" max="9472" width="12.5" style="196" customWidth="1"/>
    <col min="9473" max="9473" width="11.6640625" style="196" customWidth="1"/>
    <col min="9474" max="9474" width="11.33203125" style="196" customWidth="1"/>
    <col min="9475" max="9475" width="10.33203125" style="196" customWidth="1"/>
    <col min="9476" max="9476" width="12" style="196" customWidth="1"/>
    <col min="9477" max="9715" width="9.1640625" style="196"/>
    <col min="9716" max="9716" width="4.83203125" style="196" customWidth="1"/>
    <col min="9717" max="9717" width="27.33203125" style="196" customWidth="1"/>
    <col min="9718" max="9719" width="15.5" style="196" customWidth="1"/>
    <col min="9720" max="9720" width="13.6640625" style="196" customWidth="1"/>
    <col min="9721" max="9721" width="12.33203125" style="196" customWidth="1"/>
    <col min="9722" max="9722" width="13" style="196" bestFit="1" customWidth="1"/>
    <col min="9723" max="9723" width="11.33203125" style="196" customWidth="1"/>
    <col min="9724" max="9724" width="12.33203125" style="196" customWidth="1"/>
    <col min="9725" max="9725" width="10.33203125" style="196" customWidth="1"/>
    <col min="9726" max="9726" width="10.1640625" style="196" customWidth="1"/>
    <col min="9727" max="9727" width="13" style="196" customWidth="1"/>
    <col min="9728" max="9728" width="12.5" style="196" customWidth="1"/>
    <col min="9729" max="9729" width="11.6640625" style="196" customWidth="1"/>
    <col min="9730" max="9730" width="11.33203125" style="196" customWidth="1"/>
    <col min="9731" max="9731" width="10.33203125" style="196" customWidth="1"/>
    <col min="9732" max="9732" width="12" style="196" customWidth="1"/>
    <col min="9733" max="9971" width="9.1640625" style="196"/>
    <col min="9972" max="9972" width="4.83203125" style="196" customWidth="1"/>
    <col min="9973" max="9973" width="27.33203125" style="196" customWidth="1"/>
    <col min="9974" max="9975" width="15.5" style="196" customWidth="1"/>
    <col min="9976" max="9976" width="13.6640625" style="196" customWidth="1"/>
    <col min="9977" max="9977" width="12.33203125" style="196" customWidth="1"/>
    <col min="9978" max="9978" width="13" style="196" bestFit="1" customWidth="1"/>
    <col min="9979" max="9979" width="11.33203125" style="196" customWidth="1"/>
    <col min="9980" max="9980" width="12.33203125" style="196" customWidth="1"/>
    <col min="9981" max="9981" width="10.33203125" style="196" customWidth="1"/>
    <col min="9982" max="9982" width="10.1640625" style="196" customWidth="1"/>
    <col min="9983" max="9983" width="13" style="196" customWidth="1"/>
    <col min="9984" max="9984" width="12.5" style="196" customWidth="1"/>
    <col min="9985" max="9985" width="11.6640625" style="196" customWidth="1"/>
    <col min="9986" max="9986" width="11.33203125" style="196" customWidth="1"/>
    <col min="9987" max="9987" width="10.33203125" style="196" customWidth="1"/>
    <col min="9988" max="9988" width="12" style="196" customWidth="1"/>
    <col min="9989" max="10227" width="9.1640625" style="196"/>
    <col min="10228" max="10228" width="4.83203125" style="196" customWidth="1"/>
    <col min="10229" max="10229" width="27.33203125" style="196" customWidth="1"/>
    <col min="10230" max="10231" width="15.5" style="196" customWidth="1"/>
    <col min="10232" max="10232" width="13.6640625" style="196" customWidth="1"/>
    <col min="10233" max="10233" width="12.33203125" style="196" customWidth="1"/>
    <col min="10234" max="10234" width="13" style="196" bestFit="1" customWidth="1"/>
    <col min="10235" max="10235" width="11.33203125" style="196" customWidth="1"/>
    <col min="10236" max="10236" width="12.33203125" style="196" customWidth="1"/>
    <col min="10237" max="10237" width="10.33203125" style="196" customWidth="1"/>
    <col min="10238" max="10238" width="10.1640625" style="196" customWidth="1"/>
    <col min="10239" max="10239" width="13" style="196" customWidth="1"/>
    <col min="10240" max="10240" width="12.5" style="196" customWidth="1"/>
    <col min="10241" max="10241" width="11.6640625" style="196" customWidth="1"/>
    <col min="10242" max="10242" width="11.33203125" style="196" customWidth="1"/>
    <col min="10243" max="10243" width="10.33203125" style="196" customWidth="1"/>
    <col min="10244" max="10244" width="12" style="196" customWidth="1"/>
    <col min="10245" max="10483" width="9.1640625" style="196"/>
    <col min="10484" max="10484" width="4.83203125" style="196" customWidth="1"/>
    <col min="10485" max="10485" width="27.33203125" style="196" customWidth="1"/>
    <col min="10486" max="10487" width="15.5" style="196" customWidth="1"/>
    <col min="10488" max="10488" width="13.6640625" style="196" customWidth="1"/>
    <col min="10489" max="10489" width="12.33203125" style="196" customWidth="1"/>
    <col min="10490" max="10490" width="13" style="196" bestFit="1" customWidth="1"/>
    <col min="10491" max="10491" width="11.33203125" style="196" customWidth="1"/>
    <col min="10492" max="10492" width="12.33203125" style="196" customWidth="1"/>
    <col min="10493" max="10493" width="10.33203125" style="196" customWidth="1"/>
    <col min="10494" max="10494" width="10.1640625" style="196" customWidth="1"/>
    <col min="10495" max="10495" width="13" style="196" customWidth="1"/>
    <col min="10496" max="10496" width="12.5" style="196" customWidth="1"/>
    <col min="10497" max="10497" width="11.6640625" style="196" customWidth="1"/>
    <col min="10498" max="10498" width="11.33203125" style="196" customWidth="1"/>
    <col min="10499" max="10499" width="10.33203125" style="196" customWidth="1"/>
    <col min="10500" max="10500" width="12" style="196" customWidth="1"/>
    <col min="10501" max="10739" width="9.1640625" style="196"/>
    <col min="10740" max="10740" width="4.83203125" style="196" customWidth="1"/>
    <col min="10741" max="10741" width="27.33203125" style="196" customWidth="1"/>
    <col min="10742" max="10743" width="15.5" style="196" customWidth="1"/>
    <col min="10744" max="10744" width="13.6640625" style="196" customWidth="1"/>
    <col min="10745" max="10745" width="12.33203125" style="196" customWidth="1"/>
    <col min="10746" max="10746" width="13" style="196" bestFit="1" customWidth="1"/>
    <col min="10747" max="10747" width="11.33203125" style="196" customWidth="1"/>
    <col min="10748" max="10748" width="12.33203125" style="196" customWidth="1"/>
    <col min="10749" max="10749" width="10.33203125" style="196" customWidth="1"/>
    <col min="10750" max="10750" width="10.1640625" style="196" customWidth="1"/>
    <col min="10751" max="10751" width="13" style="196" customWidth="1"/>
    <col min="10752" max="10752" width="12.5" style="196" customWidth="1"/>
    <col min="10753" max="10753" width="11.6640625" style="196" customWidth="1"/>
    <col min="10754" max="10754" width="11.33203125" style="196" customWidth="1"/>
    <col min="10755" max="10755" width="10.33203125" style="196" customWidth="1"/>
    <col min="10756" max="10756" width="12" style="196" customWidth="1"/>
    <col min="10757" max="10995" width="9.1640625" style="196"/>
    <col min="10996" max="10996" width="4.83203125" style="196" customWidth="1"/>
    <col min="10997" max="10997" width="27.33203125" style="196" customWidth="1"/>
    <col min="10998" max="10999" width="15.5" style="196" customWidth="1"/>
    <col min="11000" max="11000" width="13.6640625" style="196" customWidth="1"/>
    <col min="11001" max="11001" width="12.33203125" style="196" customWidth="1"/>
    <col min="11002" max="11002" width="13" style="196" bestFit="1" customWidth="1"/>
    <col min="11003" max="11003" width="11.33203125" style="196" customWidth="1"/>
    <col min="11004" max="11004" width="12.33203125" style="196" customWidth="1"/>
    <col min="11005" max="11005" width="10.33203125" style="196" customWidth="1"/>
    <col min="11006" max="11006" width="10.1640625" style="196" customWidth="1"/>
    <col min="11007" max="11007" width="13" style="196" customWidth="1"/>
    <col min="11008" max="11008" width="12.5" style="196" customWidth="1"/>
    <col min="11009" max="11009" width="11.6640625" style="196" customWidth="1"/>
    <col min="11010" max="11010" width="11.33203125" style="196" customWidth="1"/>
    <col min="11011" max="11011" width="10.33203125" style="196" customWidth="1"/>
    <col min="11012" max="11012" width="12" style="196" customWidth="1"/>
    <col min="11013" max="11251" width="9.1640625" style="196"/>
    <col min="11252" max="11252" width="4.83203125" style="196" customWidth="1"/>
    <col min="11253" max="11253" width="27.33203125" style="196" customWidth="1"/>
    <col min="11254" max="11255" width="15.5" style="196" customWidth="1"/>
    <col min="11256" max="11256" width="13.6640625" style="196" customWidth="1"/>
    <col min="11257" max="11257" width="12.33203125" style="196" customWidth="1"/>
    <col min="11258" max="11258" width="13" style="196" bestFit="1" customWidth="1"/>
    <col min="11259" max="11259" width="11.33203125" style="196" customWidth="1"/>
    <col min="11260" max="11260" width="12.33203125" style="196" customWidth="1"/>
    <col min="11261" max="11261" width="10.33203125" style="196" customWidth="1"/>
    <col min="11262" max="11262" width="10.1640625" style="196" customWidth="1"/>
    <col min="11263" max="11263" width="13" style="196" customWidth="1"/>
    <col min="11264" max="11264" width="12.5" style="196" customWidth="1"/>
    <col min="11265" max="11265" width="11.6640625" style="196" customWidth="1"/>
    <col min="11266" max="11266" width="11.33203125" style="196" customWidth="1"/>
    <col min="11267" max="11267" width="10.33203125" style="196" customWidth="1"/>
    <col min="11268" max="11268" width="12" style="196" customWidth="1"/>
    <col min="11269" max="11507" width="9.1640625" style="196"/>
    <col min="11508" max="11508" width="4.83203125" style="196" customWidth="1"/>
    <col min="11509" max="11509" width="27.33203125" style="196" customWidth="1"/>
    <col min="11510" max="11511" width="15.5" style="196" customWidth="1"/>
    <col min="11512" max="11512" width="13.6640625" style="196" customWidth="1"/>
    <col min="11513" max="11513" width="12.33203125" style="196" customWidth="1"/>
    <col min="11514" max="11514" width="13" style="196" bestFit="1" customWidth="1"/>
    <col min="11515" max="11515" width="11.33203125" style="196" customWidth="1"/>
    <col min="11516" max="11516" width="12.33203125" style="196" customWidth="1"/>
    <col min="11517" max="11517" width="10.33203125" style="196" customWidth="1"/>
    <col min="11518" max="11518" width="10.1640625" style="196" customWidth="1"/>
    <col min="11519" max="11519" width="13" style="196" customWidth="1"/>
    <col min="11520" max="11520" width="12.5" style="196" customWidth="1"/>
    <col min="11521" max="11521" width="11.6640625" style="196" customWidth="1"/>
    <col min="11522" max="11522" width="11.33203125" style="196" customWidth="1"/>
    <col min="11523" max="11523" width="10.33203125" style="196" customWidth="1"/>
    <col min="11524" max="11524" width="12" style="196" customWidth="1"/>
    <col min="11525" max="11763" width="9.1640625" style="196"/>
    <col min="11764" max="11764" width="4.83203125" style="196" customWidth="1"/>
    <col min="11765" max="11765" width="27.33203125" style="196" customWidth="1"/>
    <col min="11766" max="11767" width="15.5" style="196" customWidth="1"/>
    <col min="11768" max="11768" width="13.6640625" style="196" customWidth="1"/>
    <col min="11769" max="11769" width="12.33203125" style="196" customWidth="1"/>
    <col min="11770" max="11770" width="13" style="196" bestFit="1" customWidth="1"/>
    <col min="11771" max="11771" width="11.33203125" style="196" customWidth="1"/>
    <col min="11772" max="11772" width="12.33203125" style="196" customWidth="1"/>
    <col min="11773" max="11773" width="10.33203125" style="196" customWidth="1"/>
    <col min="11774" max="11774" width="10.1640625" style="196" customWidth="1"/>
    <col min="11775" max="11775" width="13" style="196" customWidth="1"/>
    <col min="11776" max="11776" width="12.5" style="196" customWidth="1"/>
    <col min="11777" max="11777" width="11.6640625" style="196" customWidth="1"/>
    <col min="11778" max="11778" width="11.33203125" style="196" customWidth="1"/>
    <col min="11779" max="11779" width="10.33203125" style="196" customWidth="1"/>
    <col min="11780" max="11780" width="12" style="196" customWidth="1"/>
    <col min="11781" max="12019" width="9.1640625" style="196"/>
    <col min="12020" max="12020" width="4.83203125" style="196" customWidth="1"/>
    <col min="12021" max="12021" width="27.33203125" style="196" customWidth="1"/>
    <col min="12022" max="12023" width="15.5" style="196" customWidth="1"/>
    <col min="12024" max="12024" width="13.6640625" style="196" customWidth="1"/>
    <col min="12025" max="12025" width="12.33203125" style="196" customWidth="1"/>
    <col min="12026" max="12026" width="13" style="196" bestFit="1" customWidth="1"/>
    <col min="12027" max="12027" width="11.33203125" style="196" customWidth="1"/>
    <col min="12028" max="12028" width="12.33203125" style="196" customWidth="1"/>
    <col min="12029" max="12029" width="10.33203125" style="196" customWidth="1"/>
    <col min="12030" max="12030" width="10.1640625" style="196" customWidth="1"/>
    <col min="12031" max="12031" width="13" style="196" customWidth="1"/>
    <col min="12032" max="12032" width="12.5" style="196" customWidth="1"/>
    <col min="12033" max="12033" width="11.6640625" style="196" customWidth="1"/>
    <col min="12034" max="12034" width="11.33203125" style="196" customWidth="1"/>
    <col min="12035" max="12035" width="10.33203125" style="196" customWidth="1"/>
    <col min="12036" max="12036" width="12" style="196" customWidth="1"/>
    <col min="12037" max="12275" width="9.1640625" style="196"/>
    <col min="12276" max="12276" width="4.83203125" style="196" customWidth="1"/>
    <col min="12277" max="12277" width="27.33203125" style="196" customWidth="1"/>
    <col min="12278" max="12279" width="15.5" style="196" customWidth="1"/>
    <col min="12280" max="12280" width="13.6640625" style="196" customWidth="1"/>
    <col min="12281" max="12281" width="12.33203125" style="196" customWidth="1"/>
    <col min="12282" max="12282" width="13" style="196" bestFit="1" customWidth="1"/>
    <col min="12283" max="12283" width="11.33203125" style="196" customWidth="1"/>
    <col min="12284" max="12284" width="12.33203125" style="196" customWidth="1"/>
    <col min="12285" max="12285" width="10.33203125" style="196" customWidth="1"/>
    <col min="12286" max="12286" width="10.1640625" style="196" customWidth="1"/>
    <col min="12287" max="12287" width="13" style="196" customWidth="1"/>
    <col min="12288" max="12288" width="12.5" style="196" customWidth="1"/>
    <col min="12289" max="12289" width="11.6640625" style="196" customWidth="1"/>
    <col min="12290" max="12290" width="11.33203125" style="196" customWidth="1"/>
    <col min="12291" max="12291" width="10.33203125" style="196" customWidth="1"/>
    <col min="12292" max="12292" width="12" style="196" customWidth="1"/>
    <col min="12293" max="12531" width="9.1640625" style="196"/>
    <col min="12532" max="12532" width="4.83203125" style="196" customWidth="1"/>
    <col min="12533" max="12533" width="27.33203125" style="196" customWidth="1"/>
    <col min="12534" max="12535" width="15.5" style="196" customWidth="1"/>
    <col min="12536" max="12536" width="13.6640625" style="196" customWidth="1"/>
    <col min="12537" max="12537" width="12.33203125" style="196" customWidth="1"/>
    <col min="12538" max="12538" width="13" style="196" bestFit="1" customWidth="1"/>
    <col min="12539" max="12539" width="11.33203125" style="196" customWidth="1"/>
    <col min="12540" max="12540" width="12.33203125" style="196" customWidth="1"/>
    <col min="12541" max="12541" width="10.33203125" style="196" customWidth="1"/>
    <col min="12542" max="12542" width="10.1640625" style="196" customWidth="1"/>
    <col min="12543" max="12543" width="13" style="196" customWidth="1"/>
    <col min="12544" max="12544" width="12.5" style="196" customWidth="1"/>
    <col min="12545" max="12545" width="11.6640625" style="196" customWidth="1"/>
    <col min="12546" max="12546" width="11.33203125" style="196" customWidth="1"/>
    <col min="12547" max="12547" width="10.33203125" style="196" customWidth="1"/>
    <col min="12548" max="12548" width="12" style="196" customWidth="1"/>
    <col min="12549" max="12787" width="9.1640625" style="196"/>
    <col min="12788" max="12788" width="4.83203125" style="196" customWidth="1"/>
    <col min="12789" max="12789" width="27.33203125" style="196" customWidth="1"/>
    <col min="12790" max="12791" width="15.5" style="196" customWidth="1"/>
    <col min="12792" max="12792" width="13.6640625" style="196" customWidth="1"/>
    <col min="12793" max="12793" width="12.33203125" style="196" customWidth="1"/>
    <col min="12794" max="12794" width="13" style="196" bestFit="1" customWidth="1"/>
    <col min="12795" max="12795" width="11.33203125" style="196" customWidth="1"/>
    <col min="12796" max="12796" width="12.33203125" style="196" customWidth="1"/>
    <col min="12797" max="12797" width="10.33203125" style="196" customWidth="1"/>
    <col min="12798" max="12798" width="10.1640625" style="196" customWidth="1"/>
    <col min="12799" max="12799" width="13" style="196" customWidth="1"/>
    <col min="12800" max="12800" width="12.5" style="196" customWidth="1"/>
    <col min="12801" max="12801" width="11.6640625" style="196" customWidth="1"/>
    <col min="12802" max="12802" width="11.33203125" style="196" customWidth="1"/>
    <col min="12803" max="12803" width="10.33203125" style="196" customWidth="1"/>
    <col min="12804" max="12804" width="12" style="196" customWidth="1"/>
    <col min="12805" max="13043" width="9.1640625" style="196"/>
    <col min="13044" max="13044" width="4.83203125" style="196" customWidth="1"/>
    <col min="13045" max="13045" width="27.33203125" style="196" customWidth="1"/>
    <col min="13046" max="13047" width="15.5" style="196" customWidth="1"/>
    <col min="13048" max="13048" width="13.6640625" style="196" customWidth="1"/>
    <col min="13049" max="13049" width="12.33203125" style="196" customWidth="1"/>
    <col min="13050" max="13050" width="13" style="196" bestFit="1" customWidth="1"/>
    <col min="13051" max="13051" width="11.33203125" style="196" customWidth="1"/>
    <col min="13052" max="13052" width="12.33203125" style="196" customWidth="1"/>
    <col min="13053" max="13053" width="10.33203125" style="196" customWidth="1"/>
    <col min="13054" max="13054" width="10.1640625" style="196" customWidth="1"/>
    <col min="13055" max="13055" width="13" style="196" customWidth="1"/>
    <col min="13056" max="13056" width="12.5" style="196" customWidth="1"/>
    <col min="13057" max="13057" width="11.6640625" style="196" customWidth="1"/>
    <col min="13058" max="13058" width="11.33203125" style="196" customWidth="1"/>
    <col min="13059" max="13059" width="10.33203125" style="196" customWidth="1"/>
    <col min="13060" max="13060" width="12" style="196" customWidth="1"/>
    <col min="13061" max="13299" width="9.1640625" style="196"/>
    <col min="13300" max="13300" width="4.83203125" style="196" customWidth="1"/>
    <col min="13301" max="13301" width="27.33203125" style="196" customWidth="1"/>
    <col min="13302" max="13303" width="15.5" style="196" customWidth="1"/>
    <col min="13304" max="13304" width="13.6640625" style="196" customWidth="1"/>
    <col min="13305" max="13305" width="12.33203125" style="196" customWidth="1"/>
    <col min="13306" max="13306" width="13" style="196" bestFit="1" customWidth="1"/>
    <col min="13307" max="13307" width="11.33203125" style="196" customWidth="1"/>
    <col min="13308" max="13308" width="12.33203125" style="196" customWidth="1"/>
    <col min="13309" max="13309" width="10.33203125" style="196" customWidth="1"/>
    <col min="13310" max="13310" width="10.1640625" style="196" customWidth="1"/>
    <col min="13311" max="13311" width="13" style="196" customWidth="1"/>
    <col min="13312" max="13312" width="12.5" style="196" customWidth="1"/>
    <col min="13313" max="13313" width="11.6640625" style="196" customWidth="1"/>
    <col min="13314" max="13314" width="11.33203125" style="196" customWidth="1"/>
    <col min="13315" max="13315" width="10.33203125" style="196" customWidth="1"/>
    <col min="13316" max="13316" width="12" style="196" customWidth="1"/>
    <col min="13317" max="13555" width="9.1640625" style="196"/>
    <col min="13556" max="13556" width="4.83203125" style="196" customWidth="1"/>
    <col min="13557" max="13557" width="27.33203125" style="196" customWidth="1"/>
    <col min="13558" max="13559" width="15.5" style="196" customWidth="1"/>
    <col min="13560" max="13560" width="13.6640625" style="196" customWidth="1"/>
    <col min="13561" max="13561" width="12.33203125" style="196" customWidth="1"/>
    <col min="13562" max="13562" width="13" style="196" bestFit="1" customWidth="1"/>
    <col min="13563" max="13563" width="11.33203125" style="196" customWidth="1"/>
    <col min="13564" max="13564" width="12.33203125" style="196" customWidth="1"/>
    <col min="13565" max="13565" width="10.33203125" style="196" customWidth="1"/>
    <col min="13566" max="13566" width="10.1640625" style="196" customWidth="1"/>
    <col min="13567" max="13567" width="13" style="196" customWidth="1"/>
    <col min="13568" max="13568" width="12.5" style="196" customWidth="1"/>
    <col min="13569" max="13569" width="11.6640625" style="196" customWidth="1"/>
    <col min="13570" max="13570" width="11.33203125" style="196" customWidth="1"/>
    <col min="13571" max="13571" width="10.33203125" style="196" customWidth="1"/>
    <col min="13572" max="13572" width="12" style="196" customWidth="1"/>
    <col min="13573" max="13811" width="9.1640625" style="196"/>
    <col min="13812" max="13812" width="4.83203125" style="196" customWidth="1"/>
    <col min="13813" max="13813" width="27.33203125" style="196" customWidth="1"/>
    <col min="13814" max="13815" width="15.5" style="196" customWidth="1"/>
    <col min="13816" max="13816" width="13.6640625" style="196" customWidth="1"/>
    <col min="13817" max="13817" width="12.33203125" style="196" customWidth="1"/>
    <col min="13818" max="13818" width="13" style="196" bestFit="1" customWidth="1"/>
    <col min="13819" max="13819" width="11.33203125" style="196" customWidth="1"/>
    <col min="13820" max="13820" width="12.33203125" style="196" customWidth="1"/>
    <col min="13821" max="13821" width="10.33203125" style="196" customWidth="1"/>
    <col min="13822" max="13822" width="10.1640625" style="196" customWidth="1"/>
    <col min="13823" max="13823" width="13" style="196" customWidth="1"/>
    <col min="13824" max="13824" width="12.5" style="196" customWidth="1"/>
    <col min="13825" max="13825" width="11.6640625" style="196" customWidth="1"/>
    <col min="13826" max="13826" width="11.33203125" style="196" customWidth="1"/>
    <col min="13827" max="13827" width="10.33203125" style="196" customWidth="1"/>
    <col min="13828" max="13828" width="12" style="196" customWidth="1"/>
    <col min="13829" max="14067" width="9.1640625" style="196"/>
    <col min="14068" max="14068" width="4.83203125" style="196" customWidth="1"/>
    <col min="14069" max="14069" width="27.33203125" style="196" customWidth="1"/>
    <col min="14070" max="14071" width="15.5" style="196" customWidth="1"/>
    <col min="14072" max="14072" width="13.6640625" style="196" customWidth="1"/>
    <col min="14073" max="14073" width="12.33203125" style="196" customWidth="1"/>
    <col min="14074" max="14074" width="13" style="196" bestFit="1" customWidth="1"/>
    <col min="14075" max="14075" width="11.33203125" style="196" customWidth="1"/>
    <col min="14076" max="14076" width="12.33203125" style="196" customWidth="1"/>
    <col min="14077" max="14077" width="10.33203125" style="196" customWidth="1"/>
    <col min="14078" max="14078" width="10.1640625" style="196" customWidth="1"/>
    <col min="14079" max="14079" width="13" style="196" customWidth="1"/>
    <col min="14080" max="14080" width="12.5" style="196" customWidth="1"/>
    <col min="14081" max="14081" width="11.6640625" style="196" customWidth="1"/>
    <col min="14082" max="14082" width="11.33203125" style="196" customWidth="1"/>
    <col min="14083" max="14083" width="10.33203125" style="196" customWidth="1"/>
    <col min="14084" max="14084" width="12" style="196" customWidth="1"/>
    <col min="14085" max="14323" width="9.1640625" style="196"/>
    <col min="14324" max="14324" width="4.83203125" style="196" customWidth="1"/>
    <col min="14325" max="14325" width="27.33203125" style="196" customWidth="1"/>
    <col min="14326" max="14327" width="15.5" style="196" customWidth="1"/>
    <col min="14328" max="14328" width="13.6640625" style="196" customWidth="1"/>
    <col min="14329" max="14329" width="12.33203125" style="196" customWidth="1"/>
    <col min="14330" max="14330" width="13" style="196" bestFit="1" customWidth="1"/>
    <col min="14331" max="14331" width="11.33203125" style="196" customWidth="1"/>
    <col min="14332" max="14332" width="12.33203125" style="196" customWidth="1"/>
    <col min="14333" max="14333" width="10.33203125" style="196" customWidth="1"/>
    <col min="14334" max="14334" width="10.1640625" style="196" customWidth="1"/>
    <col min="14335" max="14335" width="13" style="196" customWidth="1"/>
    <col min="14336" max="14336" width="12.5" style="196" customWidth="1"/>
    <col min="14337" max="14337" width="11.6640625" style="196" customWidth="1"/>
    <col min="14338" max="14338" width="11.33203125" style="196" customWidth="1"/>
    <col min="14339" max="14339" width="10.33203125" style="196" customWidth="1"/>
    <col min="14340" max="14340" width="12" style="196" customWidth="1"/>
    <col min="14341" max="14579" width="9.1640625" style="196"/>
    <col min="14580" max="14580" width="4.83203125" style="196" customWidth="1"/>
    <col min="14581" max="14581" width="27.33203125" style="196" customWidth="1"/>
    <col min="14582" max="14583" width="15.5" style="196" customWidth="1"/>
    <col min="14584" max="14584" width="13.6640625" style="196" customWidth="1"/>
    <col min="14585" max="14585" width="12.33203125" style="196" customWidth="1"/>
    <col min="14586" max="14586" width="13" style="196" bestFit="1" customWidth="1"/>
    <col min="14587" max="14587" width="11.33203125" style="196" customWidth="1"/>
    <col min="14588" max="14588" width="12.33203125" style="196" customWidth="1"/>
    <col min="14589" max="14589" width="10.33203125" style="196" customWidth="1"/>
    <col min="14590" max="14590" width="10.1640625" style="196" customWidth="1"/>
    <col min="14591" max="14591" width="13" style="196" customWidth="1"/>
    <col min="14592" max="14592" width="12.5" style="196" customWidth="1"/>
    <col min="14593" max="14593" width="11.6640625" style="196" customWidth="1"/>
    <col min="14594" max="14594" width="11.33203125" style="196" customWidth="1"/>
    <col min="14595" max="14595" width="10.33203125" style="196" customWidth="1"/>
    <col min="14596" max="14596" width="12" style="196" customWidth="1"/>
    <col min="14597" max="14835" width="9.1640625" style="196"/>
    <col min="14836" max="14836" width="4.83203125" style="196" customWidth="1"/>
    <col min="14837" max="14837" width="27.33203125" style="196" customWidth="1"/>
    <col min="14838" max="14839" width="15.5" style="196" customWidth="1"/>
    <col min="14840" max="14840" width="13.6640625" style="196" customWidth="1"/>
    <col min="14841" max="14841" width="12.33203125" style="196" customWidth="1"/>
    <col min="14842" max="14842" width="13" style="196" bestFit="1" customWidth="1"/>
    <col min="14843" max="14843" width="11.33203125" style="196" customWidth="1"/>
    <col min="14844" max="14844" width="12.33203125" style="196" customWidth="1"/>
    <col min="14845" max="14845" width="10.33203125" style="196" customWidth="1"/>
    <col min="14846" max="14846" width="10.1640625" style="196" customWidth="1"/>
    <col min="14847" max="14847" width="13" style="196" customWidth="1"/>
    <col min="14848" max="14848" width="12.5" style="196" customWidth="1"/>
    <col min="14849" max="14849" width="11.6640625" style="196" customWidth="1"/>
    <col min="14850" max="14850" width="11.33203125" style="196" customWidth="1"/>
    <col min="14851" max="14851" width="10.33203125" style="196" customWidth="1"/>
    <col min="14852" max="14852" width="12" style="196" customWidth="1"/>
    <col min="14853" max="15091" width="9.1640625" style="196"/>
    <col min="15092" max="15092" width="4.83203125" style="196" customWidth="1"/>
    <col min="15093" max="15093" width="27.33203125" style="196" customWidth="1"/>
    <col min="15094" max="15095" width="15.5" style="196" customWidth="1"/>
    <col min="15096" max="15096" width="13.6640625" style="196" customWidth="1"/>
    <col min="15097" max="15097" width="12.33203125" style="196" customWidth="1"/>
    <col min="15098" max="15098" width="13" style="196" bestFit="1" customWidth="1"/>
    <col min="15099" max="15099" width="11.33203125" style="196" customWidth="1"/>
    <col min="15100" max="15100" width="12.33203125" style="196" customWidth="1"/>
    <col min="15101" max="15101" width="10.33203125" style="196" customWidth="1"/>
    <col min="15102" max="15102" width="10.1640625" style="196" customWidth="1"/>
    <col min="15103" max="15103" width="13" style="196" customWidth="1"/>
    <col min="15104" max="15104" width="12.5" style="196" customWidth="1"/>
    <col min="15105" max="15105" width="11.6640625" style="196" customWidth="1"/>
    <col min="15106" max="15106" width="11.33203125" style="196" customWidth="1"/>
    <col min="15107" max="15107" width="10.33203125" style="196" customWidth="1"/>
    <col min="15108" max="15108" width="12" style="196" customWidth="1"/>
    <col min="15109" max="15347" width="9.1640625" style="196"/>
    <col min="15348" max="15348" width="4.83203125" style="196" customWidth="1"/>
    <col min="15349" max="15349" width="27.33203125" style="196" customWidth="1"/>
    <col min="15350" max="15351" width="15.5" style="196" customWidth="1"/>
    <col min="15352" max="15352" width="13.6640625" style="196" customWidth="1"/>
    <col min="15353" max="15353" width="12.33203125" style="196" customWidth="1"/>
    <col min="15354" max="15354" width="13" style="196" bestFit="1" customWidth="1"/>
    <col min="15355" max="15355" width="11.33203125" style="196" customWidth="1"/>
    <col min="15356" max="15356" width="12.33203125" style="196" customWidth="1"/>
    <col min="15357" max="15357" width="10.33203125" style="196" customWidth="1"/>
    <col min="15358" max="15358" width="10.1640625" style="196" customWidth="1"/>
    <col min="15359" max="15359" width="13" style="196" customWidth="1"/>
    <col min="15360" max="15360" width="12.5" style="196" customWidth="1"/>
    <col min="15361" max="15361" width="11.6640625" style="196" customWidth="1"/>
    <col min="15362" max="15362" width="11.33203125" style="196" customWidth="1"/>
    <col min="15363" max="15363" width="10.33203125" style="196" customWidth="1"/>
    <col min="15364" max="15364" width="12" style="196" customWidth="1"/>
    <col min="15365" max="15603" width="9.1640625" style="196"/>
    <col min="15604" max="15604" width="4.83203125" style="196" customWidth="1"/>
    <col min="15605" max="15605" width="27.33203125" style="196" customWidth="1"/>
    <col min="15606" max="15607" width="15.5" style="196" customWidth="1"/>
    <col min="15608" max="15608" width="13.6640625" style="196" customWidth="1"/>
    <col min="15609" max="15609" width="12.33203125" style="196" customWidth="1"/>
    <col min="15610" max="15610" width="13" style="196" bestFit="1" customWidth="1"/>
    <col min="15611" max="15611" width="11.33203125" style="196" customWidth="1"/>
    <col min="15612" max="15612" width="12.33203125" style="196" customWidth="1"/>
    <col min="15613" max="15613" width="10.33203125" style="196" customWidth="1"/>
    <col min="15614" max="15614" width="10.1640625" style="196" customWidth="1"/>
    <col min="15615" max="15615" width="13" style="196" customWidth="1"/>
    <col min="15616" max="15616" width="12.5" style="196" customWidth="1"/>
    <col min="15617" max="15617" width="11.6640625" style="196" customWidth="1"/>
    <col min="15618" max="15618" width="11.33203125" style="196" customWidth="1"/>
    <col min="15619" max="15619" width="10.33203125" style="196" customWidth="1"/>
    <col min="15620" max="15620" width="12" style="196" customWidth="1"/>
    <col min="15621" max="15859" width="9.1640625" style="196"/>
    <col min="15860" max="15860" width="4.83203125" style="196" customWidth="1"/>
    <col min="15861" max="15861" width="27.33203125" style="196" customWidth="1"/>
    <col min="15862" max="15863" width="15.5" style="196" customWidth="1"/>
    <col min="15864" max="15864" width="13.6640625" style="196" customWidth="1"/>
    <col min="15865" max="15865" width="12.33203125" style="196" customWidth="1"/>
    <col min="15866" max="15866" width="13" style="196" bestFit="1" customWidth="1"/>
    <col min="15867" max="15867" width="11.33203125" style="196" customWidth="1"/>
    <col min="15868" max="15868" width="12.33203125" style="196" customWidth="1"/>
    <col min="15869" max="15869" width="10.33203125" style="196" customWidth="1"/>
    <col min="15870" max="15870" width="10.1640625" style="196" customWidth="1"/>
    <col min="15871" max="15871" width="13" style="196" customWidth="1"/>
    <col min="15872" max="15872" width="12.5" style="196" customWidth="1"/>
    <col min="15873" max="15873" width="11.6640625" style="196" customWidth="1"/>
    <col min="15874" max="15874" width="11.33203125" style="196" customWidth="1"/>
    <col min="15875" max="15875" width="10.33203125" style="196" customWidth="1"/>
    <col min="15876" max="15876" width="12" style="196" customWidth="1"/>
    <col min="15877" max="16115" width="9.1640625" style="196"/>
    <col min="16116" max="16116" width="4.83203125" style="196" customWidth="1"/>
    <col min="16117" max="16117" width="27.33203125" style="196" customWidth="1"/>
    <col min="16118" max="16119" width="15.5" style="196" customWidth="1"/>
    <col min="16120" max="16120" width="13.6640625" style="196" customWidth="1"/>
    <col min="16121" max="16121" width="12.33203125" style="196" customWidth="1"/>
    <col min="16122" max="16122" width="13" style="196" bestFit="1" customWidth="1"/>
    <col min="16123" max="16123" width="11.33203125" style="196" customWidth="1"/>
    <col min="16124" max="16124" width="12.33203125" style="196" customWidth="1"/>
    <col min="16125" max="16125" width="10.33203125" style="196" customWidth="1"/>
    <col min="16126" max="16126" width="10.1640625" style="196" customWidth="1"/>
    <col min="16127" max="16127" width="13" style="196" customWidth="1"/>
    <col min="16128" max="16128" width="12.5" style="196" customWidth="1"/>
    <col min="16129" max="16129" width="11.6640625" style="196" customWidth="1"/>
    <col min="16130" max="16130" width="11.33203125" style="196" customWidth="1"/>
    <col min="16131" max="16131" width="10.33203125" style="196" customWidth="1"/>
    <col min="16132" max="16132" width="12" style="196" customWidth="1"/>
    <col min="16133" max="16384" width="9.1640625" style="196"/>
  </cols>
  <sheetData>
    <row r="1" spans="1:11" ht="11.25" customHeight="1"/>
    <row r="2" spans="1:11" ht="35.25" customHeight="1">
      <c r="A2" s="603" t="s">
        <v>597</v>
      </c>
      <c r="B2" s="603"/>
      <c r="C2" s="603"/>
      <c r="D2" s="603"/>
      <c r="E2" s="603"/>
      <c r="F2" s="603"/>
      <c r="G2" s="603"/>
      <c r="H2" s="603"/>
      <c r="I2" s="603"/>
      <c r="K2" s="198"/>
    </row>
    <row r="3" spans="1:11" ht="9.75" customHeight="1">
      <c r="A3" s="197"/>
      <c r="B3" s="199"/>
      <c r="C3" s="199"/>
      <c r="D3" s="199"/>
      <c r="E3" s="199"/>
      <c r="F3" s="199"/>
      <c r="G3" s="199"/>
      <c r="H3" s="199"/>
    </row>
    <row r="4" spans="1:11" s="200" customFormat="1" ht="19.5" customHeight="1">
      <c r="A4" s="604" t="s">
        <v>70</v>
      </c>
      <c r="B4" s="606" t="s">
        <v>314</v>
      </c>
      <c r="C4" s="606" t="s">
        <v>77</v>
      </c>
      <c r="D4" s="606" t="s">
        <v>315</v>
      </c>
      <c r="E4" s="607" t="s">
        <v>316</v>
      </c>
      <c r="F4" s="607"/>
      <c r="G4" s="607"/>
      <c r="H4" s="606" t="s">
        <v>317</v>
      </c>
      <c r="I4" s="606" t="s">
        <v>318</v>
      </c>
    </row>
    <row r="5" spans="1:11" ht="51" customHeight="1">
      <c r="A5" s="605"/>
      <c r="B5" s="606"/>
      <c r="C5" s="606"/>
      <c r="D5" s="606"/>
      <c r="E5" s="357" t="s">
        <v>319</v>
      </c>
      <c r="F5" s="357" t="s">
        <v>320</v>
      </c>
      <c r="G5" s="357" t="s">
        <v>321</v>
      </c>
      <c r="H5" s="606"/>
      <c r="I5" s="606"/>
    </row>
    <row r="6" spans="1:11" s="31" customFormat="1" ht="14.25" customHeight="1">
      <c r="A6" s="201">
        <v>1</v>
      </c>
      <c r="B6" s="201">
        <v>2</v>
      </c>
      <c r="C6" s="201">
        <v>3</v>
      </c>
      <c r="D6" s="201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</row>
    <row r="7" spans="1:11" s="200" customFormat="1" ht="21.75" customHeight="1">
      <c r="A7" s="591" t="s">
        <v>71</v>
      </c>
      <c r="B7" s="202" t="s">
        <v>322</v>
      </c>
      <c r="C7" s="588" t="s">
        <v>323</v>
      </c>
      <c r="D7" s="588"/>
      <c r="E7" s="588"/>
      <c r="F7" s="588"/>
      <c r="G7" s="588"/>
      <c r="H7" s="588"/>
      <c r="I7" s="588"/>
    </row>
    <row r="8" spans="1:11" s="200" customFormat="1" ht="18.95" customHeight="1">
      <c r="A8" s="592"/>
      <c r="B8" s="202" t="s">
        <v>358</v>
      </c>
      <c r="C8" s="588"/>
      <c r="D8" s="588"/>
      <c r="E8" s="588"/>
      <c r="F8" s="588"/>
      <c r="G8" s="588"/>
      <c r="H8" s="588"/>
      <c r="I8" s="588"/>
    </row>
    <row r="9" spans="1:11" s="200" customFormat="1" ht="18.95" customHeight="1">
      <c r="A9" s="592"/>
      <c r="B9" s="202" t="s">
        <v>359</v>
      </c>
      <c r="C9" s="588"/>
      <c r="D9" s="588"/>
      <c r="E9" s="588"/>
      <c r="F9" s="588"/>
      <c r="G9" s="588"/>
      <c r="H9" s="588"/>
      <c r="I9" s="588"/>
    </row>
    <row r="10" spans="1:11" s="203" customFormat="1" ht="18.95" customHeight="1">
      <c r="A10" s="592"/>
      <c r="B10" s="359" t="s">
        <v>357</v>
      </c>
      <c r="C10" s="608">
        <v>80115</v>
      </c>
      <c r="D10" s="360">
        <f>SUM(E10:I10)</f>
        <v>508745</v>
      </c>
      <c r="E10" s="361">
        <v>0</v>
      </c>
      <c r="F10" s="361">
        <v>0</v>
      </c>
      <c r="G10" s="361">
        <v>0</v>
      </c>
      <c r="H10" s="361">
        <v>0</v>
      </c>
      <c r="I10" s="361">
        <v>508745</v>
      </c>
    </row>
    <row r="11" spans="1:11" s="287" customFormat="1" ht="18.95" customHeight="1">
      <c r="A11" s="593"/>
      <c r="B11" s="288" t="s">
        <v>588</v>
      </c>
      <c r="C11" s="609"/>
      <c r="D11" s="290">
        <f>SUM(E11:I11)</f>
        <v>134772</v>
      </c>
      <c r="E11" s="291">
        <v>0</v>
      </c>
      <c r="F11" s="291">
        <v>0</v>
      </c>
      <c r="G11" s="291">
        <v>0</v>
      </c>
      <c r="H11" s="291">
        <v>0</v>
      </c>
      <c r="I11" s="291">
        <v>134772</v>
      </c>
    </row>
    <row r="12" spans="1:11" s="203" customFormat="1" ht="22.5" customHeight="1">
      <c r="A12" s="591" t="s">
        <v>72</v>
      </c>
      <c r="B12" s="202" t="s">
        <v>322</v>
      </c>
      <c r="C12" s="588" t="s">
        <v>323</v>
      </c>
      <c r="D12" s="588"/>
      <c r="E12" s="588"/>
      <c r="F12" s="588"/>
      <c r="G12" s="588"/>
      <c r="H12" s="588"/>
      <c r="I12" s="588"/>
    </row>
    <row r="13" spans="1:11" s="203" customFormat="1" ht="18" customHeight="1">
      <c r="A13" s="592"/>
      <c r="B13" s="202" t="s">
        <v>358</v>
      </c>
      <c r="C13" s="588"/>
      <c r="D13" s="588"/>
      <c r="E13" s="588"/>
      <c r="F13" s="588"/>
      <c r="G13" s="588"/>
      <c r="H13" s="588"/>
      <c r="I13" s="588"/>
    </row>
    <row r="14" spans="1:11" s="203" customFormat="1" ht="25.5" customHeight="1">
      <c r="A14" s="592"/>
      <c r="B14" s="295" t="s">
        <v>593</v>
      </c>
      <c r="C14" s="588"/>
      <c r="D14" s="588"/>
      <c r="E14" s="588"/>
      <c r="F14" s="588"/>
      <c r="G14" s="588"/>
      <c r="H14" s="588"/>
      <c r="I14" s="588"/>
    </row>
    <row r="15" spans="1:11" s="287" customFormat="1" ht="18.95" customHeight="1">
      <c r="A15" s="593"/>
      <c r="B15" s="288" t="s">
        <v>588</v>
      </c>
      <c r="C15" s="289">
        <v>80115</v>
      </c>
      <c r="D15" s="290">
        <f>SUM(E15:I15)</f>
        <v>507890</v>
      </c>
      <c r="E15" s="291">
        <v>0</v>
      </c>
      <c r="F15" s="291">
        <v>0</v>
      </c>
      <c r="G15" s="291">
        <v>0</v>
      </c>
      <c r="H15" s="291">
        <v>0</v>
      </c>
      <c r="I15" s="291">
        <v>507890</v>
      </c>
    </row>
    <row r="16" spans="1:11" s="203" customFormat="1" ht="18.95" customHeight="1">
      <c r="A16" s="591" t="s">
        <v>73</v>
      </c>
      <c r="B16" s="202" t="s">
        <v>322</v>
      </c>
      <c r="C16" s="588" t="s">
        <v>323</v>
      </c>
      <c r="D16" s="588"/>
      <c r="E16" s="588"/>
      <c r="F16" s="588"/>
      <c r="G16" s="588"/>
      <c r="H16" s="588"/>
      <c r="I16" s="588"/>
    </row>
    <row r="17" spans="1:9" s="203" customFormat="1" ht="39.75" customHeight="1">
      <c r="A17" s="592"/>
      <c r="B17" s="365" t="s">
        <v>324</v>
      </c>
      <c r="C17" s="588"/>
      <c r="D17" s="588"/>
      <c r="E17" s="588"/>
      <c r="F17" s="588"/>
      <c r="G17" s="588"/>
      <c r="H17" s="588"/>
      <c r="I17" s="588"/>
    </row>
    <row r="18" spans="1:9" s="203" customFormat="1" ht="43.15" customHeight="1">
      <c r="A18" s="592"/>
      <c r="B18" s="366" t="s">
        <v>589</v>
      </c>
      <c r="C18" s="588"/>
      <c r="D18" s="588"/>
      <c r="E18" s="588"/>
      <c r="F18" s="588"/>
      <c r="G18" s="588"/>
      <c r="H18" s="588"/>
      <c r="I18" s="588"/>
    </row>
    <row r="19" spans="1:9" s="203" customFormat="1" ht="18.75" customHeight="1">
      <c r="A19" s="592"/>
      <c r="B19" s="362" t="s">
        <v>357</v>
      </c>
      <c r="C19" s="610">
        <v>80195</v>
      </c>
      <c r="D19" s="363">
        <f>SUM(E19:I19)</f>
        <v>402872</v>
      </c>
      <c r="E19" s="364">
        <v>0</v>
      </c>
      <c r="F19" s="364">
        <v>0</v>
      </c>
      <c r="G19" s="364">
        <v>0</v>
      </c>
      <c r="H19" s="364">
        <v>43998</v>
      </c>
      <c r="I19" s="364">
        <v>358874</v>
      </c>
    </row>
    <row r="20" spans="1:9" s="287" customFormat="1" ht="18.75" customHeight="1">
      <c r="A20" s="593"/>
      <c r="B20" s="292" t="s">
        <v>588</v>
      </c>
      <c r="C20" s="611"/>
      <c r="D20" s="293">
        <f>SUM(E20:I20)</f>
        <v>186287</v>
      </c>
      <c r="E20" s="294">
        <v>0</v>
      </c>
      <c r="F20" s="294">
        <v>0</v>
      </c>
      <c r="G20" s="294">
        <v>0</v>
      </c>
      <c r="H20" s="294">
        <v>20345</v>
      </c>
      <c r="I20" s="294">
        <v>165942</v>
      </c>
    </row>
    <row r="21" spans="1:9" s="203" customFormat="1" ht="18.75" customHeight="1">
      <c r="A21" s="591" t="s">
        <v>74</v>
      </c>
      <c r="B21" s="202" t="s">
        <v>322</v>
      </c>
      <c r="C21" s="588" t="s">
        <v>590</v>
      </c>
      <c r="D21" s="588"/>
      <c r="E21" s="588"/>
      <c r="F21" s="588"/>
      <c r="G21" s="588"/>
      <c r="H21" s="588"/>
      <c r="I21" s="588"/>
    </row>
    <row r="22" spans="1:9" s="203" customFormat="1" ht="38.25" customHeight="1">
      <c r="A22" s="592"/>
      <c r="B22" s="202" t="s">
        <v>324</v>
      </c>
      <c r="C22" s="588"/>
      <c r="D22" s="588"/>
      <c r="E22" s="588"/>
      <c r="F22" s="588"/>
      <c r="G22" s="588"/>
      <c r="H22" s="588"/>
      <c r="I22" s="588"/>
    </row>
    <row r="23" spans="1:9" s="203" customFormat="1" ht="33" customHeight="1">
      <c r="A23" s="592"/>
      <c r="B23" s="366" t="s">
        <v>591</v>
      </c>
      <c r="C23" s="588"/>
      <c r="D23" s="588"/>
      <c r="E23" s="588"/>
      <c r="F23" s="588"/>
      <c r="G23" s="588"/>
      <c r="H23" s="588"/>
      <c r="I23" s="588"/>
    </row>
    <row r="24" spans="1:9" s="203" customFormat="1" ht="18.75" customHeight="1">
      <c r="A24" s="592"/>
      <c r="B24" s="362" t="s">
        <v>357</v>
      </c>
      <c r="C24" s="608">
        <v>80195</v>
      </c>
      <c r="D24" s="363">
        <f>SUM(E24:I24)</f>
        <v>526911</v>
      </c>
      <c r="E24" s="364">
        <v>0</v>
      </c>
      <c r="F24" s="364">
        <v>0</v>
      </c>
      <c r="G24" s="364">
        <v>0</v>
      </c>
      <c r="H24" s="364">
        <v>56050</v>
      </c>
      <c r="I24" s="364">
        <v>470861</v>
      </c>
    </row>
    <row r="25" spans="1:9" s="287" customFormat="1" ht="18.75" customHeight="1">
      <c r="A25" s="593"/>
      <c r="B25" s="292" t="s">
        <v>588</v>
      </c>
      <c r="C25" s="609"/>
      <c r="D25" s="293">
        <f>SUM(E25:I25)</f>
        <v>109523</v>
      </c>
      <c r="E25" s="294">
        <v>0</v>
      </c>
      <c r="F25" s="294">
        <v>0</v>
      </c>
      <c r="G25" s="294">
        <v>0</v>
      </c>
      <c r="H25" s="294">
        <v>11651</v>
      </c>
      <c r="I25" s="294">
        <v>97872</v>
      </c>
    </row>
    <row r="26" spans="1:9" s="203" customFormat="1" ht="29.25" customHeight="1">
      <c r="A26" s="591" t="s">
        <v>75</v>
      </c>
      <c r="B26" s="202" t="s">
        <v>322</v>
      </c>
      <c r="C26" s="594" t="s">
        <v>594</v>
      </c>
      <c r="D26" s="595"/>
      <c r="E26" s="595"/>
      <c r="F26" s="595"/>
      <c r="G26" s="595"/>
      <c r="H26" s="595"/>
      <c r="I26" s="596"/>
    </row>
    <row r="27" spans="1:9" s="203" customFormat="1" ht="36" customHeight="1">
      <c r="A27" s="592"/>
      <c r="B27" s="202" t="s">
        <v>619</v>
      </c>
      <c r="C27" s="597"/>
      <c r="D27" s="598"/>
      <c r="E27" s="598"/>
      <c r="F27" s="598"/>
      <c r="G27" s="598"/>
      <c r="H27" s="598"/>
      <c r="I27" s="599"/>
    </row>
    <row r="28" spans="1:9" s="203" customFormat="1" ht="36" customHeight="1">
      <c r="A28" s="592"/>
      <c r="B28" s="368" t="s">
        <v>595</v>
      </c>
      <c r="C28" s="600"/>
      <c r="D28" s="601"/>
      <c r="E28" s="601"/>
      <c r="F28" s="601"/>
      <c r="G28" s="601"/>
      <c r="H28" s="601"/>
      <c r="I28" s="602"/>
    </row>
    <row r="29" spans="1:9" s="287" customFormat="1" ht="18.75" customHeight="1">
      <c r="A29" s="593"/>
      <c r="B29" s="292" t="s">
        <v>588</v>
      </c>
      <c r="C29" s="358">
        <v>80102</v>
      </c>
      <c r="D29" s="293">
        <f>SUM(E29:I29)</f>
        <v>96733</v>
      </c>
      <c r="E29" s="294"/>
      <c r="F29" s="294"/>
      <c r="G29" s="294"/>
      <c r="H29" s="294">
        <v>5524</v>
      </c>
      <c r="I29" s="294">
        <v>91209</v>
      </c>
    </row>
    <row r="30" spans="1:9" s="287" customFormat="1" ht="18.75" customHeight="1">
      <c r="A30" s="414"/>
      <c r="B30" s="202" t="s">
        <v>322</v>
      </c>
      <c r="C30" s="588" t="s">
        <v>323</v>
      </c>
      <c r="D30" s="588"/>
      <c r="E30" s="588"/>
      <c r="F30" s="588"/>
      <c r="G30" s="588"/>
      <c r="H30" s="588"/>
      <c r="I30" s="588"/>
    </row>
    <row r="31" spans="1:9" s="287" customFormat="1" ht="37.5" customHeight="1">
      <c r="A31" s="414"/>
      <c r="B31" s="202" t="s">
        <v>619</v>
      </c>
      <c r="C31" s="588"/>
      <c r="D31" s="588"/>
      <c r="E31" s="588"/>
      <c r="F31" s="588"/>
      <c r="G31" s="588"/>
      <c r="H31" s="588"/>
      <c r="I31" s="588"/>
    </row>
    <row r="32" spans="1:9" s="287" customFormat="1" ht="18.75" customHeight="1">
      <c r="A32" s="414"/>
      <c r="B32" s="368" t="s">
        <v>616</v>
      </c>
      <c r="C32" s="588"/>
      <c r="D32" s="588"/>
      <c r="E32" s="588"/>
      <c r="F32" s="588"/>
      <c r="G32" s="588"/>
      <c r="H32" s="588"/>
      <c r="I32" s="588"/>
    </row>
    <row r="33" spans="1:13" s="287" customFormat="1" ht="18.75" customHeight="1">
      <c r="A33" s="414"/>
      <c r="B33" s="292" t="s">
        <v>588</v>
      </c>
      <c r="C33" s="397">
        <v>80115</v>
      </c>
      <c r="D33" s="293">
        <f>SUM(E33:I33)</f>
        <v>204922</v>
      </c>
      <c r="E33" s="294"/>
      <c r="F33" s="294"/>
      <c r="G33" s="294"/>
      <c r="H33" s="294">
        <v>11701</v>
      </c>
      <c r="I33" s="294">
        <v>193221</v>
      </c>
      <c r="J33" s="413"/>
    </row>
    <row r="34" spans="1:13" s="287" customFormat="1" ht="18.75" customHeight="1">
      <c r="A34" s="429"/>
      <c r="B34" s="471" t="s">
        <v>673</v>
      </c>
      <c r="C34" s="594" t="s">
        <v>672</v>
      </c>
      <c r="D34" s="595"/>
      <c r="E34" s="595"/>
      <c r="F34" s="595"/>
      <c r="G34" s="595"/>
      <c r="H34" s="595"/>
      <c r="I34" s="596"/>
      <c r="J34" s="413"/>
    </row>
    <row r="35" spans="1:13" s="287" customFormat="1" ht="18.75" customHeight="1">
      <c r="A35" s="429"/>
      <c r="B35" s="472" t="s">
        <v>358</v>
      </c>
      <c r="C35" s="597"/>
      <c r="D35" s="598"/>
      <c r="E35" s="598"/>
      <c r="F35" s="598"/>
      <c r="G35" s="598"/>
      <c r="H35" s="598"/>
      <c r="I35" s="599"/>
      <c r="J35" s="413"/>
    </row>
    <row r="36" spans="1:13" s="287" customFormat="1" ht="27" customHeight="1">
      <c r="A36" s="429"/>
      <c r="B36" s="368" t="s">
        <v>671</v>
      </c>
      <c r="C36" s="600"/>
      <c r="D36" s="601"/>
      <c r="E36" s="601"/>
      <c r="F36" s="601"/>
      <c r="G36" s="601"/>
      <c r="H36" s="601"/>
      <c r="I36" s="602"/>
      <c r="J36" s="413"/>
    </row>
    <row r="37" spans="1:13" s="287" customFormat="1" ht="18.75" customHeight="1">
      <c r="A37" s="429"/>
      <c r="B37" s="292" t="s">
        <v>588</v>
      </c>
      <c r="C37" s="428">
        <v>80134</v>
      </c>
      <c r="D37" s="293">
        <f>SUM(E37:I37)</f>
        <v>104925</v>
      </c>
      <c r="E37" s="294"/>
      <c r="F37" s="294"/>
      <c r="G37" s="294"/>
      <c r="H37" s="294"/>
      <c r="I37" s="294">
        <v>104925</v>
      </c>
      <c r="J37" s="413"/>
    </row>
    <row r="38" spans="1:13" s="367" customFormat="1" ht="18.75" customHeight="1">
      <c r="A38" s="591" t="s">
        <v>551</v>
      </c>
      <c r="B38" s="202" t="s">
        <v>322</v>
      </c>
      <c r="C38" s="588" t="s">
        <v>325</v>
      </c>
      <c r="D38" s="588"/>
      <c r="E38" s="588"/>
      <c r="F38" s="588"/>
      <c r="G38" s="588"/>
      <c r="H38" s="588"/>
      <c r="I38" s="588"/>
    </row>
    <row r="39" spans="1:13" s="367" customFormat="1" ht="42.75" customHeight="1">
      <c r="A39" s="592"/>
      <c r="B39" s="202" t="s">
        <v>324</v>
      </c>
      <c r="C39" s="588"/>
      <c r="D39" s="588"/>
      <c r="E39" s="588"/>
      <c r="F39" s="588"/>
      <c r="G39" s="588"/>
      <c r="H39" s="588"/>
      <c r="I39" s="588"/>
    </row>
    <row r="40" spans="1:13" s="367" customFormat="1" ht="23.25" customHeight="1">
      <c r="A40" s="592"/>
      <c r="B40" s="368" t="s">
        <v>661</v>
      </c>
      <c r="C40" s="588"/>
      <c r="D40" s="588"/>
      <c r="E40" s="588"/>
      <c r="F40" s="588"/>
      <c r="G40" s="588"/>
      <c r="H40" s="588"/>
      <c r="I40" s="588"/>
    </row>
    <row r="41" spans="1:13" s="203" customFormat="1" ht="18.75" customHeight="1">
      <c r="A41" s="592"/>
      <c r="B41" s="362" t="s">
        <v>357</v>
      </c>
      <c r="C41" s="612" t="s">
        <v>592</v>
      </c>
      <c r="D41" s="363">
        <f>SUM(E41:I41)</f>
        <v>37025</v>
      </c>
      <c r="E41" s="364">
        <v>10680</v>
      </c>
      <c r="F41" s="364"/>
      <c r="G41" s="364"/>
      <c r="H41" s="364"/>
      <c r="I41" s="364">
        <v>26345</v>
      </c>
    </row>
    <row r="42" spans="1:13" s="287" customFormat="1" ht="18.75" customHeight="1">
      <c r="A42" s="593"/>
      <c r="B42" s="292" t="s">
        <v>588</v>
      </c>
      <c r="C42" s="613"/>
      <c r="D42" s="293">
        <f>SUM(E42:I42)</f>
        <v>424712</v>
      </c>
      <c r="E42" s="291">
        <v>93400</v>
      </c>
      <c r="F42" s="291"/>
      <c r="G42" s="291"/>
      <c r="H42" s="291"/>
      <c r="I42" s="291">
        <v>331312</v>
      </c>
    </row>
    <row r="43" spans="1:13" s="200" customFormat="1" ht="18.95" customHeight="1">
      <c r="A43" s="591" t="s">
        <v>550</v>
      </c>
      <c r="B43" s="202" t="s">
        <v>322</v>
      </c>
      <c r="C43" s="588" t="s">
        <v>325</v>
      </c>
      <c r="D43" s="588"/>
      <c r="E43" s="588"/>
      <c r="F43" s="588"/>
      <c r="G43" s="588"/>
      <c r="H43" s="588"/>
      <c r="I43" s="588"/>
    </row>
    <row r="44" spans="1:13" s="200" customFormat="1" ht="40.5" customHeight="1">
      <c r="A44" s="592"/>
      <c r="B44" s="202" t="s">
        <v>324</v>
      </c>
      <c r="C44" s="588"/>
      <c r="D44" s="588"/>
      <c r="E44" s="588"/>
      <c r="F44" s="588"/>
      <c r="G44" s="588"/>
      <c r="H44" s="588"/>
      <c r="I44" s="588"/>
    </row>
    <row r="45" spans="1:13" s="200" customFormat="1" ht="66.75" customHeight="1">
      <c r="A45" s="592"/>
      <c r="B45" s="202" t="s">
        <v>360</v>
      </c>
      <c r="C45" s="588"/>
      <c r="D45" s="588"/>
      <c r="E45" s="588"/>
      <c r="F45" s="588"/>
      <c r="G45" s="588"/>
      <c r="H45" s="588"/>
      <c r="I45" s="588"/>
    </row>
    <row r="46" spans="1:13" s="203" customFormat="1" ht="18.95" customHeight="1">
      <c r="A46" s="592"/>
      <c r="B46" s="359" t="s">
        <v>357</v>
      </c>
      <c r="C46" s="589">
        <v>85295</v>
      </c>
      <c r="D46" s="360">
        <f>SUM(E46:I46)</f>
        <v>1300894</v>
      </c>
      <c r="E46" s="361">
        <f>70591+109</f>
        <v>70700</v>
      </c>
      <c r="F46" s="361">
        <v>0</v>
      </c>
      <c r="G46" s="361">
        <v>0</v>
      </c>
      <c r="H46" s="361">
        <f>151879+13433-16641</f>
        <v>148671</v>
      </c>
      <c r="I46" s="361">
        <f>960362+85008+36153</f>
        <v>1081523</v>
      </c>
    </row>
    <row r="47" spans="1:13" s="287" customFormat="1" ht="18.95" customHeight="1">
      <c r="A47" s="593"/>
      <c r="B47" s="288" t="s">
        <v>588</v>
      </c>
      <c r="C47" s="590"/>
      <c r="D47" s="290">
        <f>SUM(E47:I47)</f>
        <v>1195389</v>
      </c>
      <c r="E47" s="291">
        <v>64200</v>
      </c>
      <c r="F47" s="291">
        <v>0</v>
      </c>
      <c r="G47" s="291">
        <v>0</v>
      </c>
      <c r="H47" s="291">
        <v>173777</v>
      </c>
      <c r="I47" s="291">
        <v>957412</v>
      </c>
    </row>
    <row r="48" spans="1:13" s="205" customFormat="1" ht="23.25" customHeight="1">
      <c r="A48" s="607" t="s">
        <v>596</v>
      </c>
      <c r="B48" s="607"/>
      <c r="C48" s="607"/>
      <c r="D48" s="204">
        <f t="shared" ref="D48:I48" si="0">SUM(D11,D15,D20,D25,D29,D33,D37,D42,D47)</f>
        <v>2965153</v>
      </c>
      <c r="E48" s="204">
        <f t="shared" si="0"/>
        <v>157600</v>
      </c>
      <c r="F48" s="204">
        <f t="shared" si="0"/>
        <v>0</v>
      </c>
      <c r="G48" s="204">
        <f t="shared" si="0"/>
        <v>0</v>
      </c>
      <c r="H48" s="204">
        <f t="shared" si="0"/>
        <v>222998</v>
      </c>
      <c r="I48" s="204">
        <f t="shared" si="0"/>
        <v>2584555</v>
      </c>
      <c r="M48" s="492"/>
    </row>
    <row r="49" spans="5:7" ht="15.75" customHeight="1"/>
    <row r="50" spans="5:7" ht="15.75" customHeight="1"/>
    <row r="51" spans="5:7" ht="15.75" customHeight="1">
      <c r="E51" s="369"/>
      <c r="G51" s="369"/>
    </row>
    <row r="52" spans="5:7" ht="15.75" customHeight="1"/>
    <row r="53" spans="5:7" ht="15.75" customHeight="1"/>
    <row r="54" spans="5:7" ht="15.75" customHeight="1"/>
    <row r="55" spans="5:7" ht="15.75" customHeight="1"/>
    <row r="56" spans="5:7" ht="15.75" customHeight="1"/>
    <row r="57" spans="5:7" ht="15.75" customHeight="1"/>
    <row r="58" spans="5:7" ht="15.75" customHeight="1"/>
    <row r="59" spans="5:7" ht="15.75" customHeight="1"/>
    <row r="60" spans="5:7" ht="15.75" customHeight="1"/>
    <row r="61" spans="5:7" ht="15.75" customHeight="1"/>
    <row r="62" spans="5:7" ht="15.75" customHeight="1"/>
    <row r="63" spans="5:7" ht="15.75" customHeight="1"/>
    <row r="64" spans="5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sheetProtection algorithmName="SHA-512" hashValue="25ldSGE+4OTv6nHT0n4/tZNBqRpgRrVuu/bnRe8iugVK2VrWO6ddDvePTnvNxG0nCs9wm5OLQvnf5Buw6z9tpA==" saltValue="z6Tqu7+4wxCSYdol/JJouQ==" spinCount="100000" sheet="1" objects="1" scenarios="1" formatColumns="0" formatRows="0"/>
  <mergeCells count="30">
    <mergeCell ref="A48:C48"/>
    <mergeCell ref="C10:C11"/>
    <mergeCell ref="C19:C20"/>
    <mergeCell ref="C24:C25"/>
    <mergeCell ref="A26:A29"/>
    <mergeCell ref="C26:I28"/>
    <mergeCell ref="A21:A25"/>
    <mergeCell ref="C16:I18"/>
    <mergeCell ref="C21:I23"/>
    <mergeCell ref="A16:A20"/>
    <mergeCell ref="A12:A15"/>
    <mergeCell ref="C12:I14"/>
    <mergeCell ref="C41:C42"/>
    <mergeCell ref="A7:A11"/>
    <mergeCell ref="A43:A47"/>
    <mergeCell ref="C43:I45"/>
    <mergeCell ref="A2:I2"/>
    <mergeCell ref="A4:A5"/>
    <mergeCell ref="B4:B5"/>
    <mergeCell ref="C4:C5"/>
    <mergeCell ref="D4:D5"/>
    <mergeCell ref="E4:G4"/>
    <mergeCell ref="H4:H5"/>
    <mergeCell ref="I4:I5"/>
    <mergeCell ref="C30:I32"/>
    <mergeCell ref="C46:C47"/>
    <mergeCell ref="A38:A42"/>
    <mergeCell ref="C38:I40"/>
    <mergeCell ref="C7:I9"/>
    <mergeCell ref="C34:I36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72"/>
  <sheetViews>
    <sheetView zoomScaleNormal="100" workbookViewId="0">
      <pane ySplit="4" topLeftCell="A154" activePane="bottomLeft" state="frozen"/>
      <selection activeCell="M10" sqref="M10"/>
      <selection pane="bottomLeft" activeCell="D167" sqref="D167"/>
    </sheetView>
  </sheetViews>
  <sheetFormatPr defaultColWidth="9.33203125" defaultRowHeight="12"/>
  <cols>
    <col min="1" max="1" width="6.33203125" style="32" customWidth="1"/>
    <col min="2" max="2" width="9.5" style="32" customWidth="1"/>
    <col min="3" max="3" width="10.1640625" style="33" customWidth="1"/>
    <col min="4" max="4" width="63.6640625" style="34" customWidth="1"/>
    <col min="5" max="6" width="17.83203125" style="35" customWidth="1"/>
    <col min="7" max="16384" width="9.33203125" style="36"/>
  </cols>
  <sheetData>
    <row r="1" spans="1:6" ht="12.75" customHeight="1"/>
    <row r="2" spans="1:6" ht="30.75" customHeight="1">
      <c r="A2" s="614" t="s">
        <v>586</v>
      </c>
      <c r="B2" s="614"/>
      <c r="C2" s="614"/>
      <c r="D2" s="614"/>
      <c r="E2" s="614"/>
      <c r="F2" s="614"/>
    </row>
    <row r="3" spans="1:6" ht="9.75" customHeight="1"/>
    <row r="4" spans="1:6" s="33" customFormat="1" ht="25.5" customHeight="1">
      <c r="A4" s="62" t="s">
        <v>0</v>
      </c>
      <c r="B4" s="62" t="s">
        <v>1</v>
      </c>
      <c r="C4" s="63" t="s">
        <v>90</v>
      </c>
      <c r="D4" s="64" t="s">
        <v>91</v>
      </c>
      <c r="E4" s="65" t="s">
        <v>92</v>
      </c>
      <c r="F4" s="65" t="s">
        <v>93</v>
      </c>
    </row>
    <row r="5" spans="1:6" s="37" customFormat="1" ht="17.25" customHeight="1">
      <c r="A5" s="67" t="s">
        <v>2</v>
      </c>
      <c r="B5" s="67"/>
      <c r="C5" s="68"/>
      <c r="D5" s="69" t="s">
        <v>24</v>
      </c>
      <c r="E5" s="70">
        <f>SUM(E6)</f>
        <v>11000</v>
      </c>
      <c r="F5" s="70">
        <f>SUM(F6)</f>
        <v>11000</v>
      </c>
    </row>
    <row r="6" spans="1:6" s="37" customFormat="1" ht="17.25" customHeight="1">
      <c r="A6" s="53"/>
      <c r="B6" s="53" t="s">
        <v>3</v>
      </c>
      <c r="C6" s="54"/>
      <c r="D6" s="55" t="s">
        <v>4</v>
      </c>
      <c r="E6" s="56">
        <f>SUM(E7)</f>
        <v>11000</v>
      </c>
      <c r="F6" s="56">
        <f>SUM(F8)</f>
        <v>11000</v>
      </c>
    </row>
    <row r="7" spans="1:6" s="37" customFormat="1" ht="42" customHeight="1">
      <c r="A7" s="38"/>
      <c r="B7" s="38"/>
      <c r="C7" s="39">
        <v>2110</v>
      </c>
      <c r="D7" s="40" t="s">
        <v>5</v>
      </c>
      <c r="E7" s="41">
        <v>11000</v>
      </c>
      <c r="F7" s="41"/>
    </row>
    <row r="8" spans="1:6" s="37" customFormat="1" ht="15.75" customHeight="1">
      <c r="A8" s="38"/>
      <c r="B8" s="38"/>
      <c r="C8" s="39">
        <v>4300</v>
      </c>
      <c r="D8" s="40" t="s">
        <v>25</v>
      </c>
      <c r="E8" s="41"/>
      <c r="F8" s="41">
        <v>11000</v>
      </c>
    </row>
    <row r="9" spans="1:6" s="37" customFormat="1" ht="17.25" customHeight="1">
      <c r="A9" s="67">
        <v>700</v>
      </c>
      <c r="B9" s="67"/>
      <c r="C9" s="68"/>
      <c r="D9" s="69" t="s">
        <v>42</v>
      </c>
      <c r="E9" s="70">
        <f>SUM(E10)</f>
        <v>280000</v>
      </c>
      <c r="F9" s="70">
        <f>SUM(F10)</f>
        <v>280000</v>
      </c>
    </row>
    <row r="10" spans="1:6" s="37" customFormat="1" ht="17.25" customHeight="1">
      <c r="A10" s="53"/>
      <c r="B10" s="53">
        <v>70005</v>
      </c>
      <c r="C10" s="54"/>
      <c r="D10" s="55" t="s">
        <v>43</v>
      </c>
      <c r="E10" s="56">
        <f>SUM(E11)</f>
        <v>280000</v>
      </c>
      <c r="F10" s="56">
        <f>SUM(F11:F26)</f>
        <v>280000</v>
      </c>
    </row>
    <row r="11" spans="1:6" s="37" customFormat="1" ht="42.75" customHeight="1">
      <c r="A11" s="38"/>
      <c r="B11" s="38"/>
      <c r="C11" s="39">
        <v>2110</v>
      </c>
      <c r="D11" s="40" t="s">
        <v>5</v>
      </c>
      <c r="E11" s="41">
        <v>280000</v>
      </c>
      <c r="F11" s="41"/>
    </row>
    <row r="12" spans="1:6" s="88" customFormat="1" ht="15.75" customHeight="1">
      <c r="A12" s="85"/>
      <c r="B12" s="85"/>
      <c r="C12" s="86">
        <v>4010</v>
      </c>
      <c r="D12" s="91" t="s">
        <v>31</v>
      </c>
      <c r="E12" s="87"/>
      <c r="F12" s="232">
        <v>43890</v>
      </c>
    </row>
    <row r="13" spans="1:6" s="88" customFormat="1" ht="15.75" customHeight="1">
      <c r="A13" s="85"/>
      <c r="B13" s="85"/>
      <c r="C13" s="86">
        <v>4110</v>
      </c>
      <c r="D13" s="91" t="s">
        <v>33</v>
      </c>
      <c r="E13" s="87"/>
      <c r="F13" s="232">
        <v>7545</v>
      </c>
    </row>
    <row r="14" spans="1:6" s="88" customFormat="1" ht="31.15" customHeight="1">
      <c r="A14" s="85"/>
      <c r="B14" s="85"/>
      <c r="C14" s="86">
        <v>4120</v>
      </c>
      <c r="D14" s="40" t="s">
        <v>587</v>
      </c>
      <c r="E14" s="87"/>
      <c r="F14" s="232">
        <v>1075</v>
      </c>
    </row>
    <row r="15" spans="1:6" s="88" customFormat="1" ht="15.75" customHeight="1">
      <c r="A15" s="85"/>
      <c r="B15" s="85"/>
      <c r="C15" s="86">
        <v>4170</v>
      </c>
      <c r="D15" s="91" t="s">
        <v>34</v>
      </c>
      <c r="E15" s="87"/>
      <c r="F15" s="87">
        <v>2000</v>
      </c>
    </row>
    <row r="16" spans="1:6" s="88" customFormat="1" ht="15.75" customHeight="1">
      <c r="A16" s="85"/>
      <c r="B16" s="85"/>
      <c r="C16" s="86">
        <v>4210</v>
      </c>
      <c r="D16" s="91" t="s">
        <v>26</v>
      </c>
      <c r="E16" s="87"/>
      <c r="F16" s="87">
        <v>435</v>
      </c>
    </row>
    <row r="17" spans="1:6" s="88" customFormat="1" ht="15.75" customHeight="1">
      <c r="A17" s="85"/>
      <c r="B17" s="85"/>
      <c r="C17" s="86">
        <v>4260</v>
      </c>
      <c r="D17" s="91" t="s">
        <v>35</v>
      </c>
      <c r="E17" s="87"/>
      <c r="F17" s="87">
        <v>10000</v>
      </c>
    </row>
    <row r="18" spans="1:6" s="88" customFormat="1" ht="15.75" customHeight="1">
      <c r="A18" s="85"/>
      <c r="B18" s="85"/>
      <c r="C18" s="86">
        <v>4270</v>
      </c>
      <c r="D18" s="91" t="s">
        <v>36</v>
      </c>
      <c r="E18" s="87"/>
      <c r="F18" s="87">
        <v>25000</v>
      </c>
    </row>
    <row r="19" spans="1:6" s="88" customFormat="1" ht="15.75" customHeight="1">
      <c r="A19" s="85"/>
      <c r="B19" s="85"/>
      <c r="C19" s="86">
        <v>4300</v>
      </c>
      <c r="D19" s="91" t="s">
        <v>25</v>
      </c>
      <c r="E19" s="87"/>
      <c r="F19" s="87">
        <v>60000</v>
      </c>
    </row>
    <row r="20" spans="1:6" s="88" customFormat="1" ht="15.75" customHeight="1">
      <c r="A20" s="85"/>
      <c r="B20" s="85"/>
      <c r="C20" s="86">
        <v>4390</v>
      </c>
      <c r="D20" s="91" t="s">
        <v>44</v>
      </c>
      <c r="E20" s="87"/>
      <c r="F20" s="87">
        <v>40000</v>
      </c>
    </row>
    <row r="21" spans="1:6" s="88" customFormat="1" ht="15.75" customHeight="1">
      <c r="A21" s="85"/>
      <c r="B21" s="85"/>
      <c r="C21" s="86">
        <v>4430</v>
      </c>
      <c r="D21" s="91" t="s">
        <v>38</v>
      </c>
      <c r="E21" s="87"/>
      <c r="F21" s="87">
        <v>4100</v>
      </c>
    </row>
    <row r="22" spans="1:6" s="88" customFormat="1" ht="15.75" customHeight="1">
      <c r="A22" s="85"/>
      <c r="B22" s="85"/>
      <c r="C22" s="86">
        <v>4480</v>
      </c>
      <c r="D22" s="91" t="s">
        <v>40</v>
      </c>
      <c r="E22" s="87"/>
      <c r="F22" s="87">
        <v>30000</v>
      </c>
    </row>
    <row r="23" spans="1:6" s="88" customFormat="1" ht="15.75" customHeight="1">
      <c r="A23" s="85"/>
      <c r="B23" s="85"/>
      <c r="C23" s="86">
        <v>4520</v>
      </c>
      <c r="D23" s="91" t="s">
        <v>41</v>
      </c>
      <c r="E23" s="87"/>
      <c r="F23" s="87">
        <v>10000</v>
      </c>
    </row>
    <row r="24" spans="1:6" s="88" customFormat="1" ht="15.75" customHeight="1">
      <c r="A24" s="85"/>
      <c r="B24" s="85"/>
      <c r="C24" s="86">
        <v>4580</v>
      </c>
      <c r="D24" s="91" t="s">
        <v>45</v>
      </c>
      <c r="E24" s="87"/>
      <c r="F24" s="87">
        <v>3955</v>
      </c>
    </row>
    <row r="25" spans="1:6" s="88" customFormat="1" ht="15.75" customHeight="1">
      <c r="A25" s="85"/>
      <c r="B25" s="85"/>
      <c r="C25" s="86">
        <v>4590</v>
      </c>
      <c r="D25" s="91" t="s">
        <v>46</v>
      </c>
      <c r="E25" s="87"/>
      <c r="F25" s="87">
        <v>25000</v>
      </c>
    </row>
    <row r="26" spans="1:6" s="88" customFormat="1" ht="15.75" customHeight="1">
      <c r="A26" s="85"/>
      <c r="B26" s="85"/>
      <c r="C26" s="86">
        <v>4610</v>
      </c>
      <c r="D26" s="91" t="s">
        <v>47</v>
      </c>
      <c r="E26" s="87"/>
      <c r="F26" s="87">
        <v>17000</v>
      </c>
    </row>
    <row r="27" spans="1:6" s="37" customFormat="1" ht="17.25" customHeight="1">
      <c r="A27" s="67">
        <v>710</v>
      </c>
      <c r="B27" s="67"/>
      <c r="C27" s="68"/>
      <c r="D27" s="69" t="s">
        <v>48</v>
      </c>
      <c r="E27" s="70">
        <f>SUM(E28,E34)</f>
        <v>1218000</v>
      </c>
      <c r="F27" s="70">
        <f>SUM(F28,F34)</f>
        <v>1218000</v>
      </c>
    </row>
    <row r="28" spans="1:6" s="37" customFormat="1" ht="17.25" customHeight="1">
      <c r="A28" s="53"/>
      <c r="B28" s="53" t="s">
        <v>99</v>
      </c>
      <c r="C28" s="54"/>
      <c r="D28" s="1" t="s">
        <v>98</v>
      </c>
      <c r="E28" s="56">
        <f>SUM(E29)</f>
        <v>365000</v>
      </c>
      <c r="F28" s="56">
        <f>SUM(F30:F33)</f>
        <v>365000</v>
      </c>
    </row>
    <row r="29" spans="1:6" s="37" customFormat="1" ht="42.75" customHeight="1">
      <c r="A29" s="38"/>
      <c r="B29" s="38"/>
      <c r="C29" s="39">
        <v>2110</v>
      </c>
      <c r="D29" s="40" t="s">
        <v>5</v>
      </c>
      <c r="E29" s="41">
        <v>365000</v>
      </c>
      <c r="F29" s="41"/>
    </row>
    <row r="30" spans="1:6" s="88" customFormat="1" ht="15.75" customHeight="1">
      <c r="A30" s="85"/>
      <c r="B30" s="85"/>
      <c r="C30" s="86">
        <v>4010</v>
      </c>
      <c r="D30" s="91" t="s">
        <v>31</v>
      </c>
      <c r="E30" s="87"/>
      <c r="F30" s="232">
        <v>226067</v>
      </c>
    </row>
    <row r="31" spans="1:6" s="88" customFormat="1" ht="15.75" customHeight="1">
      <c r="A31" s="85"/>
      <c r="B31" s="85"/>
      <c r="C31" s="86">
        <v>4110</v>
      </c>
      <c r="D31" s="91" t="s">
        <v>33</v>
      </c>
      <c r="E31" s="87"/>
      <c r="F31" s="232">
        <v>38860</v>
      </c>
    </row>
    <row r="32" spans="1:6" s="88" customFormat="1" ht="27.6" customHeight="1">
      <c r="A32" s="85"/>
      <c r="B32" s="85"/>
      <c r="C32" s="86">
        <v>4120</v>
      </c>
      <c r="D32" s="40" t="s">
        <v>587</v>
      </c>
      <c r="E32" s="87"/>
      <c r="F32" s="232">
        <v>5538</v>
      </c>
    </row>
    <row r="33" spans="1:6" s="88" customFormat="1" ht="15.75" customHeight="1">
      <c r="A33" s="85"/>
      <c r="B33" s="85"/>
      <c r="C33" s="86">
        <v>4300</v>
      </c>
      <c r="D33" s="91" t="s">
        <v>25</v>
      </c>
      <c r="E33" s="87"/>
      <c r="F33" s="87">
        <v>94535</v>
      </c>
    </row>
    <row r="34" spans="1:6" s="37" customFormat="1" ht="17.25" customHeight="1">
      <c r="A34" s="53"/>
      <c r="B34" s="53">
        <v>71015</v>
      </c>
      <c r="C34" s="54"/>
      <c r="D34" s="55" t="s">
        <v>50</v>
      </c>
      <c r="E34" s="56">
        <f>SUM(E35:E35)</f>
        <v>853000</v>
      </c>
      <c r="F34" s="56">
        <f>SUM(F36:F55)</f>
        <v>853000</v>
      </c>
    </row>
    <row r="35" spans="1:6" s="37" customFormat="1" ht="42.75" customHeight="1">
      <c r="A35" s="38"/>
      <c r="B35" s="38"/>
      <c r="C35" s="39">
        <v>2110</v>
      </c>
      <c r="D35" s="40" t="s">
        <v>5</v>
      </c>
      <c r="E35" s="41">
        <v>853000</v>
      </c>
      <c r="F35" s="41"/>
    </row>
    <row r="36" spans="1:6" s="37" customFormat="1" ht="15.75" customHeight="1">
      <c r="A36" s="38"/>
      <c r="B36" s="38"/>
      <c r="C36" s="39">
        <v>3020</v>
      </c>
      <c r="D36" s="40" t="s">
        <v>30</v>
      </c>
      <c r="E36" s="41"/>
      <c r="F36" s="41">
        <v>459</v>
      </c>
    </row>
    <row r="37" spans="1:6" s="37" customFormat="1" ht="15.75" customHeight="1">
      <c r="A37" s="38"/>
      <c r="B37" s="38"/>
      <c r="C37" s="39">
        <v>4010</v>
      </c>
      <c r="D37" s="40" t="s">
        <v>31</v>
      </c>
      <c r="E37" s="41"/>
      <c r="F37" s="41">
        <v>126224</v>
      </c>
    </row>
    <row r="38" spans="1:6" s="37" customFormat="1" ht="15.75" customHeight="1">
      <c r="A38" s="38"/>
      <c r="B38" s="38"/>
      <c r="C38" s="39">
        <v>4020</v>
      </c>
      <c r="D38" s="40" t="s">
        <v>51</v>
      </c>
      <c r="E38" s="41"/>
      <c r="F38" s="41">
        <v>415567</v>
      </c>
    </row>
    <row r="39" spans="1:6" s="37" customFormat="1" ht="15.75" customHeight="1">
      <c r="A39" s="38"/>
      <c r="B39" s="38"/>
      <c r="C39" s="39">
        <v>4040</v>
      </c>
      <c r="D39" s="40" t="s">
        <v>32</v>
      </c>
      <c r="E39" s="41"/>
      <c r="F39" s="41">
        <v>38215</v>
      </c>
    </row>
    <row r="40" spans="1:6" s="37" customFormat="1" ht="15.75" customHeight="1">
      <c r="A40" s="38"/>
      <c r="B40" s="38"/>
      <c r="C40" s="39">
        <v>4110</v>
      </c>
      <c r="D40" s="40" t="s">
        <v>33</v>
      </c>
      <c r="E40" s="41"/>
      <c r="F40" s="41">
        <v>99181</v>
      </c>
    </row>
    <row r="41" spans="1:6" s="37" customFormat="1" ht="22.9" customHeight="1">
      <c r="A41" s="38"/>
      <c r="B41" s="38"/>
      <c r="C41" s="39">
        <v>4120</v>
      </c>
      <c r="D41" s="40" t="s">
        <v>587</v>
      </c>
      <c r="E41" s="41"/>
      <c r="F41" s="41">
        <v>14210</v>
      </c>
    </row>
    <row r="42" spans="1:6" s="37" customFormat="1" ht="15.75" customHeight="1">
      <c r="A42" s="38"/>
      <c r="B42" s="38"/>
      <c r="C42" s="39">
        <v>4170</v>
      </c>
      <c r="D42" s="40" t="s">
        <v>34</v>
      </c>
      <c r="E42" s="41"/>
      <c r="F42" s="41">
        <v>8081</v>
      </c>
    </row>
    <row r="43" spans="1:6" s="37" customFormat="1" ht="15.75" customHeight="1">
      <c r="A43" s="38"/>
      <c r="B43" s="38"/>
      <c r="C43" s="39">
        <v>4210</v>
      </c>
      <c r="D43" s="40" t="s">
        <v>26</v>
      </c>
      <c r="E43" s="41"/>
      <c r="F43" s="41">
        <v>22583</v>
      </c>
    </row>
    <row r="44" spans="1:6" s="37" customFormat="1" ht="15.75" customHeight="1">
      <c r="A44" s="38"/>
      <c r="B44" s="38"/>
      <c r="C44" s="39">
        <v>4260</v>
      </c>
      <c r="D44" s="40" t="s">
        <v>35</v>
      </c>
      <c r="E44" s="41"/>
      <c r="F44" s="41">
        <v>14839</v>
      </c>
    </row>
    <row r="45" spans="1:6" s="37" customFormat="1" ht="15.75" customHeight="1">
      <c r="A45" s="38"/>
      <c r="B45" s="38"/>
      <c r="C45" s="39">
        <v>4270</v>
      </c>
      <c r="D45" s="40" t="s">
        <v>36</v>
      </c>
      <c r="E45" s="41"/>
      <c r="F45" s="41">
        <v>5822</v>
      </c>
    </row>
    <row r="46" spans="1:6" s="37" customFormat="1" ht="15.75" customHeight="1">
      <c r="A46" s="38"/>
      <c r="B46" s="38"/>
      <c r="C46" s="39">
        <v>4280</v>
      </c>
      <c r="D46" s="40" t="s">
        <v>49</v>
      </c>
      <c r="E46" s="41"/>
      <c r="F46" s="41">
        <v>924</v>
      </c>
    </row>
    <row r="47" spans="1:6" s="37" customFormat="1" ht="15.75" customHeight="1">
      <c r="A47" s="38"/>
      <c r="B47" s="38"/>
      <c r="C47" s="39">
        <v>4300</v>
      </c>
      <c r="D47" s="40" t="s">
        <v>25</v>
      </c>
      <c r="E47" s="41"/>
      <c r="F47" s="41">
        <v>73725</v>
      </c>
    </row>
    <row r="48" spans="1:6" s="37" customFormat="1" ht="15.75" customHeight="1">
      <c r="A48" s="38"/>
      <c r="B48" s="38"/>
      <c r="C48" s="39">
        <v>4360</v>
      </c>
      <c r="D48" s="40" t="s">
        <v>94</v>
      </c>
      <c r="E48" s="41"/>
      <c r="F48" s="41">
        <v>3288</v>
      </c>
    </row>
    <row r="49" spans="1:6" s="37" customFormat="1" ht="15.75" customHeight="1">
      <c r="A49" s="38"/>
      <c r="B49" s="38"/>
      <c r="C49" s="39">
        <v>4410</v>
      </c>
      <c r="D49" s="40" t="s">
        <v>37</v>
      </c>
      <c r="E49" s="41"/>
      <c r="F49" s="41">
        <v>3254</v>
      </c>
    </row>
    <row r="50" spans="1:6" s="37" customFormat="1" ht="15.75" customHeight="1">
      <c r="A50" s="38"/>
      <c r="B50" s="38"/>
      <c r="C50" s="39">
        <v>4430</v>
      </c>
      <c r="D50" s="40" t="s">
        <v>38</v>
      </c>
      <c r="E50" s="41"/>
      <c r="F50" s="41">
        <v>4596</v>
      </c>
    </row>
    <row r="51" spans="1:6" s="37" customFormat="1" ht="15.75" customHeight="1">
      <c r="A51" s="38"/>
      <c r="B51" s="38"/>
      <c r="C51" s="39">
        <v>4440</v>
      </c>
      <c r="D51" s="40" t="s">
        <v>39</v>
      </c>
      <c r="E51" s="41"/>
      <c r="F51" s="41">
        <v>13417</v>
      </c>
    </row>
    <row r="52" spans="1:6" s="37" customFormat="1" ht="15.75" customHeight="1">
      <c r="A52" s="38"/>
      <c r="B52" s="38"/>
      <c r="C52" s="39">
        <v>4480</v>
      </c>
      <c r="D52" s="40" t="s">
        <v>40</v>
      </c>
      <c r="E52" s="41"/>
      <c r="F52" s="41">
        <v>1271</v>
      </c>
    </row>
    <row r="53" spans="1:6" s="37" customFormat="1" ht="15.75" customHeight="1">
      <c r="A53" s="38"/>
      <c r="B53" s="38"/>
      <c r="C53" s="39">
        <v>4550</v>
      </c>
      <c r="D53" s="40" t="s">
        <v>52</v>
      </c>
      <c r="E53" s="41"/>
      <c r="F53" s="41">
        <v>1122</v>
      </c>
    </row>
    <row r="54" spans="1:6" s="37" customFormat="1" ht="15.75" customHeight="1">
      <c r="A54" s="38"/>
      <c r="B54" s="38"/>
      <c r="C54" s="39">
        <v>4610</v>
      </c>
      <c r="D54" s="40" t="s">
        <v>47</v>
      </c>
      <c r="E54" s="41"/>
      <c r="F54" s="41">
        <v>5100</v>
      </c>
    </row>
    <row r="55" spans="1:6" s="37" customFormat="1" ht="27.75" customHeight="1">
      <c r="A55" s="38"/>
      <c r="B55" s="38"/>
      <c r="C55" s="39">
        <v>4700</v>
      </c>
      <c r="D55" s="40" t="s">
        <v>95</v>
      </c>
      <c r="E55" s="41"/>
      <c r="F55" s="41">
        <v>1122</v>
      </c>
    </row>
    <row r="56" spans="1:6" s="37" customFormat="1" ht="16.5" customHeight="1">
      <c r="A56" s="67">
        <v>750</v>
      </c>
      <c r="B56" s="67"/>
      <c r="C56" s="68"/>
      <c r="D56" s="69" t="s">
        <v>53</v>
      </c>
      <c r="E56" s="70">
        <f>SUM(E57,E62)</f>
        <v>50708</v>
      </c>
      <c r="F56" s="70">
        <f>SUM(F57,F62)</f>
        <v>50708</v>
      </c>
    </row>
    <row r="57" spans="1:6" s="37" customFormat="1" ht="17.25" customHeight="1">
      <c r="A57" s="53"/>
      <c r="B57" s="53">
        <v>75011</v>
      </c>
      <c r="C57" s="54"/>
      <c r="D57" s="55" t="s">
        <v>54</v>
      </c>
      <c r="E57" s="56">
        <f>SUM(E58)</f>
        <v>32708</v>
      </c>
      <c r="F57" s="56">
        <f>SUM(F59:F61)</f>
        <v>32708</v>
      </c>
    </row>
    <row r="58" spans="1:6" s="37" customFormat="1" ht="42.75" customHeight="1">
      <c r="A58" s="38"/>
      <c r="B58" s="38"/>
      <c r="C58" s="39">
        <v>2110</v>
      </c>
      <c r="D58" s="40" t="s">
        <v>5</v>
      </c>
      <c r="E58" s="41">
        <v>32708</v>
      </c>
      <c r="F58" s="41"/>
    </row>
    <row r="59" spans="1:6" s="88" customFormat="1" ht="15.75" customHeight="1">
      <c r="A59" s="85"/>
      <c r="B59" s="85"/>
      <c r="C59" s="86">
        <v>4010</v>
      </c>
      <c r="D59" s="91" t="s">
        <v>31</v>
      </c>
      <c r="E59" s="87"/>
      <c r="F59" s="87">
        <v>27338</v>
      </c>
    </row>
    <row r="60" spans="1:6" s="88" customFormat="1" ht="15.75" customHeight="1">
      <c r="A60" s="85"/>
      <c r="B60" s="85"/>
      <c r="C60" s="86">
        <v>4110</v>
      </c>
      <c r="D60" s="91" t="s">
        <v>33</v>
      </c>
      <c r="E60" s="87"/>
      <c r="F60" s="87">
        <v>4700</v>
      </c>
    </row>
    <row r="61" spans="1:6" s="88" customFormat="1" ht="25.15" customHeight="1">
      <c r="A61" s="85"/>
      <c r="B61" s="85"/>
      <c r="C61" s="86">
        <v>4120</v>
      </c>
      <c r="D61" s="40" t="s">
        <v>587</v>
      </c>
      <c r="E61" s="87"/>
      <c r="F61" s="87">
        <v>670</v>
      </c>
    </row>
    <row r="62" spans="1:6" s="37" customFormat="1" ht="17.25" customHeight="1">
      <c r="A62" s="53"/>
      <c r="B62" s="53">
        <v>75045</v>
      </c>
      <c r="C62" s="54"/>
      <c r="D62" s="55" t="s">
        <v>10</v>
      </c>
      <c r="E62" s="56">
        <f>SUM(E63)</f>
        <v>18000</v>
      </c>
      <c r="F62" s="56">
        <f>SUM(F64:F68)</f>
        <v>18000</v>
      </c>
    </row>
    <row r="63" spans="1:6" s="37" customFormat="1" ht="42.75" customHeight="1">
      <c r="A63" s="38"/>
      <c r="B63" s="38"/>
      <c r="C63" s="39">
        <v>2110</v>
      </c>
      <c r="D63" s="40" t="s">
        <v>5</v>
      </c>
      <c r="E63" s="41">
        <v>18000</v>
      </c>
      <c r="F63" s="41"/>
    </row>
    <row r="64" spans="1:6" s="88" customFormat="1" ht="15.75" customHeight="1">
      <c r="A64" s="85"/>
      <c r="B64" s="85"/>
      <c r="C64" s="86">
        <v>4110</v>
      </c>
      <c r="D64" s="91" t="s">
        <v>33</v>
      </c>
      <c r="E64" s="87"/>
      <c r="F64" s="87">
        <v>2540</v>
      </c>
    </row>
    <row r="65" spans="1:6" s="88" customFormat="1" ht="25.9" customHeight="1">
      <c r="A65" s="85"/>
      <c r="B65" s="85"/>
      <c r="C65" s="86">
        <v>4120</v>
      </c>
      <c r="D65" s="40" t="s">
        <v>587</v>
      </c>
      <c r="E65" s="87"/>
      <c r="F65" s="87">
        <v>560</v>
      </c>
    </row>
    <row r="66" spans="1:6" s="88" customFormat="1" ht="15.75" customHeight="1">
      <c r="A66" s="85"/>
      <c r="B66" s="85"/>
      <c r="C66" s="86">
        <v>4170</v>
      </c>
      <c r="D66" s="91" t="s">
        <v>34</v>
      </c>
      <c r="E66" s="87"/>
      <c r="F66" s="87">
        <v>13200</v>
      </c>
    </row>
    <row r="67" spans="1:6" s="88" customFormat="1" ht="15.75" customHeight="1">
      <c r="A67" s="85"/>
      <c r="B67" s="85"/>
      <c r="C67" s="86">
        <v>4210</v>
      </c>
      <c r="D67" s="91" t="s">
        <v>26</v>
      </c>
      <c r="E67" s="87"/>
      <c r="F67" s="87">
        <v>1000</v>
      </c>
    </row>
    <row r="68" spans="1:6" s="88" customFormat="1" ht="15.75" customHeight="1">
      <c r="A68" s="85"/>
      <c r="B68" s="85"/>
      <c r="C68" s="86">
        <v>4300</v>
      </c>
      <c r="D68" s="91" t="s">
        <v>25</v>
      </c>
      <c r="E68" s="87"/>
      <c r="F68" s="87">
        <v>700</v>
      </c>
    </row>
    <row r="69" spans="1:6" s="37" customFormat="1" ht="18" customHeight="1">
      <c r="A69" s="67">
        <v>754</v>
      </c>
      <c r="B69" s="67"/>
      <c r="C69" s="68"/>
      <c r="D69" s="69" t="s">
        <v>11</v>
      </c>
      <c r="E69" s="70">
        <f>SUM(E70)</f>
        <v>7533110</v>
      </c>
      <c r="F69" s="70">
        <f>SUM(F70)</f>
        <v>7533110</v>
      </c>
    </row>
    <row r="70" spans="1:6" s="37" customFormat="1" ht="17.25" customHeight="1">
      <c r="A70" s="53"/>
      <c r="B70" s="53">
        <v>75411</v>
      </c>
      <c r="C70" s="54"/>
      <c r="D70" s="55" t="s">
        <v>12</v>
      </c>
      <c r="E70" s="56">
        <f>SUM(E71,J73)</f>
        <v>7533110</v>
      </c>
      <c r="F70" s="56">
        <f>SUM(F72:F97)</f>
        <v>7533110</v>
      </c>
    </row>
    <row r="71" spans="1:6" s="37" customFormat="1" ht="42.75" customHeight="1">
      <c r="A71" s="38"/>
      <c r="B71" s="38"/>
      <c r="C71" s="39">
        <v>2110</v>
      </c>
      <c r="D71" s="40" t="s">
        <v>5</v>
      </c>
      <c r="E71" s="41">
        <v>7533110</v>
      </c>
      <c r="F71" s="41"/>
    </row>
    <row r="72" spans="1:6" s="37" customFormat="1" ht="28.5" customHeight="1">
      <c r="A72" s="38"/>
      <c r="B72" s="38"/>
      <c r="C72" s="39">
        <v>3070</v>
      </c>
      <c r="D72" s="40" t="s">
        <v>56</v>
      </c>
      <c r="E72" s="41"/>
      <c r="F72" s="41">
        <v>295529</v>
      </c>
    </row>
    <row r="73" spans="1:6" s="37" customFormat="1" ht="15.75" customHeight="1">
      <c r="A73" s="38"/>
      <c r="B73" s="38"/>
      <c r="C73" s="39">
        <v>4010</v>
      </c>
      <c r="D73" s="40" t="s">
        <v>31</v>
      </c>
      <c r="E73" s="41"/>
      <c r="F73" s="41">
        <v>34324</v>
      </c>
    </row>
    <row r="74" spans="1:6" s="37" customFormat="1" ht="15.75" customHeight="1">
      <c r="A74" s="38"/>
      <c r="B74" s="38"/>
      <c r="C74" s="39">
        <v>4020</v>
      </c>
      <c r="D74" s="40" t="s">
        <v>51</v>
      </c>
      <c r="E74" s="41"/>
      <c r="F74" s="41">
        <v>121247</v>
      </c>
    </row>
    <row r="75" spans="1:6" s="37" customFormat="1" ht="15.75" customHeight="1">
      <c r="A75" s="38"/>
      <c r="B75" s="38"/>
      <c r="C75" s="39">
        <v>4040</v>
      </c>
      <c r="D75" s="40" t="s">
        <v>32</v>
      </c>
      <c r="E75" s="41"/>
      <c r="F75" s="41">
        <v>12713</v>
      </c>
    </row>
    <row r="76" spans="1:6" s="37" customFormat="1" ht="15.75" customHeight="1">
      <c r="A76" s="38"/>
      <c r="B76" s="38"/>
      <c r="C76" s="39">
        <v>4050</v>
      </c>
      <c r="D76" s="40" t="s">
        <v>57</v>
      </c>
      <c r="E76" s="41"/>
      <c r="F76" s="41">
        <v>5642704</v>
      </c>
    </row>
    <row r="77" spans="1:6" s="37" customFormat="1" ht="29.25" customHeight="1">
      <c r="A77" s="38"/>
      <c r="B77" s="38"/>
      <c r="C77" s="39">
        <v>4060</v>
      </c>
      <c r="D77" s="40" t="s">
        <v>106</v>
      </c>
      <c r="E77" s="41"/>
      <c r="F77" s="41">
        <v>126961</v>
      </c>
    </row>
    <row r="78" spans="1:6" s="37" customFormat="1" ht="29.25" customHeight="1">
      <c r="A78" s="38"/>
      <c r="B78" s="38"/>
      <c r="C78" s="39">
        <v>4070</v>
      </c>
      <c r="D78" s="40" t="s">
        <v>58</v>
      </c>
      <c r="E78" s="41"/>
      <c r="F78" s="41">
        <v>425889</v>
      </c>
    </row>
    <row r="79" spans="1:6" s="37" customFormat="1" ht="15.75" customHeight="1">
      <c r="A79" s="38"/>
      <c r="B79" s="38"/>
      <c r="C79" s="39">
        <v>4110</v>
      </c>
      <c r="D79" s="40" t="s">
        <v>33</v>
      </c>
      <c r="E79" s="41"/>
      <c r="F79" s="41">
        <v>32294</v>
      </c>
    </row>
    <row r="80" spans="1:6" s="37" customFormat="1" ht="25.15" customHeight="1">
      <c r="A80" s="38"/>
      <c r="B80" s="38"/>
      <c r="C80" s="39">
        <v>4120</v>
      </c>
      <c r="D80" s="40" t="s">
        <v>587</v>
      </c>
      <c r="E80" s="41"/>
      <c r="F80" s="41">
        <v>4123</v>
      </c>
    </row>
    <row r="81" spans="1:6" s="37" customFormat="1" ht="15.75" customHeight="1">
      <c r="A81" s="38"/>
      <c r="B81" s="38"/>
      <c r="C81" s="39">
        <v>4170</v>
      </c>
      <c r="D81" s="40" t="s">
        <v>34</v>
      </c>
      <c r="E81" s="41"/>
      <c r="F81" s="41">
        <v>10842</v>
      </c>
    </row>
    <row r="82" spans="1:6" s="37" customFormat="1" ht="29.25" customHeight="1">
      <c r="A82" s="38"/>
      <c r="B82" s="38"/>
      <c r="C82" s="39">
        <v>4180</v>
      </c>
      <c r="D82" s="40" t="s">
        <v>107</v>
      </c>
      <c r="E82" s="41"/>
      <c r="F82" s="41">
        <v>398510</v>
      </c>
    </row>
    <row r="83" spans="1:6" s="37" customFormat="1" ht="15.75" customHeight="1">
      <c r="A83" s="38"/>
      <c r="B83" s="38"/>
      <c r="C83" s="39">
        <v>4210</v>
      </c>
      <c r="D83" s="40" t="s">
        <v>26</v>
      </c>
      <c r="E83" s="41"/>
      <c r="F83" s="41">
        <v>123000</v>
      </c>
    </row>
    <row r="84" spans="1:6" s="37" customFormat="1" ht="15.75" customHeight="1">
      <c r="A84" s="38"/>
      <c r="B84" s="38"/>
      <c r="C84" s="39">
        <v>4220</v>
      </c>
      <c r="D84" s="40" t="s">
        <v>59</v>
      </c>
      <c r="E84" s="41"/>
      <c r="F84" s="41">
        <v>11000</v>
      </c>
    </row>
    <row r="85" spans="1:6" s="37" customFormat="1" ht="15.75" customHeight="1">
      <c r="A85" s="38"/>
      <c r="B85" s="38"/>
      <c r="C85" s="39">
        <v>4230</v>
      </c>
      <c r="D85" s="40" t="s">
        <v>60</v>
      </c>
      <c r="E85" s="41"/>
      <c r="F85" s="41">
        <v>8000</v>
      </c>
    </row>
    <row r="86" spans="1:6" s="37" customFormat="1" ht="15.75" customHeight="1">
      <c r="A86" s="38"/>
      <c r="B86" s="38"/>
      <c r="C86" s="39">
        <v>4250</v>
      </c>
      <c r="D86" s="40" t="s">
        <v>61</v>
      </c>
      <c r="E86" s="41"/>
      <c r="F86" s="41">
        <v>12000</v>
      </c>
    </row>
    <row r="87" spans="1:6" s="37" customFormat="1" ht="15.75" customHeight="1">
      <c r="A87" s="38"/>
      <c r="B87" s="38"/>
      <c r="C87" s="39">
        <v>4260</v>
      </c>
      <c r="D87" s="40" t="s">
        <v>35</v>
      </c>
      <c r="E87" s="41"/>
      <c r="F87" s="41">
        <v>64486</v>
      </c>
    </row>
    <row r="88" spans="1:6" s="37" customFormat="1" ht="15.75" customHeight="1">
      <c r="A88" s="38"/>
      <c r="B88" s="38"/>
      <c r="C88" s="39">
        <v>4270</v>
      </c>
      <c r="D88" s="40" t="s">
        <v>36</v>
      </c>
      <c r="E88" s="41"/>
      <c r="F88" s="41">
        <v>60200</v>
      </c>
    </row>
    <row r="89" spans="1:6" s="37" customFormat="1" ht="15.75" customHeight="1">
      <c r="A89" s="38"/>
      <c r="B89" s="38"/>
      <c r="C89" s="39">
        <v>4280</v>
      </c>
      <c r="D89" s="40" t="s">
        <v>49</v>
      </c>
      <c r="E89" s="41"/>
      <c r="F89" s="41">
        <v>29300</v>
      </c>
    </row>
    <row r="90" spans="1:6" s="37" customFormat="1" ht="15.75" customHeight="1">
      <c r="A90" s="38"/>
      <c r="B90" s="38"/>
      <c r="C90" s="39">
        <v>4300</v>
      </c>
      <c r="D90" s="40" t="s">
        <v>25</v>
      </c>
      <c r="E90" s="41"/>
      <c r="F90" s="41">
        <v>61000</v>
      </c>
    </row>
    <row r="91" spans="1:6" s="37" customFormat="1" ht="15.75" customHeight="1">
      <c r="A91" s="38"/>
      <c r="B91" s="38"/>
      <c r="C91" s="39">
        <v>4360</v>
      </c>
      <c r="D91" s="40" t="s">
        <v>94</v>
      </c>
      <c r="E91" s="41"/>
      <c r="F91" s="41">
        <v>8562</v>
      </c>
    </row>
    <row r="92" spans="1:6" s="37" customFormat="1" ht="15.75" customHeight="1">
      <c r="A92" s="38"/>
      <c r="B92" s="38"/>
      <c r="C92" s="39">
        <v>4410</v>
      </c>
      <c r="D92" s="40" t="s">
        <v>37</v>
      </c>
      <c r="E92" s="41"/>
      <c r="F92" s="41">
        <v>5000</v>
      </c>
    </row>
    <row r="93" spans="1:6" s="37" customFormat="1" ht="15.75" customHeight="1">
      <c r="A93" s="38"/>
      <c r="B93" s="38"/>
      <c r="C93" s="39">
        <v>4430</v>
      </c>
      <c r="D93" s="40" t="s">
        <v>38</v>
      </c>
      <c r="E93" s="41"/>
      <c r="F93" s="41">
        <v>5700</v>
      </c>
    </row>
    <row r="94" spans="1:6" s="37" customFormat="1" ht="15.75" customHeight="1">
      <c r="A94" s="38"/>
      <c r="B94" s="38"/>
      <c r="C94" s="39">
        <v>4440</v>
      </c>
      <c r="D94" s="40" t="s">
        <v>39</v>
      </c>
      <c r="E94" s="41"/>
      <c r="F94" s="41">
        <v>6201</v>
      </c>
    </row>
    <row r="95" spans="1:6" s="37" customFormat="1" ht="15.75" customHeight="1">
      <c r="A95" s="38"/>
      <c r="B95" s="38"/>
      <c r="C95" s="39">
        <v>4480</v>
      </c>
      <c r="D95" s="40" t="s">
        <v>40</v>
      </c>
      <c r="E95" s="41"/>
      <c r="F95" s="41">
        <v>24325</v>
      </c>
    </row>
    <row r="96" spans="1:6" s="37" customFormat="1" ht="15.75" customHeight="1">
      <c r="A96" s="38"/>
      <c r="B96" s="38"/>
      <c r="C96" s="39">
        <v>4550</v>
      </c>
      <c r="D96" s="40" t="s">
        <v>52</v>
      </c>
      <c r="E96" s="41"/>
      <c r="F96" s="41">
        <v>3700</v>
      </c>
    </row>
    <row r="97" spans="1:9" s="37" customFormat="1" ht="28.5" customHeight="1">
      <c r="A97" s="38"/>
      <c r="B97" s="38"/>
      <c r="C97" s="39">
        <v>4700</v>
      </c>
      <c r="D97" s="40" t="s">
        <v>95</v>
      </c>
      <c r="E97" s="41"/>
      <c r="F97" s="41">
        <v>5500</v>
      </c>
    </row>
    <row r="98" spans="1:9" s="37" customFormat="1" ht="17.25" customHeight="1">
      <c r="A98" s="67" t="s">
        <v>111</v>
      </c>
      <c r="B98" s="67"/>
      <c r="C98" s="68"/>
      <c r="D98" s="69" t="s">
        <v>108</v>
      </c>
      <c r="E98" s="70">
        <f>AVERAGE(E99)</f>
        <v>330000</v>
      </c>
      <c r="F98" s="70">
        <f>AVERAGE(F99)</f>
        <v>330000</v>
      </c>
    </row>
    <row r="99" spans="1:9" s="37" customFormat="1" ht="17.25" customHeight="1">
      <c r="A99" s="53"/>
      <c r="B99" s="53" t="s">
        <v>110</v>
      </c>
      <c r="C99" s="54"/>
      <c r="D99" s="55" t="s">
        <v>109</v>
      </c>
      <c r="E99" s="56">
        <f>SUM(E100)</f>
        <v>330000</v>
      </c>
      <c r="F99" s="56">
        <f>SUM(F101:F105)</f>
        <v>330000</v>
      </c>
    </row>
    <row r="100" spans="1:9" s="37" customFormat="1" ht="47.25" customHeight="1">
      <c r="A100" s="38"/>
      <c r="B100" s="38"/>
      <c r="C100" s="39">
        <v>2110</v>
      </c>
      <c r="D100" s="60" t="s">
        <v>5</v>
      </c>
      <c r="E100" s="41">
        <v>330000</v>
      </c>
      <c r="F100" s="41"/>
    </row>
    <row r="101" spans="1:9" s="88" customFormat="1" ht="15.75" customHeight="1">
      <c r="A101" s="85"/>
      <c r="B101" s="85"/>
      <c r="C101" s="92">
        <v>4010</v>
      </c>
      <c r="D101" s="91" t="s">
        <v>31</v>
      </c>
      <c r="E101" s="93"/>
      <c r="F101" s="87">
        <v>5400</v>
      </c>
    </row>
    <row r="102" spans="1:9" s="88" customFormat="1" ht="15.75" customHeight="1">
      <c r="A102" s="85"/>
      <c r="B102" s="85"/>
      <c r="C102" s="92">
        <v>4110</v>
      </c>
      <c r="D102" s="91" t="s">
        <v>33</v>
      </c>
      <c r="E102" s="93"/>
      <c r="F102" s="87">
        <v>924</v>
      </c>
    </row>
    <row r="103" spans="1:9" s="88" customFormat="1" ht="23.45" customHeight="1">
      <c r="A103" s="85"/>
      <c r="B103" s="85"/>
      <c r="C103" s="92">
        <v>4120</v>
      </c>
      <c r="D103" s="40" t="s">
        <v>587</v>
      </c>
      <c r="E103" s="93"/>
      <c r="F103" s="87">
        <v>132</v>
      </c>
    </row>
    <row r="104" spans="1:9" s="88" customFormat="1" ht="15.75" customHeight="1">
      <c r="A104" s="85"/>
      <c r="B104" s="85"/>
      <c r="C104" s="86">
        <v>4210</v>
      </c>
      <c r="D104" s="94" t="s">
        <v>26</v>
      </c>
      <c r="E104" s="87"/>
      <c r="F104" s="87">
        <v>5964</v>
      </c>
    </row>
    <row r="105" spans="1:9" s="88" customFormat="1" ht="15.75" customHeight="1">
      <c r="A105" s="85"/>
      <c r="B105" s="85"/>
      <c r="C105" s="86">
        <v>4300</v>
      </c>
      <c r="D105" s="91" t="s">
        <v>25</v>
      </c>
      <c r="E105" s="87"/>
      <c r="F105" s="87">
        <v>317580</v>
      </c>
      <c r="I105" s="470"/>
    </row>
    <row r="106" spans="1:9" s="37" customFormat="1" ht="17.25" customHeight="1">
      <c r="A106" s="67">
        <v>851</v>
      </c>
      <c r="B106" s="67"/>
      <c r="C106" s="68"/>
      <c r="D106" s="69" t="s">
        <v>13</v>
      </c>
      <c r="E106" s="70">
        <f>SUM(E107)</f>
        <v>1123600</v>
      </c>
      <c r="F106" s="70">
        <f>SUM(F107)</f>
        <v>1123600</v>
      </c>
    </row>
    <row r="107" spans="1:9" s="37" customFormat="1" ht="33.75" customHeight="1">
      <c r="A107" s="53"/>
      <c r="B107" s="53">
        <v>85156</v>
      </c>
      <c r="C107" s="54"/>
      <c r="D107" s="55" t="s">
        <v>14</v>
      </c>
      <c r="E107" s="56">
        <f>E108</f>
        <v>1123600</v>
      </c>
      <c r="F107" s="56">
        <f>F109</f>
        <v>1123600</v>
      </c>
    </row>
    <row r="108" spans="1:9" s="37" customFormat="1" ht="42.75" customHeight="1">
      <c r="A108" s="38"/>
      <c r="B108" s="38"/>
      <c r="C108" s="39">
        <v>2110</v>
      </c>
      <c r="D108" s="40" t="s">
        <v>5</v>
      </c>
      <c r="E108" s="41">
        <v>1123600</v>
      </c>
      <c r="F108" s="41"/>
    </row>
    <row r="109" spans="1:9" s="37" customFormat="1" ht="15.75" customHeight="1">
      <c r="A109" s="38"/>
      <c r="B109" s="38"/>
      <c r="C109" s="39">
        <v>4130</v>
      </c>
      <c r="D109" s="40" t="s">
        <v>63</v>
      </c>
      <c r="E109" s="41"/>
      <c r="F109" s="41">
        <v>1123600</v>
      </c>
    </row>
    <row r="110" spans="1:9" s="37" customFormat="1" ht="17.25" customHeight="1">
      <c r="A110" s="67" t="s">
        <v>97</v>
      </c>
      <c r="B110" s="67"/>
      <c r="C110" s="68"/>
      <c r="D110" s="69" t="s">
        <v>64</v>
      </c>
      <c r="E110" s="70">
        <f>E111</f>
        <v>846165</v>
      </c>
      <c r="F110" s="70">
        <f>F111</f>
        <v>846165</v>
      </c>
    </row>
    <row r="111" spans="1:9" s="37" customFormat="1" ht="17.25" customHeight="1">
      <c r="A111" s="53"/>
      <c r="B111" s="53">
        <v>85203</v>
      </c>
      <c r="C111" s="54"/>
      <c r="D111" s="55" t="s">
        <v>16</v>
      </c>
      <c r="E111" s="56">
        <f>SUM(E112,)</f>
        <v>846165</v>
      </c>
      <c r="F111" s="56">
        <f>SUM(F113:F131)</f>
        <v>846165</v>
      </c>
    </row>
    <row r="112" spans="1:9" s="37" customFormat="1" ht="43.5" customHeight="1">
      <c r="A112" s="38"/>
      <c r="B112" s="38"/>
      <c r="C112" s="39">
        <v>2110</v>
      </c>
      <c r="D112" s="40" t="s">
        <v>5</v>
      </c>
      <c r="E112" s="41">
        <v>846165</v>
      </c>
      <c r="F112" s="41"/>
    </row>
    <row r="113" spans="1:6" s="37" customFormat="1" ht="15.75" customHeight="1">
      <c r="A113" s="38"/>
      <c r="B113" s="38"/>
      <c r="C113" s="86">
        <v>3020</v>
      </c>
      <c r="D113" s="40" t="s">
        <v>30</v>
      </c>
      <c r="E113" s="87"/>
      <c r="F113" s="87">
        <v>321</v>
      </c>
    </row>
    <row r="114" spans="1:6" s="88" customFormat="1" ht="15.75" customHeight="1">
      <c r="A114" s="85"/>
      <c r="B114" s="85"/>
      <c r="C114" s="86">
        <v>4010</v>
      </c>
      <c r="D114" s="91" t="s">
        <v>31</v>
      </c>
      <c r="E114" s="87"/>
      <c r="F114" s="87">
        <v>517571</v>
      </c>
    </row>
    <row r="115" spans="1:6" s="88" customFormat="1" ht="15.75" customHeight="1">
      <c r="A115" s="85"/>
      <c r="B115" s="85"/>
      <c r="C115" s="86">
        <v>4040</v>
      </c>
      <c r="D115" s="91" t="s">
        <v>32</v>
      </c>
      <c r="E115" s="87"/>
      <c r="F115" s="87">
        <v>36745</v>
      </c>
    </row>
    <row r="116" spans="1:6" s="88" customFormat="1" ht="15.75" customHeight="1">
      <c r="A116" s="85"/>
      <c r="B116" s="85"/>
      <c r="C116" s="86">
        <v>4110</v>
      </c>
      <c r="D116" s="91" t="s">
        <v>33</v>
      </c>
      <c r="E116" s="87"/>
      <c r="F116" s="87">
        <v>93970</v>
      </c>
    </row>
    <row r="117" spans="1:6" s="88" customFormat="1" ht="30.6" customHeight="1">
      <c r="A117" s="85"/>
      <c r="B117" s="85"/>
      <c r="C117" s="86">
        <v>4120</v>
      </c>
      <c r="D117" s="40" t="s">
        <v>587</v>
      </c>
      <c r="E117" s="87"/>
      <c r="F117" s="87">
        <v>10650</v>
      </c>
    </row>
    <row r="118" spans="1:6" s="88" customFormat="1" ht="15.75" customHeight="1">
      <c r="A118" s="85"/>
      <c r="B118" s="85"/>
      <c r="C118" s="86">
        <v>4170</v>
      </c>
      <c r="D118" s="91" t="s">
        <v>34</v>
      </c>
      <c r="E118" s="87"/>
      <c r="F118" s="87">
        <v>6780</v>
      </c>
    </row>
    <row r="119" spans="1:6" s="88" customFormat="1" ht="15.75" customHeight="1">
      <c r="A119" s="85"/>
      <c r="B119" s="85"/>
      <c r="C119" s="86">
        <v>4210</v>
      </c>
      <c r="D119" s="91" t="s">
        <v>26</v>
      </c>
      <c r="E119" s="87"/>
      <c r="F119" s="87">
        <v>23901</v>
      </c>
    </row>
    <row r="120" spans="1:6" s="88" customFormat="1" ht="15.75" customHeight="1">
      <c r="A120" s="85"/>
      <c r="B120" s="85"/>
      <c r="C120" s="86">
        <v>4220</v>
      </c>
      <c r="D120" s="91" t="s">
        <v>59</v>
      </c>
      <c r="E120" s="87"/>
      <c r="F120" s="87">
        <v>19380</v>
      </c>
    </row>
    <row r="121" spans="1:6" s="88" customFormat="1" ht="15.75" customHeight="1">
      <c r="A121" s="85"/>
      <c r="B121" s="85"/>
      <c r="C121" s="86">
        <v>4260</v>
      </c>
      <c r="D121" s="91" t="s">
        <v>35</v>
      </c>
      <c r="E121" s="87"/>
      <c r="F121" s="87">
        <v>9600</v>
      </c>
    </row>
    <row r="122" spans="1:6" s="88" customFormat="1" ht="15.75" customHeight="1">
      <c r="A122" s="85"/>
      <c r="B122" s="85"/>
      <c r="C122" s="86">
        <v>4270</v>
      </c>
      <c r="D122" s="91" t="s">
        <v>36</v>
      </c>
      <c r="E122" s="87"/>
      <c r="F122" s="87">
        <v>10984</v>
      </c>
    </row>
    <row r="123" spans="1:6" s="88" customFormat="1" ht="15.75" customHeight="1">
      <c r="A123" s="85"/>
      <c r="B123" s="85"/>
      <c r="C123" s="86">
        <v>4280</v>
      </c>
      <c r="D123" s="91" t="s">
        <v>49</v>
      </c>
      <c r="E123" s="87"/>
      <c r="F123" s="87">
        <v>450</v>
      </c>
    </row>
    <row r="124" spans="1:6" s="88" customFormat="1" ht="15.75" customHeight="1">
      <c r="A124" s="85"/>
      <c r="B124" s="85"/>
      <c r="C124" s="86">
        <v>4300</v>
      </c>
      <c r="D124" s="91" t="s">
        <v>25</v>
      </c>
      <c r="E124" s="87"/>
      <c r="F124" s="87">
        <v>78656</v>
      </c>
    </row>
    <row r="125" spans="1:6" s="88" customFormat="1" ht="15.75" customHeight="1">
      <c r="A125" s="85"/>
      <c r="B125" s="85"/>
      <c r="C125" s="86">
        <v>4360</v>
      </c>
      <c r="D125" s="91" t="s">
        <v>94</v>
      </c>
      <c r="E125" s="87"/>
      <c r="F125" s="87">
        <v>3927</v>
      </c>
    </row>
    <row r="126" spans="1:6" s="88" customFormat="1" ht="15.75" customHeight="1">
      <c r="A126" s="85"/>
      <c r="B126" s="85"/>
      <c r="C126" s="86">
        <v>4410</v>
      </c>
      <c r="D126" s="91" t="s">
        <v>37</v>
      </c>
      <c r="E126" s="87"/>
      <c r="F126" s="87">
        <v>2006</v>
      </c>
    </row>
    <row r="127" spans="1:6" s="88" customFormat="1" ht="15.75" customHeight="1">
      <c r="A127" s="85"/>
      <c r="B127" s="85"/>
      <c r="C127" s="86">
        <v>4430</v>
      </c>
      <c r="D127" s="91" t="s">
        <v>38</v>
      </c>
      <c r="E127" s="87"/>
      <c r="F127" s="87">
        <v>1200</v>
      </c>
    </row>
    <row r="128" spans="1:6" s="88" customFormat="1" ht="15.75" customHeight="1">
      <c r="A128" s="85"/>
      <c r="B128" s="85"/>
      <c r="C128" s="86">
        <v>4440</v>
      </c>
      <c r="D128" s="91" t="s">
        <v>39</v>
      </c>
      <c r="E128" s="87"/>
      <c r="F128" s="87">
        <v>12217</v>
      </c>
    </row>
    <row r="129" spans="1:6" s="88" customFormat="1" ht="15.75" customHeight="1">
      <c r="A129" s="85"/>
      <c r="B129" s="85"/>
      <c r="C129" s="86">
        <v>4480</v>
      </c>
      <c r="D129" s="91" t="s">
        <v>40</v>
      </c>
      <c r="E129" s="87"/>
      <c r="F129" s="87">
        <v>3750</v>
      </c>
    </row>
    <row r="130" spans="1:6" s="88" customFormat="1" ht="15.75" customHeight="1">
      <c r="A130" s="85"/>
      <c r="B130" s="85"/>
      <c r="C130" s="86">
        <v>4520</v>
      </c>
      <c r="D130" s="91" t="s">
        <v>41</v>
      </c>
      <c r="E130" s="87"/>
      <c r="F130" s="87">
        <v>3057</v>
      </c>
    </row>
    <row r="131" spans="1:6" s="88" customFormat="1" ht="31.5" customHeight="1">
      <c r="A131" s="85"/>
      <c r="B131" s="85"/>
      <c r="C131" s="86">
        <v>4700</v>
      </c>
      <c r="D131" s="91" t="s">
        <v>95</v>
      </c>
      <c r="E131" s="87"/>
      <c r="F131" s="87">
        <v>11000</v>
      </c>
    </row>
    <row r="132" spans="1:6" s="37" customFormat="1" ht="17.25" customHeight="1">
      <c r="A132" s="67">
        <v>853</v>
      </c>
      <c r="B132" s="67"/>
      <c r="C132" s="68"/>
      <c r="D132" s="69" t="s">
        <v>18</v>
      </c>
      <c r="E132" s="70">
        <f>SUM(E133)</f>
        <v>136000</v>
      </c>
      <c r="F132" s="70">
        <f>SUM(F133)</f>
        <v>136000</v>
      </c>
    </row>
    <row r="133" spans="1:6" s="37" customFormat="1" ht="17.25" customHeight="1">
      <c r="A133" s="53"/>
      <c r="B133" s="53">
        <v>85321</v>
      </c>
      <c r="C133" s="54"/>
      <c r="D133" s="55" t="s">
        <v>20</v>
      </c>
      <c r="E133" s="56">
        <f>SUM(E134)</f>
        <v>136000</v>
      </c>
      <c r="F133" s="56">
        <f>SUM(F134:F144)</f>
        <v>136000</v>
      </c>
    </row>
    <row r="134" spans="1:6" s="37" customFormat="1" ht="42.75" customHeight="1">
      <c r="A134" s="38"/>
      <c r="B134" s="38"/>
      <c r="C134" s="39">
        <v>2110</v>
      </c>
      <c r="D134" s="40" t="s">
        <v>5</v>
      </c>
      <c r="E134" s="41">
        <v>136000</v>
      </c>
      <c r="F134" s="41"/>
    </row>
    <row r="135" spans="1:6" s="37" customFormat="1" ht="15.75" customHeight="1">
      <c r="A135" s="38"/>
      <c r="B135" s="38"/>
      <c r="C135" s="39">
        <v>3020</v>
      </c>
      <c r="D135" s="40" t="s">
        <v>30</v>
      </c>
      <c r="E135" s="41"/>
      <c r="F135" s="41">
        <v>50</v>
      </c>
    </row>
    <row r="136" spans="1:6" s="88" customFormat="1" ht="15.75" customHeight="1">
      <c r="A136" s="85"/>
      <c r="B136" s="85"/>
      <c r="C136" s="86">
        <v>4010</v>
      </c>
      <c r="D136" s="91" t="s">
        <v>31</v>
      </c>
      <c r="E136" s="87"/>
      <c r="F136" s="87">
        <v>58885</v>
      </c>
    </row>
    <row r="137" spans="1:6" s="88" customFormat="1" ht="15.75" customHeight="1">
      <c r="A137" s="85"/>
      <c r="B137" s="85"/>
      <c r="C137" s="86">
        <v>4040</v>
      </c>
      <c r="D137" s="91" t="s">
        <v>32</v>
      </c>
      <c r="E137" s="87"/>
      <c r="F137" s="87">
        <v>4677</v>
      </c>
    </row>
    <row r="138" spans="1:6" s="88" customFormat="1" ht="15.75" customHeight="1">
      <c r="A138" s="85"/>
      <c r="B138" s="85"/>
      <c r="C138" s="86">
        <v>4110</v>
      </c>
      <c r="D138" s="91" t="s">
        <v>33</v>
      </c>
      <c r="E138" s="87"/>
      <c r="F138" s="87">
        <v>17065</v>
      </c>
    </row>
    <row r="139" spans="1:6" s="88" customFormat="1" ht="26.45" customHeight="1">
      <c r="A139" s="85"/>
      <c r="B139" s="85"/>
      <c r="C139" s="86">
        <v>4120</v>
      </c>
      <c r="D139" s="40" t="s">
        <v>587</v>
      </c>
      <c r="E139" s="87"/>
      <c r="F139" s="87">
        <v>2428</v>
      </c>
    </row>
    <row r="140" spans="1:6" s="88" customFormat="1" ht="15.75" customHeight="1">
      <c r="A140" s="85"/>
      <c r="B140" s="85"/>
      <c r="C140" s="86">
        <v>4170</v>
      </c>
      <c r="D140" s="91" t="s">
        <v>34</v>
      </c>
      <c r="E140" s="87"/>
      <c r="F140" s="87">
        <v>20535</v>
      </c>
    </row>
    <row r="141" spans="1:6" s="88" customFormat="1" ht="15.75" customHeight="1">
      <c r="A141" s="85"/>
      <c r="B141" s="85"/>
      <c r="C141" s="86">
        <v>4210</v>
      </c>
      <c r="D141" s="91" t="s">
        <v>26</v>
      </c>
      <c r="E141" s="87"/>
      <c r="F141" s="87">
        <v>3105</v>
      </c>
    </row>
    <row r="142" spans="1:6" s="88" customFormat="1" ht="15.75" customHeight="1">
      <c r="A142" s="85"/>
      <c r="B142" s="85"/>
      <c r="C142" s="86">
        <v>4280</v>
      </c>
      <c r="D142" s="91" t="s">
        <v>49</v>
      </c>
      <c r="E142" s="87"/>
      <c r="F142" s="87">
        <v>100</v>
      </c>
    </row>
    <row r="143" spans="1:6" s="88" customFormat="1" ht="15.75" customHeight="1">
      <c r="A143" s="85"/>
      <c r="B143" s="85"/>
      <c r="C143" s="86">
        <v>4300</v>
      </c>
      <c r="D143" s="91" t="s">
        <v>25</v>
      </c>
      <c r="E143" s="87"/>
      <c r="F143" s="87">
        <v>27846</v>
      </c>
    </row>
    <row r="144" spans="1:6" s="88" customFormat="1" ht="15.75" customHeight="1">
      <c r="A144" s="85"/>
      <c r="B144" s="85"/>
      <c r="C144" s="86">
        <v>4440</v>
      </c>
      <c r="D144" s="91" t="s">
        <v>39</v>
      </c>
      <c r="E144" s="87"/>
      <c r="F144" s="87">
        <v>1309</v>
      </c>
    </row>
    <row r="145" spans="1:6" s="88" customFormat="1" ht="15.75" customHeight="1">
      <c r="A145" s="67" t="s">
        <v>115</v>
      </c>
      <c r="B145" s="67"/>
      <c r="C145" s="68"/>
      <c r="D145" s="69" t="s">
        <v>113</v>
      </c>
      <c r="E145" s="70">
        <f>SUM(E146,E152,E156)</f>
        <v>810000</v>
      </c>
      <c r="F145" s="70">
        <f>SUM(F146,F152,F156)</f>
        <v>810000</v>
      </c>
    </row>
    <row r="146" spans="1:6" s="219" customFormat="1" ht="15.75" customHeight="1">
      <c r="A146" s="215"/>
      <c r="B146" s="215" t="s">
        <v>339</v>
      </c>
      <c r="C146" s="216"/>
      <c r="D146" s="217" t="s">
        <v>242</v>
      </c>
      <c r="E146" s="218">
        <f>E147</f>
        <v>30000</v>
      </c>
      <c r="F146" s="218">
        <f>SUM(F148:F151)</f>
        <v>30000</v>
      </c>
    </row>
    <row r="147" spans="1:6" s="88" customFormat="1" ht="42" customHeight="1">
      <c r="A147" s="85"/>
      <c r="B147" s="85"/>
      <c r="C147" s="86">
        <v>2110</v>
      </c>
      <c r="D147" s="212" t="s">
        <v>5</v>
      </c>
      <c r="E147" s="87">
        <v>30000</v>
      </c>
      <c r="F147" s="87"/>
    </row>
    <row r="148" spans="1:6" s="88" customFormat="1" ht="15.75" customHeight="1">
      <c r="A148" s="85"/>
      <c r="B148" s="85"/>
      <c r="C148" s="86">
        <v>3110</v>
      </c>
      <c r="D148" s="40" t="s">
        <v>30</v>
      </c>
      <c r="E148" s="87"/>
      <c r="F148" s="87">
        <v>29100</v>
      </c>
    </row>
    <row r="149" spans="1:6" s="88" customFormat="1" ht="15.75" customHeight="1">
      <c r="A149" s="85"/>
      <c r="B149" s="85"/>
      <c r="C149" s="86">
        <v>4010</v>
      </c>
      <c r="D149" s="91" t="s">
        <v>31</v>
      </c>
      <c r="E149" s="87"/>
      <c r="F149" s="87">
        <v>752</v>
      </c>
    </row>
    <row r="150" spans="1:6" s="88" customFormat="1" ht="15.75" customHeight="1">
      <c r="A150" s="85"/>
      <c r="B150" s="85"/>
      <c r="C150" s="86">
        <v>4110</v>
      </c>
      <c r="D150" s="91" t="s">
        <v>33</v>
      </c>
      <c r="E150" s="87"/>
      <c r="F150" s="87">
        <v>130</v>
      </c>
    </row>
    <row r="151" spans="1:6" s="88" customFormat="1" ht="23.45" customHeight="1">
      <c r="A151" s="85"/>
      <c r="B151" s="85"/>
      <c r="C151" s="86">
        <v>4120</v>
      </c>
      <c r="D151" s="40" t="s">
        <v>587</v>
      </c>
      <c r="E151" s="87"/>
      <c r="F151" s="87">
        <v>18</v>
      </c>
    </row>
    <row r="152" spans="1:6" s="37" customFormat="1" ht="17.25" customHeight="1">
      <c r="A152" s="53"/>
      <c r="B152" s="53" t="s">
        <v>116</v>
      </c>
      <c r="C152" s="54"/>
      <c r="D152" s="55" t="s">
        <v>17</v>
      </c>
      <c r="E152" s="56">
        <f>SUM(E153)</f>
        <v>416000</v>
      </c>
      <c r="F152" s="56">
        <f>SUM(F153:F155)</f>
        <v>416000</v>
      </c>
    </row>
    <row r="153" spans="1:6" s="88" customFormat="1" ht="60" customHeight="1">
      <c r="A153" s="85"/>
      <c r="B153" s="85"/>
      <c r="C153" s="86">
        <v>2160</v>
      </c>
      <c r="D153" s="72" t="s">
        <v>117</v>
      </c>
      <c r="E153" s="87">
        <v>416000</v>
      </c>
      <c r="F153" s="87"/>
    </row>
    <row r="154" spans="1:6" s="88" customFormat="1" ht="15.75" customHeight="1">
      <c r="A154" s="85"/>
      <c r="B154" s="85"/>
      <c r="C154" s="86">
        <v>3110</v>
      </c>
      <c r="D154" s="91" t="s">
        <v>67</v>
      </c>
      <c r="E154" s="87"/>
      <c r="F154" s="87">
        <v>411881</v>
      </c>
    </row>
    <row r="155" spans="1:6" s="88" customFormat="1" ht="15.75" customHeight="1">
      <c r="A155" s="85"/>
      <c r="B155" s="85"/>
      <c r="C155" s="86">
        <v>4010</v>
      </c>
      <c r="D155" s="91" t="s">
        <v>31</v>
      </c>
      <c r="E155" s="87"/>
      <c r="F155" s="87">
        <v>4119</v>
      </c>
    </row>
    <row r="156" spans="1:6" s="37" customFormat="1" ht="17.25" customHeight="1">
      <c r="A156" s="53"/>
      <c r="B156" s="53" t="s">
        <v>118</v>
      </c>
      <c r="C156" s="54"/>
      <c r="D156" s="55" t="s">
        <v>114</v>
      </c>
      <c r="E156" s="56">
        <f>SUM(E157:E158)</f>
        <v>364000</v>
      </c>
      <c r="F156" s="56">
        <f>SUM(F159:F160)</f>
        <v>364000</v>
      </c>
    </row>
    <row r="157" spans="1:6" s="214" customFormat="1" ht="52.9" customHeight="1">
      <c r="A157" s="210"/>
      <c r="B157" s="210"/>
      <c r="C157" s="211">
        <v>2110</v>
      </c>
      <c r="D157" s="212" t="s">
        <v>5</v>
      </c>
      <c r="E157" s="213">
        <v>5000</v>
      </c>
      <c r="F157" s="213"/>
    </row>
    <row r="158" spans="1:6" s="88" customFormat="1" ht="61.5" customHeight="1">
      <c r="A158" s="85"/>
      <c r="B158" s="85"/>
      <c r="C158" s="86">
        <v>2160</v>
      </c>
      <c r="D158" s="72" t="s">
        <v>117</v>
      </c>
      <c r="E158" s="87">
        <v>359000</v>
      </c>
      <c r="F158" s="87"/>
    </row>
    <row r="159" spans="1:6" s="88" customFormat="1" ht="15.75" customHeight="1">
      <c r="A159" s="85"/>
      <c r="B159" s="85"/>
      <c r="C159" s="86">
        <v>3110</v>
      </c>
      <c r="D159" s="91" t="s">
        <v>67</v>
      </c>
      <c r="E159" s="87"/>
      <c r="F159" s="87">
        <v>360445</v>
      </c>
    </row>
    <row r="160" spans="1:6" s="88" customFormat="1" ht="15.75" customHeight="1">
      <c r="A160" s="85"/>
      <c r="B160" s="85"/>
      <c r="C160" s="86">
        <v>4010</v>
      </c>
      <c r="D160" s="91" t="s">
        <v>31</v>
      </c>
      <c r="E160" s="87"/>
      <c r="F160" s="87">
        <v>3555</v>
      </c>
    </row>
    <row r="161" spans="1:6" s="37" customFormat="1" ht="20.25" customHeight="1">
      <c r="A161" s="615" t="s">
        <v>96</v>
      </c>
      <c r="B161" s="616"/>
      <c r="C161" s="616"/>
      <c r="D161" s="617"/>
      <c r="E161" s="66">
        <f>SUM(E5,E9,E27,E56,E69,E98,E106,E110,E132,E145,)</f>
        <v>12338583</v>
      </c>
      <c r="F161" s="66">
        <f>SUM(F5,F9,F27,F56,F69,F98,F106,F110,F132,F145,)</f>
        <v>12338583</v>
      </c>
    </row>
    <row r="162" spans="1:6" ht="15.75" customHeight="1"/>
    <row r="163" spans="1:6" ht="15.75" customHeight="1"/>
    <row r="164" spans="1:6" s="42" customFormat="1" ht="15.75" customHeight="1">
      <c r="E164" s="229"/>
      <c r="F164" s="230"/>
    </row>
    <row r="165" spans="1:6" s="42" customFormat="1" ht="15.75" customHeight="1">
      <c r="E165" s="230"/>
      <c r="F165" s="230"/>
    </row>
    <row r="166" spans="1:6" s="42" customFormat="1" ht="15.75" customHeight="1">
      <c r="E166" s="231"/>
      <c r="F166" s="231"/>
    </row>
    <row r="167" spans="1:6" ht="15.75" customHeight="1"/>
    <row r="168" spans="1:6" ht="15.75" customHeight="1"/>
    <row r="169" spans="1:6" ht="15.75" customHeight="1"/>
    <row r="170" spans="1:6" ht="15.75" customHeight="1"/>
    <row r="171" spans="1:6" ht="15.75" customHeight="1"/>
    <row r="172" spans="1:6" ht="15.75" customHeight="1"/>
  </sheetData>
  <sheetProtection algorithmName="SHA-512" hashValue="PdQSkTCF0FFtEVB5cXEsj3L4Wr9nf7A5LxPJ9XFym9//8ny6dbj9t4wsXb3PnwRJnTC3kj9Rz0nbJOq9jj0LZQ==" saltValue="gzPgx52swSlJrUHghxl4Qg==" spinCount="100000" sheet="1" objects="1" scenarios="1" formatColumns="0" formatRows="0"/>
  <autoFilter ref="C1:C172"/>
  <mergeCells count="2">
    <mergeCell ref="A2:F2"/>
    <mergeCell ref="A161:D161"/>
  </mergeCells>
  <pageMargins left="0.86614173228346458" right="0.23622047244094491" top="1.1023622047244095" bottom="1.299212598425197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
Rady Powiatu w Otwocku
z dnia ...........................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G22"/>
  <sheetViews>
    <sheetView workbookViewId="0">
      <selection activeCell="J13" sqref="J13"/>
    </sheetView>
  </sheetViews>
  <sheetFormatPr defaultColWidth="9.33203125" defaultRowHeight="12"/>
  <cols>
    <col min="1" max="1" width="3.6640625" style="169" customWidth="1"/>
    <col min="2" max="2" width="7.83203125" style="183" customWidth="1"/>
    <col min="3" max="3" width="9.83203125" style="183" customWidth="1"/>
    <col min="4" max="4" width="10.83203125" style="183" customWidth="1"/>
    <col min="5" max="5" width="50.6640625" style="169" customWidth="1"/>
    <col min="6" max="7" width="18.6640625" style="169" customWidth="1"/>
    <col min="8" max="16384" width="9.33203125" style="169"/>
  </cols>
  <sheetData>
    <row r="3" spans="2:7" ht="31.5" customHeight="1">
      <c r="B3" s="618" t="s">
        <v>662</v>
      </c>
      <c r="C3" s="618"/>
      <c r="D3" s="618"/>
      <c r="E3" s="618"/>
      <c r="F3" s="618"/>
      <c r="G3" s="618"/>
    </row>
    <row r="5" spans="2:7" s="171" customFormat="1" ht="24" customHeight="1">
      <c r="B5" s="170" t="s">
        <v>0</v>
      </c>
      <c r="C5" s="170" t="s">
        <v>1</v>
      </c>
      <c r="D5" s="170" t="s">
        <v>90</v>
      </c>
      <c r="E5" s="170" t="s">
        <v>91</v>
      </c>
      <c r="F5" s="170" t="s">
        <v>92</v>
      </c>
      <c r="G5" s="170" t="s">
        <v>93</v>
      </c>
    </row>
    <row r="6" spans="2:7" s="175" customFormat="1" ht="19.5" customHeight="1">
      <c r="B6" s="172">
        <v>750</v>
      </c>
      <c r="C6" s="172"/>
      <c r="D6" s="172"/>
      <c r="E6" s="173" t="s">
        <v>53</v>
      </c>
      <c r="F6" s="174">
        <f>SUM(F7,F12)</f>
        <v>39000</v>
      </c>
      <c r="G6" s="174">
        <f>SUM(G7,G12)</f>
        <v>39000</v>
      </c>
    </row>
    <row r="7" spans="2:7" s="171" customFormat="1" ht="19.5" customHeight="1">
      <c r="B7" s="176"/>
      <c r="C7" s="176">
        <v>75011</v>
      </c>
      <c r="D7" s="176"/>
      <c r="E7" s="177" t="s">
        <v>54</v>
      </c>
      <c r="F7" s="178">
        <f>SUM(F8)</f>
        <v>18000</v>
      </c>
      <c r="G7" s="178">
        <f>SUM(G9:G11)</f>
        <v>18000</v>
      </c>
    </row>
    <row r="8" spans="2:7" s="171" customFormat="1" ht="55.5" customHeight="1">
      <c r="B8" s="179"/>
      <c r="C8" s="179"/>
      <c r="D8" s="179">
        <v>2120</v>
      </c>
      <c r="E8" s="180" t="s">
        <v>198</v>
      </c>
      <c r="F8" s="181">
        <v>18000</v>
      </c>
      <c r="G8" s="181"/>
    </row>
    <row r="9" spans="2:7" s="171" customFormat="1" ht="19.5" customHeight="1">
      <c r="B9" s="179"/>
      <c r="C9" s="179"/>
      <c r="D9" s="179">
        <v>4010</v>
      </c>
      <c r="E9" s="180" t="s">
        <v>31</v>
      </c>
      <c r="F9" s="181"/>
      <c r="G9" s="181">
        <v>15045</v>
      </c>
    </row>
    <row r="10" spans="2:7" s="171" customFormat="1" ht="19.5" customHeight="1">
      <c r="B10" s="179"/>
      <c r="C10" s="179"/>
      <c r="D10" s="179">
        <v>4110</v>
      </c>
      <c r="E10" s="180" t="s">
        <v>33</v>
      </c>
      <c r="F10" s="181"/>
      <c r="G10" s="181">
        <v>2586</v>
      </c>
    </row>
    <row r="11" spans="2:7" s="171" customFormat="1" ht="36.75" customHeight="1">
      <c r="B11" s="179"/>
      <c r="C11" s="179"/>
      <c r="D11" s="179">
        <v>4120</v>
      </c>
      <c r="E11" s="180" t="s">
        <v>587</v>
      </c>
      <c r="F11" s="181"/>
      <c r="G11" s="181">
        <v>369</v>
      </c>
    </row>
    <row r="12" spans="2:7" s="171" customFormat="1" ht="19.5" customHeight="1">
      <c r="B12" s="176"/>
      <c r="C12" s="176">
        <v>75045</v>
      </c>
      <c r="D12" s="176"/>
      <c r="E12" s="410" t="s">
        <v>10</v>
      </c>
      <c r="F12" s="411">
        <f>F13</f>
        <v>21000</v>
      </c>
      <c r="G12" s="411">
        <f>G14</f>
        <v>21000</v>
      </c>
    </row>
    <row r="13" spans="2:7" s="171" customFormat="1" ht="55.5" customHeight="1">
      <c r="B13" s="179"/>
      <c r="C13" s="179"/>
      <c r="D13" s="179">
        <v>2120</v>
      </c>
      <c r="E13" s="180" t="s">
        <v>198</v>
      </c>
      <c r="F13" s="181">
        <v>21000</v>
      </c>
      <c r="G13" s="181"/>
    </row>
    <row r="14" spans="2:7" s="171" customFormat="1" ht="19.5" customHeight="1">
      <c r="B14" s="179"/>
      <c r="C14" s="179"/>
      <c r="D14" s="179">
        <v>4170</v>
      </c>
      <c r="E14" s="40" t="s">
        <v>34</v>
      </c>
      <c r="F14" s="181"/>
      <c r="G14" s="181">
        <v>21000</v>
      </c>
    </row>
    <row r="15" spans="2:7" s="175" customFormat="1" ht="19.5" customHeight="1">
      <c r="B15" s="172">
        <v>801</v>
      </c>
      <c r="C15" s="172"/>
      <c r="D15" s="172"/>
      <c r="E15" s="173" t="s">
        <v>146</v>
      </c>
      <c r="F15" s="174">
        <f>SUM(F16)</f>
        <v>374400</v>
      </c>
      <c r="G15" s="174">
        <f>SUM(G16)</f>
        <v>374400</v>
      </c>
    </row>
    <row r="16" spans="2:7" s="171" customFormat="1" ht="19.5" customHeight="1">
      <c r="B16" s="176"/>
      <c r="C16" s="176">
        <v>80195</v>
      </c>
      <c r="D16" s="176"/>
      <c r="E16" s="177" t="s">
        <v>6</v>
      </c>
      <c r="F16" s="178">
        <f>SUM(F17)</f>
        <v>374400</v>
      </c>
      <c r="G16" s="178">
        <f>SUM(G18:G21)</f>
        <v>374400</v>
      </c>
    </row>
    <row r="17" spans="2:7" s="171" customFormat="1" ht="55.5" customHeight="1">
      <c r="B17" s="179"/>
      <c r="C17" s="179"/>
      <c r="D17" s="179">
        <v>2120</v>
      </c>
      <c r="E17" s="180" t="s">
        <v>198</v>
      </c>
      <c r="F17" s="181">
        <v>374400</v>
      </c>
      <c r="G17" s="181"/>
    </row>
    <row r="18" spans="2:7" s="171" customFormat="1" ht="19.5" customHeight="1">
      <c r="B18" s="179"/>
      <c r="C18" s="179"/>
      <c r="D18" s="179">
        <v>4110</v>
      </c>
      <c r="E18" s="180" t="s">
        <v>33</v>
      </c>
      <c r="F18" s="181"/>
      <c r="G18" s="181">
        <v>34900</v>
      </c>
    </row>
    <row r="19" spans="2:7" s="171" customFormat="1" ht="31.5" customHeight="1">
      <c r="B19" s="179"/>
      <c r="C19" s="179"/>
      <c r="D19" s="179">
        <v>4120</v>
      </c>
      <c r="E19" s="180" t="s">
        <v>587</v>
      </c>
      <c r="F19" s="181"/>
      <c r="G19" s="181">
        <v>4900</v>
      </c>
    </row>
    <row r="20" spans="2:7" s="171" customFormat="1" ht="19.5" customHeight="1">
      <c r="B20" s="179"/>
      <c r="C20" s="179"/>
      <c r="D20" s="179">
        <v>4170</v>
      </c>
      <c r="E20" s="40" t="s">
        <v>34</v>
      </c>
      <c r="F20" s="181"/>
      <c r="G20" s="181">
        <v>331600</v>
      </c>
    </row>
    <row r="21" spans="2:7" s="171" customFormat="1" ht="19.5" customHeight="1">
      <c r="B21" s="179"/>
      <c r="C21" s="179"/>
      <c r="D21" s="179">
        <v>4780</v>
      </c>
      <c r="E21" s="180" t="s">
        <v>292</v>
      </c>
      <c r="F21" s="181"/>
      <c r="G21" s="181">
        <v>3000</v>
      </c>
    </row>
    <row r="22" spans="2:7" s="171" customFormat="1" ht="21.75" customHeight="1">
      <c r="B22" s="619" t="s">
        <v>96</v>
      </c>
      <c r="C22" s="620"/>
      <c r="D22" s="620"/>
      <c r="E22" s="621"/>
      <c r="F22" s="182">
        <f>SUM(F6,F15)</f>
        <v>413400</v>
      </c>
      <c r="G22" s="182">
        <f>SUM(G6,G15)</f>
        <v>413400</v>
      </c>
    </row>
  </sheetData>
  <sheetProtection algorithmName="SHA-512" hashValue="yTfN5J1zIiFeYCsX+SGwjupp5ZZWjzwDzZqouo3PGJAXJN5rCj0rUDnz1wu+OgXgPUTAaFqWu9n3CglWbfWMTg==" saltValue="IjBy8ef4ZdS9xwa+fhPQPA==" spinCount="100000" sheet="1" objects="1" scenarios="1" formatColumns="0" formatRows="0"/>
  <mergeCells count="2">
    <mergeCell ref="B3:G3"/>
    <mergeCell ref="B22:E22"/>
  </mergeCells>
  <pageMargins left="0.86614173228346458" right="0.15748031496062992" top="1.4566929133858268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00B050"/>
  </sheetPr>
  <dimension ref="B1:H35"/>
  <sheetViews>
    <sheetView zoomScaleNormal="100" workbookViewId="0">
      <pane ySplit="4" topLeftCell="A17" activePane="bottomLeft" state="frozen"/>
      <selection activeCell="M10" sqref="M10"/>
      <selection pane="bottomLeft" activeCell="G10" sqref="G10"/>
    </sheetView>
  </sheetViews>
  <sheetFormatPr defaultColWidth="9.33203125" defaultRowHeight="12"/>
  <cols>
    <col min="1" max="1" width="3.6640625" style="46" customWidth="1"/>
    <col min="2" max="2" width="6.33203125" style="43" customWidth="1"/>
    <col min="3" max="4" width="10" style="43" customWidth="1"/>
    <col min="5" max="5" width="63.5" style="44" customWidth="1"/>
    <col min="6" max="7" width="16.6640625" style="45" customWidth="1"/>
    <col min="8" max="16384" width="9.33203125" style="46"/>
  </cols>
  <sheetData>
    <row r="1" spans="2:8" ht="16.5" customHeight="1"/>
    <row r="2" spans="2:8" ht="29.25" customHeight="1">
      <c r="B2" s="622" t="s">
        <v>621</v>
      </c>
      <c r="C2" s="622"/>
      <c r="D2" s="622"/>
      <c r="E2" s="622"/>
      <c r="F2" s="622"/>
      <c r="G2" s="622"/>
    </row>
    <row r="3" spans="2:8" ht="15.75" customHeight="1">
      <c r="B3" s="71"/>
      <c r="C3" s="71"/>
      <c r="D3" s="71"/>
      <c r="E3" s="71"/>
      <c r="F3" s="71"/>
      <c r="G3" s="71"/>
    </row>
    <row r="4" spans="2:8" s="47" customFormat="1" ht="42" customHeight="1">
      <c r="B4" s="73" t="s">
        <v>0</v>
      </c>
      <c r="C4" s="73" t="s">
        <v>1</v>
      </c>
      <c r="D4" s="73" t="s">
        <v>90</v>
      </c>
      <c r="E4" s="74" t="s">
        <v>91</v>
      </c>
      <c r="F4" s="75" t="s">
        <v>92</v>
      </c>
      <c r="G4" s="75" t="s">
        <v>93</v>
      </c>
    </row>
    <row r="5" spans="2:8" s="47" customFormat="1" ht="17.25" customHeight="1">
      <c r="B5" s="76">
        <v>600</v>
      </c>
      <c r="C5" s="76"/>
      <c r="D5" s="76"/>
      <c r="E5" s="77" t="s">
        <v>27</v>
      </c>
      <c r="F5" s="78">
        <f>SUM(F6,F8,)</f>
        <v>924500</v>
      </c>
      <c r="G5" s="78">
        <f>SUM(G6,G8,)</f>
        <v>750000</v>
      </c>
    </row>
    <row r="6" spans="2:8" s="48" customFormat="1" ht="17.25" customHeight="1">
      <c r="B6" s="79"/>
      <c r="C6" s="79">
        <v>60004</v>
      </c>
      <c r="D6" s="79"/>
      <c r="E6" s="80" t="s">
        <v>28</v>
      </c>
      <c r="F6" s="81"/>
      <c r="G6" s="81">
        <f>SUM(G7)</f>
        <v>250000</v>
      </c>
    </row>
    <row r="7" spans="2:8" s="84" customFormat="1" ht="46.5" customHeight="1">
      <c r="B7" s="83"/>
      <c r="C7" s="83"/>
      <c r="D7" s="83">
        <v>2310</v>
      </c>
      <c r="E7" s="52" t="s">
        <v>29</v>
      </c>
      <c r="F7" s="59"/>
      <c r="G7" s="59">
        <v>250000</v>
      </c>
    </row>
    <row r="8" spans="2:8" s="48" customFormat="1" ht="17.25" customHeight="1">
      <c r="B8" s="79"/>
      <c r="C8" s="79">
        <v>60014</v>
      </c>
      <c r="D8" s="79"/>
      <c r="E8" s="80" t="s">
        <v>7</v>
      </c>
      <c r="F8" s="81">
        <f>SUM(F9:F10)</f>
        <v>924500</v>
      </c>
      <c r="G8" s="81">
        <f>SUM(G9:G10)</f>
        <v>500000</v>
      </c>
    </row>
    <row r="9" spans="2:8" s="48" customFormat="1" ht="41.25" customHeight="1">
      <c r="B9" s="221"/>
      <c r="C9" s="221"/>
      <c r="D9" s="221">
        <v>6300</v>
      </c>
      <c r="E9" s="399" t="s">
        <v>617</v>
      </c>
      <c r="F9" s="222">
        <f>644500+280000</f>
        <v>924500</v>
      </c>
      <c r="G9" s="222"/>
      <c r="H9" s="220"/>
    </row>
    <row r="10" spans="2:8" s="48" customFormat="1" ht="41.25" customHeight="1">
      <c r="B10" s="221"/>
      <c r="C10" s="221"/>
      <c r="D10" s="221">
        <v>6610</v>
      </c>
      <c r="E10" s="399" t="s">
        <v>738</v>
      </c>
      <c r="F10" s="222"/>
      <c r="G10" s="222">
        <v>500000</v>
      </c>
      <c r="H10" s="220"/>
    </row>
    <row r="11" spans="2:8" s="47" customFormat="1" ht="17.25" customHeight="1">
      <c r="B11" s="76">
        <v>750</v>
      </c>
      <c r="C11" s="76"/>
      <c r="D11" s="76"/>
      <c r="E11" s="77" t="s">
        <v>48</v>
      </c>
      <c r="F11" s="78">
        <f>F12</f>
        <v>73387</v>
      </c>
      <c r="G11" s="78">
        <f>SUM(G12)</f>
        <v>0</v>
      </c>
    </row>
    <row r="12" spans="2:8" s="48" customFormat="1" ht="17.25" customHeight="1">
      <c r="B12" s="79"/>
      <c r="C12" s="79">
        <v>75020</v>
      </c>
      <c r="D12" s="79"/>
      <c r="E12" s="80" t="s">
        <v>6</v>
      </c>
      <c r="F12" s="81">
        <f>F13</f>
        <v>73387</v>
      </c>
      <c r="G12" s="81">
        <f>SUM(G13)</f>
        <v>0</v>
      </c>
    </row>
    <row r="13" spans="2:8" s="48" customFormat="1" ht="51" customHeight="1">
      <c r="B13" s="49"/>
      <c r="C13" s="49"/>
      <c r="D13" s="49">
        <v>2710</v>
      </c>
      <c r="E13" s="50" t="s">
        <v>618</v>
      </c>
      <c r="F13" s="59">
        <v>73387</v>
      </c>
      <c r="G13" s="59"/>
    </row>
    <row r="14" spans="2:8" s="47" customFormat="1" ht="17.25" customHeight="1">
      <c r="B14" s="76">
        <v>853</v>
      </c>
      <c r="C14" s="76"/>
      <c r="D14" s="76"/>
      <c r="E14" s="77" t="s">
        <v>18</v>
      </c>
      <c r="F14" s="78">
        <f>SUM(F15)</f>
        <v>11387</v>
      </c>
      <c r="G14" s="78">
        <f>SUM(G15)</f>
        <v>2300</v>
      </c>
    </row>
    <row r="15" spans="2:8" s="48" customFormat="1" ht="19.5" customHeight="1">
      <c r="B15" s="79"/>
      <c r="C15" s="79">
        <v>85311</v>
      </c>
      <c r="D15" s="79"/>
      <c r="E15" s="80" t="s">
        <v>19</v>
      </c>
      <c r="F15" s="81">
        <f>SUM(F16)</f>
        <v>11387</v>
      </c>
      <c r="G15" s="81">
        <f>SUM(G16:G17)</f>
        <v>2300</v>
      </c>
    </row>
    <row r="16" spans="2:8" s="84" customFormat="1" ht="47.25" customHeight="1">
      <c r="B16" s="83"/>
      <c r="C16" s="83"/>
      <c r="D16" s="83">
        <v>2320</v>
      </c>
      <c r="E16" s="52" t="s">
        <v>15</v>
      </c>
      <c r="F16" s="59">
        <v>11387</v>
      </c>
      <c r="G16" s="59"/>
    </row>
    <row r="17" spans="2:7" s="84" customFormat="1" ht="48" customHeight="1">
      <c r="B17" s="83"/>
      <c r="C17" s="83"/>
      <c r="D17" s="83">
        <v>2320</v>
      </c>
      <c r="E17" s="52" t="s">
        <v>65</v>
      </c>
      <c r="F17" s="59"/>
      <c r="G17" s="59">
        <v>2300</v>
      </c>
    </row>
    <row r="18" spans="2:7" s="47" customFormat="1" ht="17.25" customHeight="1">
      <c r="B18" s="76">
        <v>855</v>
      </c>
      <c r="C18" s="76"/>
      <c r="D18" s="76"/>
      <c r="E18" s="77" t="s">
        <v>113</v>
      </c>
      <c r="F18" s="78">
        <f>SUM(F19,F22,F24)</f>
        <v>397464</v>
      </c>
      <c r="G18" s="78">
        <f>SUM(G19,G22,G24)</f>
        <v>712832</v>
      </c>
    </row>
    <row r="19" spans="2:7" s="48" customFormat="1" ht="17.25" customHeight="1">
      <c r="B19" s="79"/>
      <c r="C19" s="79">
        <v>85508</v>
      </c>
      <c r="D19" s="79"/>
      <c r="E19" s="80" t="s">
        <v>17</v>
      </c>
      <c r="F19" s="81">
        <f>SUM(F20)</f>
        <v>226061</v>
      </c>
      <c r="G19" s="81">
        <f>SUM(G20:G21)</f>
        <v>467314</v>
      </c>
    </row>
    <row r="20" spans="2:7" s="84" customFormat="1" ht="50.25" customHeight="1">
      <c r="B20" s="83"/>
      <c r="C20" s="83"/>
      <c r="D20" s="83">
        <v>2320</v>
      </c>
      <c r="E20" s="52" t="s">
        <v>15</v>
      </c>
      <c r="F20" s="59">
        <v>226061</v>
      </c>
      <c r="G20" s="59"/>
    </row>
    <row r="21" spans="2:7" s="84" customFormat="1" ht="47.25" customHeight="1">
      <c r="B21" s="83"/>
      <c r="C21" s="83"/>
      <c r="D21" s="83">
        <v>2320</v>
      </c>
      <c r="E21" s="52" t="s">
        <v>65</v>
      </c>
      <c r="F21" s="59"/>
      <c r="G21" s="59">
        <v>467314</v>
      </c>
    </row>
    <row r="22" spans="2:7" s="48" customFormat="1" ht="17.25" customHeight="1">
      <c r="B22" s="79"/>
      <c r="C22" s="79">
        <v>85509</v>
      </c>
      <c r="D22" s="79"/>
      <c r="E22" s="80" t="s">
        <v>334</v>
      </c>
      <c r="F22" s="81"/>
      <c r="G22" s="81">
        <f>SUM(G23)</f>
        <v>112000</v>
      </c>
    </row>
    <row r="23" spans="2:7" s="84" customFormat="1" ht="52.5" customHeight="1">
      <c r="B23" s="83"/>
      <c r="C23" s="83"/>
      <c r="D23" s="83">
        <v>2330</v>
      </c>
      <c r="E23" s="52" t="s">
        <v>66</v>
      </c>
      <c r="F23" s="59"/>
      <c r="G23" s="59">
        <v>112000</v>
      </c>
    </row>
    <row r="24" spans="2:7" s="48" customFormat="1" ht="17.25" customHeight="1">
      <c r="B24" s="79"/>
      <c r="C24" s="79">
        <v>85510</v>
      </c>
      <c r="D24" s="79"/>
      <c r="E24" s="80" t="s">
        <v>114</v>
      </c>
      <c r="F24" s="81">
        <f>SUM(F25)</f>
        <v>171403</v>
      </c>
      <c r="G24" s="81">
        <f>SUM(G26:G26)</f>
        <v>133518</v>
      </c>
    </row>
    <row r="25" spans="2:7" s="84" customFormat="1" ht="48" customHeight="1">
      <c r="B25" s="83"/>
      <c r="C25" s="83"/>
      <c r="D25" s="83">
        <v>2320</v>
      </c>
      <c r="E25" s="52" t="s">
        <v>15</v>
      </c>
      <c r="F25" s="59">
        <v>171403</v>
      </c>
      <c r="G25" s="59"/>
    </row>
    <row r="26" spans="2:7" s="84" customFormat="1" ht="48.75" customHeight="1">
      <c r="B26" s="83"/>
      <c r="C26" s="83"/>
      <c r="D26" s="83">
        <v>2320</v>
      </c>
      <c r="E26" s="52" t="s">
        <v>65</v>
      </c>
      <c r="F26" s="59"/>
      <c r="G26" s="59">
        <v>133518</v>
      </c>
    </row>
    <row r="27" spans="2:7" s="47" customFormat="1" ht="17.25" customHeight="1">
      <c r="B27" s="76">
        <v>900</v>
      </c>
      <c r="C27" s="76"/>
      <c r="D27" s="76"/>
      <c r="E27" s="77" t="s">
        <v>21</v>
      </c>
      <c r="F27" s="78"/>
      <c r="G27" s="78">
        <f>SUM(G28)</f>
        <v>10000</v>
      </c>
    </row>
    <row r="28" spans="2:7" s="48" customFormat="1" ht="17.25" customHeight="1">
      <c r="B28" s="79"/>
      <c r="C28" s="79">
        <v>90095</v>
      </c>
      <c r="D28" s="79"/>
      <c r="E28" s="80" t="s">
        <v>6</v>
      </c>
      <c r="F28" s="81"/>
      <c r="G28" s="81">
        <f>SUM(G29)</f>
        <v>10000</v>
      </c>
    </row>
    <row r="29" spans="2:7" s="48" customFormat="1" ht="49.5" customHeight="1">
      <c r="B29" s="49"/>
      <c r="C29" s="49"/>
      <c r="D29" s="49">
        <v>2710</v>
      </c>
      <c r="E29" s="50" t="s">
        <v>68</v>
      </c>
      <c r="F29" s="51"/>
      <c r="G29" s="59">
        <v>10000</v>
      </c>
    </row>
    <row r="30" spans="2:7" s="47" customFormat="1" ht="17.25" customHeight="1">
      <c r="B30" s="76">
        <v>921</v>
      </c>
      <c r="C30" s="76"/>
      <c r="D30" s="76"/>
      <c r="E30" s="77" t="s">
        <v>22</v>
      </c>
      <c r="F30" s="78">
        <f>SUM(F31,F33)</f>
        <v>140000</v>
      </c>
      <c r="G30" s="78">
        <f>SUM(G31,G33)</f>
        <v>15000</v>
      </c>
    </row>
    <row r="31" spans="2:7" s="48" customFormat="1" ht="17.25" customHeight="1">
      <c r="B31" s="79"/>
      <c r="C31" s="79">
        <v>92105</v>
      </c>
      <c r="D31" s="79"/>
      <c r="E31" s="80" t="s">
        <v>69</v>
      </c>
      <c r="F31" s="81"/>
      <c r="G31" s="81">
        <f>SUM(G32)</f>
        <v>15000</v>
      </c>
    </row>
    <row r="32" spans="2:7" s="84" customFormat="1" ht="48" customHeight="1">
      <c r="B32" s="117"/>
      <c r="C32" s="117"/>
      <c r="D32" s="83">
        <v>2710</v>
      </c>
      <c r="E32" s="52" t="s">
        <v>68</v>
      </c>
      <c r="F32" s="59"/>
      <c r="G32" s="59">
        <v>15000</v>
      </c>
    </row>
    <row r="33" spans="2:7" s="48" customFormat="1" ht="17.25" customHeight="1">
      <c r="B33" s="79"/>
      <c r="C33" s="79">
        <v>92116</v>
      </c>
      <c r="D33" s="79"/>
      <c r="E33" s="80" t="s">
        <v>23</v>
      </c>
      <c r="F33" s="81">
        <f>SUM(F34)</f>
        <v>140000</v>
      </c>
      <c r="G33" s="81"/>
    </row>
    <row r="34" spans="2:7" s="84" customFormat="1" ht="48.75" customHeight="1">
      <c r="B34" s="83"/>
      <c r="C34" s="83"/>
      <c r="D34" s="83">
        <v>2710</v>
      </c>
      <c r="E34" s="52" t="s">
        <v>9</v>
      </c>
      <c r="F34" s="59">
        <v>140000</v>
      </c>
      <c r="G34" s="59"/>
    </row>
    <row r="35" spans="2:7" s="48" customFormat="1" ht="24.75" customHeight="1">
      <c r="B35" s="623" t="s">
        <v>96</v>
      </c>
      <c r="C35" s="624"/>
      <c r="D35" s="624"/>
      <c r="E35" s="625"/>
      <c r="F35" s="82">
        <f>SUM(F5,F11,F14,F18,F27,F30)</f>
        <v>1546738</v>
      </c>
      <c r="G35" s="82">
        <f>SUM(G5,G11,G14,G18,G27,G30)</f>
        <v>1490132</v>
      </c>
    </row>
  </sheetData>
  <sheetProtection algorithmName="SHA-512" hashValue="WG7jwkZJPoedzhCKARLyHt7mXCUqIy5kP4sZvakdBuqIcK6aMxi19uIE4DKQLCVTdOrLpkUGJJ8/JoNcUvphFw==" saltValue="dFoT8VKKS/dcz6rO+7w/3w==" spinCount="100000" sheet="1" objects="1" scenarios="1" formatColumns="0" formatRows="0"/>
  <mergeCells count="2">
    <mergeCell ref="B2:G2"/>
    <mergeCell ref="B35:E35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G12"/>
  <sheetViews>
    <sheetView workbookViewId="0">
      <selection activeCell="F12" sqref="F12:G12"/>
    </sheetView>
  </sheetViews>
  <sheetFormatPr defaultColWidth="9.33203125" defaultRowHeight="12"/>
  <cols>
    <col min="1" max="1" width="4" style="169" customWidth="1"/>
    <col min="2" max="2" width="7.33203125" style="183" customWidth="1"/>
    <col min="3" max="3" width="10" style="183" customWidth="1"/>
    <col min="4" max="4" width="10.1640625" style="183" customWidth="1"/>
    <col min="5" max="5" width="55" style="169" customWidth="1"/>
    <col min="6" max="6" width="17.1640625" style="169" customWidth="1"/>
    <col min="7" max="7" width="17" style="169" customWidth="1"/>
    <col min="8" max="16384" width="9.33203125" style="169"/>
  </cols>
  <sheetData>
    <row r="3" spans="2:7" ht="41.25" customHeight="1">
      <c r="B3" s="618" t="s">
        <v>615</v>
      </c>
      <c r="C3" s="618"/>
      <c r="D3" s="618"/>
      <c r="E3" s="618"/>
      <c r="F3" s="618"/>
      <c r="G3" s="618"/>
    </row>
    <row r="4" spans="2:7" ht="19.5" customHeight="1"/>
    <row r="5" spans="2:7" s="171" customFormat="1" ht="21.75" customHeight="1">
      <c r="B5" s="184" t="s">
        <v>0</v>
      </c>
      <c r="C5" s="184" t="s">
        <v>1</v>
      </c>
      <c r="D5" s="184" t="s">
        <v>90</v>
      </c>
      <c r="E5" s="184" t="s">
        <v>91</v>
      </c>
      <c r="F5" s="184" t="s">
        <v>92</v>
      </c>
      <c r="G5" s="184" t="s">
        <v>93</v>
      </c>
    </row>
    <row r="6" spans="2:7" s="175" customFormat="1" ht="19.5" customHeight="1">
      <c r="B6" s="185">
        <v>900</v>
      </c>
      <c r="C6" s="185"/>
      <c r="D6" s="185"/>
      <c r="E6" s="186" t="s">
        <v>21</v>
      </c>
      <c r="F6" s="187">
        <f>SUM(F7)</f>
        <v>350000</v>
      </c>
      <c r="G6" s="187"/>
    </row>
    <row r="7" spans="2:7" s="171" customFormat="1" ht="32.25" customHeight="1">
      <c r="B7" s="176"/>
      <c r="C7" s="176">
        <v>90019</v>
      </c>
      <c r="D7" s="176"/>
      <c r="E7" s="177" t="s">
        <v>247</v>
      </c>
      <c r="F7" s="178">
        <f>SUM(F8)</f>
        <v>350000</v>
      </c>
      <c r="G7" s="178"/>
    </row>
    <row r="8" spans="2:7" s="171" customFormat="1" ht="19.5" customHeight="1">
      <c r="B8" s="179"/>
      <c r="C8" s="179"/>
      <c r="D8" s="188" t="s">
        <v>200</v>
      </c>
      <c r="E8" s="180" t="s">
        <v>201</v>
      </c>
      <c r="F8" s="233">
        <v>350000</v>
      </c>
      <c r="G8" s="181"/>
    </row>
    <row r="9" spans="2:7" s="175" customFormat="1" ht="19.5" customHeight="1">
      <c r="B9" s="189" t="s">
        <v>352</v>
      </c>
      <c r="C9" s="185"/>
      <c r="D9" s="189"/>
      <c r="E9" s="237" t="s">
        <v>53</v>
      </c>
      <c r="F9" s="187"/>
      <c r="G9" s="187">
        <f>SUM(G10)</f>
        <v>350000</v>
      </c>
    </row>
    <row r="10" spans="2:7" s="171" customFormat="1" ht="19.5" customHeight="1">
      <c r="B10" s="176"/>
      <c r="C10" s="190" t="s">
        <v>353</v>
      </c>
      <c r="D10" s="190"/>
      <c r="E10" s="238" t="s">
        <v>55</v>
      </c>
      <c r="F10" s="178"/>
      <c r="G10" s="178">
        <f>SUM(G11)</f>
        <v>350000</v>
      </c>
    </row>
    <row r="11" spans="2:7" s="194" customFormat="1" ht="53.25" customHeight="1">
      <c r="B11" s="191"/>
      <c r="C11" s="191"/>
      <c r="D11" s="192" t="s">
        <v>311</v>
      </c>
      <c r="E11" s="195" t="s">
        <v>524</v>
      </c>
      <c r="F11" s="193"/>
      <c r="G11" s="193">
        <v>350000</v>
      </c>
    </row>
    <row r="12" spans="2:7" s="171" customFormat="1" ht="20.25" customHeight="1">
      <c r="B12" s="626" t="s">
        <v>96</v>
      </c>
      <c r="C12" s="627"/>
      <c r="D12" s="627"/>
      <c r="E12" s="628"/>
      <c r="F12" s="187">
        <f>SUM(F6,F9)</f>
        <v>350000</v>
      </c>
      <c r="G12" s="187">
        <f>SUM(G6,G9)</f>
        <v>350000</v>
      </c>
    </row>
  </sheetData>
  <sheetProtection algorithmName="SHA-512" hashValue="wUZlfSEvV86LY9hmJulKhEuKQDipzEK2fiSO/Rfkf1+5ij1w2RqwF9GiR6l+l0KXWw/zR8k9niIejSA6v+5cUQ==" saltValue="/uTeQxGKtco1PuzS8Ubz1Q==" spinCount="100000" sheet="1" objects="1" scenarios="1" formatColumns="0" formatRows="0"/>
  <mergeCells count="2">
    <mergeCell ref="B3:G3"/>
    <mergeCell ref="B12:E12"/>
  </mergeCells>
  <pageMargins left="0.82677165354330717" right="0.43307086614173229" top="1.4566929133858268" bottom="0.74803149606299213" header="0.74803149606299213" footer="0.31496062992125984"/>
  <pageSetup paperSize="9" scale="90" orientation="portrait" horizontalDpi="4294967294" r:id="rId1"/>
  <headerFooter alignWithMargins="0">
    <oddHeader>&amp;R&amp;10Tabela Nr 8
do uchwały Nr ...............
Rady Powiatu w Otwocku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Tab.1 </vt:lpstr>
      <vt:lpstr>Tab.2</vt:lpstr>
      <vt:lpstr>Tab.2a </vt:lpstr>
      <vt:lpstr>Tab.3</vt:lpstr>
      <vt:lpstr>Tab.4</vt:lpstr>
      <vt:lpstr>Tab.5 </vt:lpstr>
      <vt:lpstr>Tab.6 </vt:lpstr>
      <vt:lpstr>Tab.7</vt:lpstr>
      <vt:lpstr>Tab.8</vt:lpstr>
      <vt:lpstr>Zał.1</vt:lpstr>
      <vt:lpstr>Zał.2</vt:lpstr>
      <vt:lpstr>'Tab.1 '!Obszar_wydruku</vt:lpstr>
      <vt:lpstr>'Tab.2a '!Obszar_wydruku</vt:lpstr>
      <vt:lpstr>Tab.3!Obszar_wydruku</vt:lpstr>
      <vt:lpstr>Tab.4!Obszar_wydruku</vt:lpstr>
      <vt:lpstr>'Tab.5 '!Obszar_wydruku</vt:lpstr>
      <vt:lpstr>Zał.1!Obszar_wydruku</vt:lpstr>
      <vt:lpstr>Zał.2!Obszar_wydruku</vt:lpstr>
      <vt:lpstr>'Tab.1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2019-12-13T11:38:22Z</cp:lastPrinted>
  <dcterms:created xsi:type="dcterms:W3CDTF">2015-10-09T11:05:37Z</dcterms:created>
  <dcterms:modified xsi:type="dcterms:W3CDTF">2019-12-13T11:39:20Z</dcterms:modified>
</cp:coreProperties>
</file>