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grudzień 2016\"/>
    </mc:Choice>
  </mc:AlternateContent>
  <bookViews>
    <workbookView xWindow="0" yWindow="0" windowWidth="19200" windowHeight="10185" tabRatio="821"/>
  </bookViews>
  <sheets>
    <sheet name="Tab.2a" sheetId="17" r:id="rId1"/>
    <sheet name="Tab.3" sheetId="4" r:id="rId2"/>
    <sheet name="Tab.5" sheetId="6" r:id="rId3"/>
    <sheet name="Tab.6" sheetId="15" r:id="rId4"/>
    <sheet name="Tab.7" sheetId="8" r:id="rId5"/>
    <sheet name="Zał.1" sheetId="10" r:id="rId6"/>
  </sheets>
  <definedNames>
    <definedName name="__xlnm.Print_Area_1" localSheetId="0">Tab.2a!$A$2:$M$91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2" hidden="1">Tab.5!$C$1:$C$179</definedName>
    <definedName name="_xlnm._FilterDatabase" localSheetId="4" hidden="1">Tab.7!$D$2:$D$43</definedName>
    <definedName name="_xlnm.Print_Area" localSheetId="0">Tab.2a!$A$1:$K$87</definedName>
    <definedName name="_xlnm.Print_Area" localSheetId="2">Tab.5!$A$1:$F$179</definedName>
    <definedName name="_xlnm.Print_Area" localSheetId="5">Zał.1!$A$1:$G$40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6" l="1"/>
  <c r="F38" i="6" l="1"/>
  <c r="F10" i="6"/>
  <c r="E38" i="6"/>
  <c r="E10" i="6"/>
  <c r="G21" i="8" l="1"/>
  <c r="G29" i="8"/>
  <c r="H83" i="17" l="1"/>
  <c r="I83" i="17"/>
  <c r="J83" i="17"/>
  <c r="F55" i="17"/>
  <c r="G73" i="17" l="1"/>
  <c r="F72" i="17"/>
  <c r="F73" i="17" s="1"/>
  <c r="G82" i="17" l="1"/>
  <c r="F82" i="17"/>
  <c r="G80" i="17"/>
  <c r="G83" i="17" s="1"/>
  <c r="F79" i="17"/>
  <c r="F78" i="17"/>
  <c r="G77" i="17"/>
  <c r="F76" i="17"/>
  <c r="F75" i="17"/>
  <c r="F74" i="17"/>
  <c r="G71" i="17"/>
  <c r="F70" i="17"/>
  <c r="F71" i="17" s="1"/>
  <c r="I69" i="17"/>
  <c r="G69" i="17"/>
  <c r="F68" i="17"/>
  <c r="F67" i="17"/>
  <c r="G66" i="17"/>
  <c r="F65" i="17"/>
  <c r="F66" i="17" s="1"/>
  <c r="G64" i="17"/>
  <c r="F63" i="17"/>
  <c r="F64" i="17" s="1"/>
  <c r="G62" i="17"/>
  <c r="F61" i="17"/>
  <c r="F60" i="17"/>
  <c r="F62" i="17" s="1"/>
  <c r="G59" i="17"/>
  <c r="F58" i="17"/>
  <c r="F59" i="17" s="1"/>
  <c r="G57" i="17"/>
  <c r="F56" i="17"/>
  <c r="F57" i="17" s="1"/>
  <c r="G53" i="17"/>
  <c r="F52" i="17"/>
  <c r="F53" i="17" s="1"/>
  <c r="G51" i="17"/>
  <c r="F49" i="17"/>
  <c r="F51" i="17" s="1"/>
  <c r="H48" i="17"/>
  <c r="G48" i="17"/>
  <c r="F47" i="17"/>
  <c r="F42" i="17"/>
  <c r="F41" i="17"/>
  <c r="F40" i="17"/>
  <c r="F33" i="17"/>
  <c r="F32" i="17"/>
  <c r="F31" i="17"/>
  <c r="F30" i="17"/>
  <c r="F28" i="17"/>
  <c r="F27" i="17"/>
  <c r="F26" i="17"/>
  <c r="F22" i="17"/>
  <c r="F21" i="17"/>
  <c r="F20" i="17"/>
  <c r="F19" i="17"/>
  <c r="F18" i="17"/>
  <c r="F17" i="17"/>
  <c r="F16" i="17"/>
  <c r="F15" i="17"/>
  <c r="F14" i="17"/>
  <c r="F12" i="17"/>
  <c r="F11" i="17"/>
  <c r="F10" i="17"/>
  <c r="F9" i="17"/>
  <c r="F8" i="17"/>
  <c r="F69" i="17" l="1"/>
  <c r="F77" i="17"/>
  <c r="F80" i="17"/>
  <c r="F83" i="17" s="1"/>
  <c r="F48" i="17"/>
  <c r="E119" i="6" l="1"/>
  <c r="F123" i="6"/>
  <c r="E123" i="6"/>
  <c r="F120" i="6"/>
  <c r="E120" i="6"/>
  <c r="F119" i="6" l="1"/>
  <c r="G8" i="15"/>
  <c r="G7" i="15" s="1"/>
  <c r="G13" i="15" s="1"/>
  <c r="F8" i="15"/>
  <c r="F7" i="15" s="1"/>
  <c r="F13" i="15" s="1"/>
  <c r="F135" i="6" l="1"/>
  <c r="E135" i="6"/>
  <c r="F8" i="8" l="1"/>
  <c r="F158" i="6" l="1"/>
  <c r="E158" i="6"/>
  <c r="F131" i="6"/>
  <c r="E131" i="6"/>
  <c r="G13" i="8" l="1"/>
  <c r="G12" i="8" s="1"/>
  <c r="F19" i="8" l="1"/>
  <c r="F18" i="8" s="1"/>
  <c r="G39" i="8" l="1"/>
  <c r="G38" i="8"/>
  <c r="F109" i="6" l="1"/>
  <c r="E110" i="6"/>
  <c r="E109" i="6" s="1"/>
  <c r="F37" i="10" l="1"/>
  <c r="G37" i="10"/>
  <c r="F32" i="6" l="1"/>
  <c r="F162" i="6" l="1"/>
  <c r="E162" i="6"/>
  <c r="E37" i="10" l="1"/>
  <c r="G20" i="10"/>
  <c r="F20" i="10"/>
  <c r="E20" i="10"/>
  <c r="F41" i="8"/>
  <c r="F38" i="8" s="1"/>
  <c r="G36" i="8"/>
  <c r="G35" i="8" s="1"/>
  <c r="G32" i="8"/>
  <c r="G31" i="8" s="1"/>
  <c r="F32" i="8"/>
  <c r="F31" i="8" s="1"/>
  <c r="G26" i="8"/>
  <c r="F26" i="8"/>
  <c r="G22" i="8"/>
  <c r="F22" i="8"/>
  <c r="F16" i="8"/>
  <c r="F15" i="8" s="1"/>
  <c r="F5" i="8"/>
  <c r="G6" i="8"/>
  <c r="G5" i="8" s="1"/>
  <c r="F169" i="6"/>
  <c r="F168" i="6" s="1"/>
  <c r="E169" i="6"/>
  <c r="E168" i="6" s="1"/>
  <c r="F165" i="6"/>
  <c r="F130" i="6" s="1"/>
  <c r="E165" i="6"/>
  <c r="E130" i="6" s="1"/>
  <c r="F127" i="6"/>
  <c r="F126" i="6" s="1"/>
  <c r="E127" i="6"/>
  <c r="E126" i="6" s="1"/>
  <c r="F106" i="6"/>
  <c r="E106" i="6"/>
  <c r="F77" i="6"/>
  <c r="E77" i="6"/>
  <c r="F69" i="6"/>
  <c r="E69" i="6"/>
  <c r="F63" i="6"/>
  <c r="E63" i="6"/>
  <c r="E32" i="6"/>
  <c r="F9" i="6"/>
  <c r="E9" i="6"/>
  <c r="F6" i="6"/>
  <c r="F5" i="6" s="1"/>
  <c r="E6" i="6"/>
  <c r="E5" i="6" s="1"/>
  <c r="E62" i="6" l="1"/>
  <c r="F62" i="6"/>
  <c r="G43" i="8"/>
  <c r="F21" i="8"/>
  <c r="F43" i="8" s="1"/>
  <c r="F31" i="6"/>
  <c r="E76" i="6"/>
  <c r="F76" i="6"/>
  <c r="E31" i="6"/>
  <c r="G38" i="10"/>
  <c r="F179" i="6" l="1"/>
  <c r="E179" i="6"/>
  <c r="D18" i="4"/>
  <c r="D14" i="4"/>
  <c r="D10" i="4"/>
  <c r="D7" i="4"/>
  <c r="D13" i="4" l="1"/>
</calcChain>
</file>

<file path=xl/sharedStrings.xml><?xml version="1.0" encoding="utf-8"?>
<sst xmlns="http://schemas.openxmlformats.org/spreadsheetml/2006/main" count="541" uniqueCount="331">
  <si>
    <t>Dział</t>
  </si>
  <si>
    <t>Rozdział</t>
  </si>
  <si>
    <t>§</t>
  </si>
  <si>
    <t>Ogółem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</si>
  <si>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</si>
  <si>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</si>
  <si>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</si>
  <si>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</si>
  <si>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</si>
  <si>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</si>
  <si>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</si>
  <si>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</si>
  <si>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</si>
  <si>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</si>
  <si>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</si>
  <si>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Obrona cywilna</t>
  </si>
  <si>
    <t>Ochrona zdrowia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</si>
  <si>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</si>
  <si>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</si>
  <si>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</si>
  <si>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</si>
  <si>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</si>
  <si>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</si>
  <si>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</si>
  <si>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</si>
  <si>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</si>
  <si>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Plan</t>
  </si>
  <si>
    <t>z tego:</t>
  </si>
  <si>
    <t>Rolnictwo i łowiectwo</t>
  </si>
  <si>
    <t>Zakup usług pozostałych</t>
  </si>
  <si>
    <t>01008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</si>
  <si>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</si>
  <si>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</si>
  <si>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</si>
  <si>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</si>
  <si>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</si>
  <si>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</si>
  <si>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</si>
  <si>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</si>
  <si>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</si>
  <si>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</si>
  <si>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</si>
  <si>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</si>
  <si>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</si>
  <si>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</si>
  <si>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</si>
  <si>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</si>
  <si>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</si>
  <si>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</si>
  <si>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Dotacja celowa z budżetu na finansowanie lub dofinansowanie zadań zleconych do realizacji stowarzyszeniom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</si>
  <si>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</si>
  <si>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</si>
  <si>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</si>
  <si>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</si>
  <si>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</si>
  <si>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</si>
  <si>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</si>
  <si>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</si>
  <si>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</si>
  <si>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</si>
  <si>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</si>
  <si>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</si>
  <si>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</si>
  <si>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</si>
  <si>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Wpłaty jednostek na państwowy fundusz celowy na finansowanie lub dofinansowanie zadań inwestycyjnych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</si>
  <si>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</si>
  <si>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</si>
  <si>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</si>
  <si>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</si>
  <si>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</si>
  <si>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</si>
  <si>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 oraz świadczenia dla osób nie objętych obowiązkiem ubezpieczenia zdrowotnego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</si>
  <si>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</si>
  <si>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</si>
  <si>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</si>
  <si>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</si>
  <si>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</si>
  <si>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podmiotowa z budżetu dla jednostek niezaliczanych do sektora finansów publicznych</t>
  </si>
  <si>
    <t>Dotacja celowa na pomoc finansową udzielaną między jednostkami samorządu terytorialnego na dofinansowanie własnych zadań bieżących</t>
  </si>
  <si>
    <t>Pozostałe zadania w zakresie kultury</t>
  </si>
  <si>
    <t>Dotacja podmiotowa z budżetu dla samorządowej instytucji kultury</t>
  </si>
  <si>
    <t>Lp.</t>
  </si>
  <si>
    <t>Rozdz.</t>
  </si>
  <si>
    <t>Nazwa zadania</t>
  </si>
  <si>
    <t>dochody własne</t>
  </si>
  <si>
    <t xml:space="preserve">kredyty, pożyczki, </t>
  </si>
  <si>
    <t>środki o których mowa w art. 5 ust. 1 pkt 2 i 3 uofp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</si>
  <si>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</si>
  <si>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</si>
  <si>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</si>
  <si>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</si>
  <si>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</si>
  <si>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</si>
  <si>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</si>
  <si>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</si>
  <si>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</si>
  <si>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</si>
  <si>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</si>
  <si>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 50 000</t>
  </si>
  <si>
    <t>Razem Rozdział 60014</t>
  </si>
  <si>
    <t>Razem Rozdział 71012</t>
  </si>
  <si>
    <t>Razem Rozdział 75011</t>
  </si>
  <si>
    <t xml:space="preserve"> </t>
  </si>
  <si>
    <t>Przebudowa i rozbudowa budynku w Otwocku przy ul. Komunardów wraz z towarzyszącą infrastrukturą na potrzeby siedziby Starostwa i jednostek organizacyjnych powiatu</t>
  </si>
  <si>
    <t xml:space="preserve">  Razem Rozdział 75020</t>
  </si>
  <si>
    <t>Razem Rozdział 75404</t>
  </si>
  <si>
    <t>Termomodernizacja budynku mieszkalnego w Domu Pomocy Społecznej w Otwocku przy ul. Konopnickiej 17 - docieplenie ścian i stropu dachu wraz z częściową wymianą stolarki drzwiowej</t>
  </si>
  <si>
    <t>Razem Rozdział 85202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</si>
  <si>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</si>
  <si>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</si>
  <si>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</si>
  <si>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</si>
  <si>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</si>
  <si>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</si>
  <si>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</si>
  <si>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</si>
  <si>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</si>
  <si>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</si>
  <si>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</si>
  <si>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</si>
  <si>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</si>
  <si>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</si>
  <si>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</si>
  <si>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</si>
  <si>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</si>
  <si>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</si>
  <si>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</si>
  <si>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</si>
  <si>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</si>
  <si>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</si>
  <si>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</si>
  <si>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Uposażenia i świadczenia pieniężne wypłacane przez okres roku żołnierzom i funkcjonariuszom zwolnionym ze służby</t>
  </si>
  <si>
    <t>85231</t>
  </si>
  <si>
    <t>Pomoc dla cudzoziemców</t>
  </si>
  <si>
    <t>Razem</t>
  </si>
  <si>
    <t>Dotacje celowe otrzymane z samorządu województwa na inwestycje i zakupy inwestycyjne realizowane na podstawie porozumień (umów) między jednostkami samorządu terytorialnego</t>
  </si>
  <si>
    <t>Placówki opiekuńczo - wychowawcze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</si>
  <si>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</si>
  <si>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</si>
  <si>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</si>
  <si>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</si>
  <si>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</si>
  <si>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</si>
  <si>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Razem jednostki sektora finansów publicznych</t>
  </si>
  <si>
    <t>Jednostki nienależące                        do sektora finansów publicznych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</si>
  <si>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</si>
  <si>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</si>
  <si>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</si>
  <si>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Razem jednostki nienależące do sektora finansów publicznych</t>
  </si>
  <si>
    <t>Ogółem plan dotacji na 2016 rok</t>
  </si>
  <si>
    <t>852</t>
  </si>
  <si>
    <t>Uwagi</t>
  </si>
  <si>
    <t>środki pochodzące                  z innych źródeł                     (w tym dotacje)</t>
  </si>
  <si>
    <t>Budowa chodnika przy drodze powiatowej Nr 2709W w Czarnówce od skrzyżowania w Gliniance</t>
  </si>
  <si>
    <t>Modernizacja drogi powiatowej Nr 2711W w Gliniance i Rzakcie</t>
  </si>
  <si>
    <t>Razem Rozdział 70005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</si>
  <si>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</si>
  <si>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</si>
  <si>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Rozdział 85201</t>
  </si>
  <si>
    <t>Modernizacja budynku AGATKA w Ognisku Wychowawczym "Świder"</t>
  </si>
  <si>
    <t xml:space="preserve">Przebudowa i rozbudowa ciągu dróg powiatowych Nr 2715W, 2722W, 2713W w m. Otwock, Pogorzel, Stara Wieś </t>
  </si>
  <si>
    <t>Etap IV: Przebudowa dróg powiatowych Nr 2715W i Nr 2722W w m. Pogorzel, gm. Celestynów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</si>
  <si>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</si>
  <si>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</si>
  <si>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opracowanie dokumentacji projektowo-kosztorysowej</t>
  </si>
  <si>
    <t>wykonanie ciągu pieszo-rowerowego na odcinku od ul. Boh. Westerplatte w Karczewie do ronda na skrzyżowaniu ulic Batorego i Kraszewskiego w Otwocku - opracowanie dokumentacji projektowo-kosztorysowej</t>
  </si>
  <si>
    <t>Przebudowa mostu na przepust w ciągu drogi powiatowej Nr 2741W Kołbiel-Sufczyn w Kołbieli</t>
  </si>
  <si>
    <t>dokumentacja+wykonanie</t>
  </si>
  <si>
    <t>Zakup zamiatarki i posypywarki ciągów pieszych i rowerowych</t>
  </si>
  <si>
    <t>Modernizacja drogi powiatowej Nr 2767W - ul. Kard. Wyszyńskiego w Józefowie</t>
  </si>
  <si>
    <t>Modernizacja drogi powiatowej Nr 2766W - ul. 3 Maja w Józefowie</t>
  </si>
  <si>
    <t xml:space="preserve">Modernizacja drogi powiatowej Nr 2715W - ul. Wawerskiej w Otwocku </t>
  </si>
  <si>
    <t>Modernizacja drogi powiatowej Nr 2764W - ul. Żeromskiego w Otwocku</t>
  </si>
  <si>
    <t>Modernizacja drogi powiatowej Nr 2715W - ul. Armii Krajowej w Otwocku</t>
  </si>
  <si>
    <t>Modernizacja drogi powiatowej Nr 2759W - ul. Poniatowskiego w Otwocku</t>
  </si>
  <si>
    <r>
      <t xml:space="preserve">Modernizacja drogi powiatowej Nr 2724W </t>
    </r>
    <r>
      <rPr>
        <sz val="10"/>
        <color theme="1"/>
        <rFont val="Czcionka tekstu podstawowego"/>
        <family val="2"/>
        <charset val="238"/>
      </rPr>
      <t>w Janowie</t>
    </r>
  </si>
  <si>
    <r>
      <t>Modernizacja drogi powiatowej Nr 2728W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w Ostrówcu</t>
    </r>
  </si>
  <si>
    <t>Modernizacja drogi powiatowej Nr 2774 - ul. Wiślanej w Karczewie</t>
  </si>
  <si>
    <t>Modernizacja drogi powiatowej Nr 2739W w Gadce</t>
  </si>
  <si>
    <t>Przebudowa drogi powiatowej Nr 2245W w m. Dobrzyniec, gmina Kołbiel</t>
  </si>
  <si>
    <t>Modernizacja drogi powiatowej Nr 2745W w Kątach</t>
  </si>
  <si>
    <t>Modernizacja drogi powiatowej Nr 2747W w Natolinie</t>
  </si>
  <si>
    <r>
      <t xml:space="preserve">Modernizacja drogi powiatowej Nr 2752W </t>
    </r>
    <r>
      <rPr>
        <sz val="10"/>
        <color theme="1"/>
        <rFont val="Czcionka tekstu podstawowego"/>
        <family val="2"/>
        <charset val="238"/>
      </rPr>
      <t>w Zambrzykowie</t>
    </r>
  </si>
  <si>
    <t>B. 100 000</t>
  </si>
  <si>
    <t>Modernizacja drogi powiatowej Nr 2735W  w Warszówce</t>
  </si>
  <si>
    <t>opracowanie dokumentacji projektowo-kosztowysowej</t>
  </si>
  <si>
    <t>Modernizacja drogi powiatowej Nr 2709W w Gliniance</t>
  </si>
  <si>
    <t>Zadania z zakresu geodezji i kartografii</t>
  </si>
  <si>
    <t>Regionalne partnerstwo samorządów Mazowsza dla aktywizacji społeczeństwa informacyjnego w zakresie e-administracji i geoinformacji</t>
  </si>
  <si>
    <t>Składki na ubezpieczenie zdrowotne opłacane za osoby pobierające niektóre świadczenia z pomocy społecznej, niektóre świadczenia rodzinne oraz za osoby uczestniczące w zajęciach w centrum integracji społecznej</t>
  </si>
  <si>
    <t>71012</t>
  </si>
  <si>
    <t>85213</t>
  </si>
  <si>
    <t>Ocieplenie stropodachu i wymiana pokrycia dachowego w budynku Powiatowej Biblioteki Publicznej w Otwocku przy ul. Pułaskiego 3A</t>
  </si>
  <si>
    <t>Rozbudowa i modernizacja budynku przy ul. Ujejskiego 14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</si>
  <si>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</si>
  <si>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</si>
  <si>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</si>
  <si>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</si>
  <si>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</si>
  <si>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Przebudowa skrzyżowania dróg powiatowych Nr 2765W - ul. Karczewskiej i Nr 2761W - ul. Przewoskiej i Hożej w Otwocku wraz z ul. Karczewską</t>
  </si>
  <si>
    <r>
      <t>Modernizacja drogi powiatowej Nr 2753W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Radwanków Królewski - Sobienie Kiełczewskie w Radwankowie Szlacheckim i Sobieniach Jeziorach</t>
    </r>
  </si>
  <si>
    <t>Przebudowa drogi powiatowej Nr 2750W Warszawice-Radwanków Szlachecki w Warszawicach</t>
  </si>
  <si>
    <t>B. 30 000</t>
  </si>
  <si>
    <t>Modernizacja drogi powiatowej Nr 2701W w miejscowościach Majdan i Izabela</t>
  </si>
  <si>
    <t>B. 750 000</t>
  </si>
  <si>
    <t>wydatki bieżące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</si>
  <si>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</si>
  <si>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</si>
  <si>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</si>
  <si>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</si>
  <si>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</si>
  <si>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</si>
  <si>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</si>
  <si>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</si>
  <si>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</si>
  <si>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</si>
  <si>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</si>
  <si>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</si>
  <si>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</si>
  <si>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</si>
  <si>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</si>
  <si>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</si>
  <si>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</si>
  <si>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</si>
  <si>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</si>
  <si>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</si>
  <si>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</si>
  <si>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</si>
  <si>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</si>
  <si>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</si>
  <si>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</si>
  <si>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</si>
  <si>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</si>
  <si>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</si>
  <si>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</si>
  <si>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Inne należności żołnierzy zawodowych oraz funkcjonariuszy zaliczane do wynagrodzeń</t>
  </si>
  <si>
    <t>Równoważniki pieniężne i ekwiwalenty dla żołnierzy i funkcjonariuszy oraz pozostałe należności</t>
  </si>
  <si>
    <t xml:space="preserve">Zakupy inwestycyjne - zadania z zakresu geodezji i kartografii                                                                                                                                           </t>
  </si>
  <si>
    <t>B. 2 000 000</t>
  </si>
  <si>
    <t>Modernizacja drogi powiatowej Nr 2768W - ul. Graniczna w Józefowie na odcinku od ul. Nadwiślańskiej do Lisiej</t>
  </si>
  <si>
    <t>41.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</si>
  <si>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</si>
  <si>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</si>
  <si>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</si>
  <si>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</si>
  <si>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</si>
  <si>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Wykonanie dokumentacji projektowej na przebudowę skrzyżowania na rondo w Celestynowie ul. Św. Kazimierza (droga powiatowa) z drogą wojewódzką Nr 797</t>
  </si>
  <si>
    <t>Wykonanie koncepcji przebudowy skrzyżowania ulic Żeromskiego i Reymonta w Otwocku na rondo</t>
  </si>
  <si>
    <t>Budowa barierek ochronnych w Józefowie - zabezpieczenie łuku drogi powiatowej Nr 2769W na wysokości posesji Nr 145</t>
  </si>
  <si>
    <t>42.</t>
  </si>
  <si>
    <t>43.</t>
  </si>
  <si>
    <t>44.</t>
  </si>
  <si>
    <t>45.</t>
  </si>
  <si>
    <t>46.</t>
  </si>
  <si>
    <t>47.</t>
  </si>
  <si>
    <t>Razem Rozdział 75421</t>
  </si>
  <si>
    <t>48.</t>
  </si>
  <si>
    <t>Dochody i wydatki związane z realizacją zadań realizowanych w drodze umów lub porozumień między jednostkami samorządu terytorialnego na 2016 rok - po zmianach</t>
  </si>
  <si>
    <t>Dochody i wydatki związane z realizacją zadań z zakresu administracji rządowej i innych zadań zleconych jednostce samorządu terytorialnego odrębnymi ustawami na 2016 rok - po zmianach</t>
  </si>
  <si>
    <t>Dotacje udzielone w 2016 roku z budżetu podmiotom należącym                                                                                               i nienależącym do sektora finansów publicznych - po zmianach</t>
  </si>
  <si>
    <t>Przychody i rozchody budżetu w 2016 roku - po zmianach</t>
  </si>
  <si>
    <t>Plan wydatków majątkowych na 2016 rok - po zmianach</t>
  </si>
  <si>
    <t>Przeciwdziałanie alkoholizmowi</t>
  </si>
  <si>
    <t>Razem Rozdział 71095</t>
  </si>
  <si>
    <t>Wykonanie koncepcji budowy chodnika w miejscowości Jatne - Dyzin</t>
  </si>
  <si>
    <t>Wykonanie koncepcji budowy chodnika w miejscowości Dąbrówka - Stara Wieś</t>
  </si>
  <si>
    <t>49.</t>
  </si>
  <si>
    <t>Razem Rozdział 75410</t>
  </si>
  <si>
    <t xml:space="preserve">Wpłata na państwowy fundusz celowy - Fundusz Wsparcia Państwowej Straży Pożarnej na dofinansowanie zakupu samochodu </t>
  </si>
  <si>
    <t>Modernizacja drogi powiatowej w Sępochowie</t>
  </si>
  <si>
    <t>Modernizacja drogi powiatowej Nr 1311 w Natolinie</t>
  </si>
  <si>
    <t>Przebudowa drogi powiatowej Nr 2743W Człekówka-Kąty-Antoninek w Człekówce i Chrośnie</t>
  </si>
  <si>
    <t>50.</t>
  </si>
  <si>
    <t>51.</t>
  </si>
  <si>
    <t>Kary, odszkodowania i grzywny wypłacane na rzecz osób prawnych i innych jednostek organizacyjnych</t>
  </si>
  <si>
    <t>85201</t>
  </si>
  <si>
    <t>Placówki opiekuńczo-wychowawcze</t>
  </si>
  <si>
    <t>85204</t>
  </si>
  <si>
    <t>A. 159 183</t>
  </si>
  <si>
    <t>Razem Rozdział 80120</t>
  </si>
  <si>
    <t>52.</t>
  </si>
  <si>
    <t>Zakup kserokopiarki dla Zespołu Szkół Nr 1 w Otwocku</t>
  </si>
  <si>
    <t>Modernizacja drogi powiatowej Nr 2713W Wola Ducka - Wola Karczewska</t>
  </si>
  <si>
    <t>B. 80 000</t>
  </si>
  <si>
    <t>B. 160 000</t>
  </si>
  <si>
    <t>54.</t>
  </si>
  <si>
    <t>Przebudowa przyłącza wodociągowego - dz. ew. nr 5/1 z obr. 50 w Otwocku</t>
  </si>
  <si>
    <t>Dotacja dla Komendy Powiatowej Policji w Otwocku na dofinansowanie zakupu pojazdu nieoznakowanego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</si>
  <si>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</si>
  <si>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B. 2 050</t>
  </si>
  <si>
    <t>B. 150 000</t>
  </si>
  <si>
    <t>WPF</t>
  </si>
  <si>
    <t>Budowa zintegrowanego systemu ostrzegania i alarmowania ludności przed zjawiskami katastrofalnymi i zagrożeniami dla Powiatu Otwockiego</t>
  </si>
  <si>
    <t>55.</t>
  </si>
  <si>
    <t>A. 105 007</t>
  </si>
  <si>
    <t>Dotacje celowe otrzymane z budżetu państwa na inwestycje i zakupy inwestycyjne z zakresu administracji rządowej oraz inne zadania zlecone ustawami realizowane przez powiat</t>
  </si>
  <si>
    <t>Wydatki inwestycyjne jednostek budżetowych</t>
  </si>
  <si>
    <t>Razem Rozdział 85203</t>
  </si>
  <si>
    <t xml:space="preserve">Wykonanie wraz z dokumentacją izolacji termicznej ścian zewnętrznych budynku Środowiskowego Domu Samopomocy w Otwocku </t>
  </si>
  <si>
    <t>56.</t>
  </si>
  <si>
    <t>Modernizacja kotłowni c.o. w budynku JAMNIK w Ognisku Wychowawczym "Świder"</t>
  </si>
  <si>
    <t>Dotacje celowe otrzymane z budżetu państwa na zadania bieżące realizowane przez powiat na podstawie porozumień z organami administracji rządowej</t>
  </si>
  <si>
    <t>Dochody i wydatki związane z realizacją zadań wykonywanych na mocy porozumień                                   z organami administracji rządowej na 2016 rok - po zmianach</t>
  </si>
  <si>
    <t>57.</t>
  </si>
  <si>
    <t>Modernizacja kotłowni c.o. w Domu Pomocy Społecznej w Otwocku przy ul. Konopnickiej 17</t>
  </si>
  <si>
    <t>801</t>
  </si>
  <si>
    <t>Oświata i wychowanie</t>
  </si>
  <si>
    <t>80102</t>
  </si>
  <si>
    <t>Szkoły podstawowe specjalne</t>
  </si>
  <si>
    <t>Zakup środków dydaktycznych i książek</t>
  </si>
  <si>
    <t>80111</t>
  </si>
  <si>
    <t>Gimnazja specjalne</t>
  </si>
  <si>
    <t>A. 19 022</t>
  </si>
  <si>
    <t>Dotacje celowe z budżetu na finansowanie lub dofinansowanie kosztów rrealizacji inwestycji i zakupów inwestycyjnych jednostek niezaliczanych do sektora finansów publicznych</t>
  </si>
  <si>
    <t>Dotacja dla PCZ Sp. z o.o. na dofinansowanie zakupu aparatury medycznej w ramach Narodowego Programu Wyrównywania Dostępności do Profilaktyki i Leczenia Chorób Układu Sercowo - Naczyniowego POLKARD na lata 2013 - 2016</t>
  </si>
  <si>
    <t>Razem Rozdział 85111</t>
  </si>
  <si>
    <t>58.</t>
  </si>
  <si>
    <t>B. 7 950</t>
  </si>
  <si>
    <t>B. 60 000</t>
  </si>
  <si>
    <t>Budowa chodnika przy drodze powiatowej Nr 2713W w miejscowości Celestynów - ul. Otwocka</t>
  </si>
  <si>
    <t>Przebudowa mostu na przepust w ciągu drogi powiatowej Nr 2735W Warszówka-Warszawice w Warszawicach</t>
  </si>
  <si>
    <t>Budowa ciągu pieszorowerowego w ciągu dróg powiatowych Nr 2772W - ul. Kard. Wyszyńskiego w Karczewie i Nr 2762W - ul. Kraszewskiego w Otwocku</t>
  </si>
  <si>
    <t>Razem Rozdział 71015</t>
  </si>
  <si>
    <t>A. 65 000</t>
  </si>
  <si>
    <t>53.</t>
  </si>
  <si>
    <t>59.</t>
  </si>
  <si>
    <t>Zakup samochodu dla Powiatowego Inspektoratu Nadzoru Budowlanego w Otwocku</t>
  </si>
  <si>
    <t>60.</t>
  </si>
  <si>
    <t>Modernizacja sygnalizacji świetlnej na skrzyżowaniu ul. Karczewskiej z ul. Matejki w Otwocku</t>
  </si>
  <si>
    <t>B. 36 000</t>
  </si>
  <si>
    <t>Wydatki na zakupy inwestycyjne jednostek budżetowych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</si>
</sst>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6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Czcionka tekstu podstawowego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Czcionka tekstu podstawowego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8E4B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6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9" fillId="0" borderId="0"/>
    <xf numFmtId="164" fontId="15" fillId="0" borderId="0"/>
    <xf numFmtId="0" fontId="2" fillId="0" borderId="0"/>
    <xf numFmtId="0" fontId="6" fillId="0" borderId="0"/>
    <xf numFmtId="0" fontId="6" fillId="0" borderId="0"/>
    <xf numFmtId="44" fontId="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</xf>
  </cellStyleXfs>
  <cellXfs count="266">
    <xf numFmtId="0" fontId="0" fillId="0" borderId="0" xfId="0" applyAlignment="1"/>
    <xf numFmtId="0" fontId="9" fillId="0" borderId="0" xfId="7" applyFont="1"/>
    <xf numFmtId="0" fontId="5" fillId="0" borderId="13" xfId="7" applyFont="1" applyFill="1" applyBorder="1" applyAlignment="1">
      <alignment horizontal="center" vertical="center"/>
    </xf>
    <xf numFmtId="0" fontId="5" fillId="0" borderId="0" xfId="7" applyFont="1" applyFill="1"/>
    <xf numFmtId="0" fontId="9" fillId="0" borderId="0" xfId="7" applyFont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vertical="center" wrapText="1"/>
    </xf>
    <xf numFmtId="3" fontId="9" fillId="0" borderId="8" xfId="7" applyNumberFormat="1" applyFont="1" applyBorder="1" applyAlignment="1">
      <alignment vertical="center" wrapText="1"/>
    </xf>
    <xf numFmtId="3" fontId="11" fillId="2" borderId="8" xfId="7" applyNumberFormat="1" applyFont="1" applyFill="1" applyBorder="1" applyAlignment="1">
      <alignment vertical="center" wrapText="1"/>
    </xf>
    <xf numFmtId="0" fontId="12" fillId="0" borderId="8" xfId="7" applyFont="1" applyBorder="1" applyAlignment="1">
      <alignment horizontal="center" vertical="center" wrapText="1"/>
    </xf>
    <xf numFmtId="3" fontId="13" fillId="0" borderId="12" xfId="7" applyNumberFormat="1" applyFont="1" applyBorder="1" applyAlignment="1">
      <alignment vertical="center" wrapText="1"/>
    </xf>
    <xf numFmtId="3" fontId="11" fillId="4" borderId="14" xfId="7" applyNumberFormat="1" applyFont="1" applyFill="1" applyBorder="1" applyAlignment="1">
      <alignment vertical="center" wrapText="1"/>
    </xf>
    <xf numFmtId="3" fontId="11" fillId="3" borderId="8" xfId="7" applyNumberFormat="1" applyFont="1" applyFill="1" applyBorder="1" applyAlignment="1">
      <alignment vertical="center" wrapText="1"/>
    </xf>
    <xf numFmtId="3" fontId="9" fillId="0" borderId="0" xfId="7" applyNumberFormat="1" applyFont="1"/>
    <xf numFmtId="0" fontId="16" fillId="0" borderId="0" xfId="9" applyFont="1"/>
    <xf numFmtId="0" fontId="5" fillId="0" borderId="0" xfId="7" applyFont="1"/>
    <xf numFmtId="0" fontId="17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0" xfId="9" applyFont="1" applyAlignment="1">
      <alignment horizontal="right" vertical="top"/>
    </xf>
    <xf numFmtId="0" fontId="11" fillId="5" borderId="6" xfId="9" applyFont="1" applyFill="1" applyBorder="1" applyAlignment="1">
      <alignment horizontal="center" vertical="center"/>
    </xf>
    <xf numFmtId="0" fontId="11" fillId="5" borderId="1" xfId="9" applyFont="1" applyFill="1" applyBorder="1" applyAlignment="1">
      <alignment horizontal="center" vertical="center" wrapText="1"/>
    </xf>
    <xf numFmtId="0" fontId="11" fillId="0" borderId="6" xfId="9" applyFont="1" applyBorder="1" applyAlignment="1">
      <alignment horizontal="center" vertical="center"/>
    </xf>
    <xf numFmtId="0" fontId="11" fillId="0" borderId="6" xfId="9" applyFont="1" applyBorder="1" applyAlignment="1">
      <alignment horizontal="left" vertical="center"/>
    </xf>
    <xf numFmtId="3" fontId="11" fillId="0" borderId="6" xfId="9" applyNumberFormat="1" applyFont="1" applyBorder="1" applyAlignment="1">
      <alignment horizontal="right"/>
    </xf>
    <xf numFmtId="0" fontId="11" fillId="0" borderId="0" xfId="9" applyFont="1" applyAlignment="1">
      <alignment vertical="center"/>
    </xf>
    <xf numFmtId="0" fontId="18" fillId="0" borderId="6" xfId="9" applyFont="1" applyBorder="1" applyAlignment="1">
      <alignment horizontal="center" vertical="center"/>
    </xf>
    <xf numFmtId="0" fontId="18" fillId="0" borderId="6" xfId="9" applyFont="1" applyBorder="1" applyAlignment="1">
      <alignment horizontal="left" vertical="center"/>
    </xf>
    <xf numFmtId="3" fontId="18" fillId="0" borderId="6" xfId="9" applyNumberFormat="1" applyFont="1" applyFill="1" applyBorder="1" applyAlignment="1">
      <alignment horizontal="right"/>
    </xf>
    <xf numFmtId="0" fontId="18" fillId="0" borderId="0" xfId="9" applyFont="1" applyAlignment="1">
      <alignment vertical="center"/>
    </xf>
    <xf numFmtId="3" fontId="18" fillId="0" borderId="6" xfId="9" applyNumberFormat="1" applyFont="1" applyBorder="1" applyAlignment="1">
      <alignment horizontal="right"/>
    </xf>
    <xf numFmtId="3" fontId="11" fillId="0" borderId="6" xfId="9" applyNumberFormat="1" applyFont="1" applyBorder="1" applyAlignment="1"/>
    <xf numFmtId="3" fontId="18" fillId="0" borderId="6" xfId="9" applyNumberFormat="1" applyFont="1" applyFill="1" applyBorder="1" applyAlignment="1"/>
    <xf numFmtId="3" fontId="18" fillId="0" borderId="6" xfId="9" applyNumberFormat="1" applyFont="1" applyBorder="1" applyAlignment="1"/>
    <xf numFmtId="0" fontId="11" fillId="0" borderId="6" xfId="9" applyFont="1" applyBorder="1" applyAlignment="1">
      <alignment vertical="center"/>
    </xf>
    <xf numFmtId="0" fontId="9" fillId="5" borderId="6" xfId="9" applyFont="1" applyFill="1" applyBorder="1" applyAlignment="1">
      <alignment vertical="center"/>
    </xf>
    <xf numFmtId="3" fontId="11" fillId="5" borderId="6" xfId="9" applyNumberFormat="1" applyFont="1" applyFill="1" applyBorder="1" applyAlignment="1"/>
    <xf numFmtId="0" fontId="9" fillId="0" borderId="6" xfId="9" applyFont="1" applyBorder="1" applyAlignment="1">
      <alignment horizontal="center" vertical="center"/>
    </xf>
    <xf numFmtId="0" fontId="9" fillId="0" borderId="1" xfId="9" applyFont="1" applyBorder="1" applyAlignment="1">
      <alignment vertical="center"/>
    </xf>
    <xf numFmtId="3" fontId="9" fillId="0" borderId="6" xfId="9" applyNumberFormat="1" applyFont="1" applyBorder="1" applyAlignment="1"/>
    <xf numFmtId="0" fontId="9" fillId="0" borderId="6" xfId="9" applyFont="1" applyBorder="1" applyAlignment="1">
      <alignment vertical="center"/>
    </xf>
    <xf numFmtId="3" fontId="9" fillId="0" borderId="4" xfId="9" applyNumberFormat="1" applyFont="1" applyBorder="1" applyAlignment="1"/>
    <xf numFmtId="0" fontId="9" fillId="0" borderId="5" xfId="9" applyFont="1" applyBorder="1" applyAlignment="1">
      <alignment vertical="center"/>
    </xf>
    <xf numFmtId="0" fontId="9" fillId="5" borderId="6" xfId="9" applyFont="1" applyFill="1" applyBorder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3" fontId="9" fillId="0" borderId="0" xfId="9" applyNumberFormat="1" applyFont="1" applyBorder="1" applyAlignment="1"/>
    <xf numFmtId="0" fontId="20" fillId="0" borderId="0" xfId="9" applyFont="1" applyAlignment="1">
      <alignment vertical="center"/>
    </xf>
    <xf numFmtId="49" fontId="7" fillId="0" borderId="0" xfId="10" applyNumberFormat="1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7" fillId="0" borderId="0" xfId="10" applyFont="1" applyAlignment="1">
      <alignment vertical="center" wrapText="1"/>
    </xf>
    <xf numFmtId="3" fontId="7" fillId="0" borderId="0" xfId="10" applyNumberFormat="1" applyFont="1" applyAlignment="1">
      <alignment vertical="center"/>
    </xf>
    <xf numFmtId="0" fontId="7" fillId="0" borderId="0" xfId="10" applyFont="1"/>
    <xf numFmtId="0" fontId="7" fillId="0" borderId="0" xfId="10" applyFont="1" applyAlignment="1">
      <alignment vertical="center"/>
    </xf>
    <xf numFmtId="49" fontId="7" fillId="0" borderId="6" xfId="10" applyNumberFormat="1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6" xfId="10" applyFont="1" applyBorder="1" applyAlignment="1">
      <alignment vertical="center" wrapText="1"/>
    </xf>
    <xf numFmtId="3" fontId="7" fillId="0" borderId="6" xfId="10" applyNumberFormat="1" applyFont="1" applyBorder="1" applyAlignment="1">
      <alignment vertical="center"/>
    </xf>
    <xf numFmtId="49" fontId="7" fillId="0" borderId="6" xfId="10" applyNumberFormat="1" applyFont="1" applyBorder="1" applyAlignment="1">
      <alignment vertical="center"/>
    </xf>
    <xf numFmtId="0" fontId="3" fillId="0" borderId="0" xfId="7" applyFont="1"/>
    <xf numFmtId="0" fontId="7" fillId="0" borderId="0" xfId="11" applyFont="1" applyAlignment="1">
      <alignment horizontal="center" vertical="center"/>
    </xf>
    <xf numFmtId="0" fontId="7" fillId="0" borderId="0" xfId="11" applyFont="1" applyAlignment="1">
      <alignment vertical="center" wrapText="1"/>
    </xf>
    <xf numFmtId="3" fontId="7" fillId="0" borderId="0" xfId="11" applyNumberFormat="1" applyFont="1" applyAlignment="1">
      <alignment vertical="center"/>
    </xf>
    <xf numFmtId="0" fontId="7" fillId="0" borderId="0" xfId="11" applyFont="1"/>
    <xf numFmtId="0" fontId="21" fillId="0" borderId="0" xfId="11" applyFont="1" applyAlignment="1">
      <alignment horizontal="center" vertical="center" wrapText="1"/>
    </xf>
    <xf numFmtId="0" fontId="8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6" xfId="11" applyFont="1" applyBorder="1" applyAlignment="1">
      <alignment vertical="center" wrapText="1"/>
    </xf>
    <xf numFmtId="3" fontId="7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10" fillId="0" borderId="0" xfId="7" applyFont="1" applyAlignment="1">
      <alignment vertical="center" wrapText="1"/>
    </xf>
    <xf numFmtId="0" fontId="17" fillId="0" borderId="0" xfId="7" applyFont="1"/>
    <xf numFmtId="0" fontId="23" fillId="0" borderId="0" xfId="7" applyFont="1"/>
    <xf numFmtId="0" fontId="3" fillId="0" borderId="0" xfId="7" applyFont="1" applyAlignment="1">
      <alignment vertical="center"/>
    </xf>
    <xf numFmtId="0" fontId="3" fillId="0" borderId="0" xfId="7" applyFont="1" applyAlignment="1">
      <alignment vertical="center" wrapText="1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0" fontId="24" fillId="0" borderId="0" xfId="7" applyFont="1"/>
    <xf numFmtId="0" fontId="20" fillId="0" borderId="6" xfId="9" applyFont="1" applyFill="1" applyBorder="1" applyAlignment="1">
      <alignment horizontal="center" vertical="center"/>
    </xf>
    <xf numFmtId="0" fontId="20" fillId="0" borderId="6" xfId="9" applyFont="1" applyFill="1" applyBorder="1" applyAlignment="1">
      <alignment horizontal="center" vertical="center" wrapText="1"/>
    </xf>
    <xf numFmtId="0" fontId="11" fillId="0" borderId="0" xfId="7" applyFont="1" applyFill="1" applyAlignment="1">
      <alignment vertical="center"/>
    </xf>
    <xf numFmtId="0" fontId="11" fillId="2" borderId="8" xfId="7" applyFont="1" applyFill="1" applyBorder="1" applyAlignment="1">
      <alignment vertical="center" wrapText="1"/>
    </xf>
    <xf numFmtId="0" fontId="11" fillId="4" borderId="14" xfId="7" applyFont="1" applyFill="1" applyBorder="1" applyAlignment="1">
      <alignment vertical="center" wrapText="1"/>
    </xf>
    <xf numFmtId="0" fontId="9" fillId="0" borderId="8" xfId="7" applyFont="1" applyBorder="1" applyAlignment="1">
      <alignment horizontal="center" vertical="center" wrapText="1"/>
    </xf>
    <xf numFmtId="3" fontId="9" fillId="0" borderId="8" xfId="7" applyNumberFormat="1" applyFont="1" applyBorder="1" applyAlignment="1">
      <alignment vertical="center"/>
    </xf>
    <xf numFmtId="0" fontId="9" fillId="0" borderId="8" xfId="7" applyFont="1" applyBorder="1" applyAlignment="1">
      <alignment horizontal="right" vertical="center" wrapText="1"/>
    </xf>
    <xf numFmtId="3" fontId="9" fillId="0" borderId="8" xfId="7" applyNumberFormat="1" applyFont="1" applyBorder="1" applyAlignment="1">
      <alignment horizontal="right" vertical="center" wrapText="1"/>
    </xf>
    <xf numFmtId="0" fontId="12" fillId="0" borderId="8" xfId="7" applyFont="1" applyBorder="1" applyAlignment="1">
      <alignment horizontal="left" vertical="center" wrapText="1"/>
    </xf>
    <xf numFmtId="0" fontId="5" fillId="0" borderId="8" xfId="7" applyFont="1" applyBorder="1" applyAlignment="1">
      <alignment vertical="center" wrapText="1"/>
    </xf>
    <xf numFmtId="0" fontId="9" fillId="0" borderId="12" xfId="7" applyFont="1" applyBorder="1" applyAlignment="1">
      <alignment horizontal="left" vertical="center" wrapText="1"/>
    </xf>
    <xf numFmtId="0" fontId="9" fillId="0" borderId="12" xfId="7" applyFont="1" applyBorder="1" applyAlignment="1">
      <alignment horizontal="center" vertical="center" wrapText="1"/>
    </xf>
    <xf numFmtId="0" fontId="12" fillId="0" borderId="12" xfId="7" applyFont="1" applyBorder="1" applyAlignment="1">
      <alignment horizontal="left" vertical="center" wrapText="1"/>
    </xf>
    <xf numFmtId="0" fontId="12" fillId="0" borderId="8" xfId="7" applyFont="1" applyBorder="1" applyAlignment="1">
      <alignment vertical="center" wrapText="1"/>
    </xf>
    <xf numFmtId="0" fontId="9" fillId="0" borderId="8" xfId="7" applyFont="1" applyFill="1" applyBorder="1" applyAlignment="1">
      <alignment vertical="center" wrapText="1"/>
    </xf>
    <xf numFmtId="3" fontId="3" fillId="0" borderId="6" xfId="11" applyNumberFormat="1" applyFont="1" applyBorder="1" applyAlignment="1">
      <alignment vertical="center"/>
    </xf>
    <xf numFmtId="0" fontId="9" fillId="0" borderId="8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 wrapText="1"/>
    </xf>
    <xf numFmtId="3" fontId="9" fillId="0" borderId="8" xfId="7" applyNumberFormat="1" applyFont="1" applyFill="1" applyBorder="1" applyAlignment="1">
      <alignment vertical="center" wrapText="1"/>
    </xf>
    <xf numFmtId="3" fontId="9" fillId="0" borderId="8" xfId="7" applyNumberFormat="1" applyFont="1" applyFill="1" applyBorder="1" applyAlignment="1">
      <alignment vertical="center"/>
    </xf>
    <xf numFmtId="0" fontId="9" fillId="0" borderId="8" xfId="7" applyFont="1" applyFill="1" applyBorder="1" applyAlignment="1">
      <alignment horizontal="right" vertical="center" wrapText="1"/>
    </xf>
    <xf numFmtId="0" fontId="5" fillId="0" borderId="8" xfId="7" applyFont="1" applyFill="1" applyBorder="1" applyAlignment="1">
      <alignment vertical="center" wrapText="1"/>
    </xf>
    <xf numFmtId="0" fontId="14" fillId="0" borderId="8" xfId="7" applyFont="1" applyBorder="1" applyAlignment="1">
      <alignment horizontal="left" vertical="center" wrapText="1"/>
    </xf>
    <xf numFmtId="0" fontId="12" fillId="0" borderId="8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center" vertical="center" wrapText="1"/>
    </xf>
    <xf numFmtId="0" fontId="12" fillId="0" borderId="12" xfId="7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6" fillId="0" borderId="8" xfId="7" applyFont="1" applyFill="1" applyBorder="1" applyAlignment="1">
      <alignment vertical="center" wrapText="1"/>
    </xf>
    <xf numFmtId="0" fontId="7" fillId="0" borderId="7" xfId="10" applyFont="1" applyBorder="1" applyAlignment="1">
      <alignment horizontal="center" vertical="center"/>
    </xf>
    <xf numFmtId="3" fontId="7" fillId="0" borderId="3" xfId="10" applyNumberFormat="1" applyFont="1" applyBorder="1" applyAlignment="1">
      <alignment vertical="center"/>
    </xf>
    <xf numFmtId="0" fontId="7" fillId="0" borderId="1" xfId="10" applyFont="1" applyBorder="1" applyAlignment="1">
      <alignment vertical="center" wrapText="1"/>
    </xf>
    <xf numFmtId="0" fontId="7" fillId="0" borderId="5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0" fontId="23" fillId="6" borderId="6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3" fontId="3" fillId="0" borderId="6" xfId="7" applyNumberFormat="1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1" fontId="3" fillId="0" borderId="6" xfId="7" applyNumberFormat="1" applyFont="1" applyBorder="1" applyAlignment="1">
      <alignment vertical="center" wrapText="1"/>
    </xf>
    <xf numFmtId="3" fontId="10" fillId="7" borderId="6" xfId="7" applyNumberFormat="1" applyFont="1" applyFill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3" fillId="0" borderId="6" xfId="7" applyFont="1" applyBorder="1" applyAlignment="1">
      <alignment horizontal="left" vertical="center" wrapText="1"/>
    </xf>
    <xf numFmtId="0" fontId="4" fillId="2" borderId="6" xfId="7" applyFont="1" applyFill="1" applyBorder="1" applyAlignment="1">
      <alignment horizontal="center" vertical="center"/>
    </xf>
    <xf numFmtId="0" fontId="7" fillId="0" borderId="0" xfId="10" applyFont="1" applyFill="1" applyAlignment="1">
      <alignment vertical="center"/>
    </xf>
    <xf numFmtId="49" fontId="7" fillId="8" borderId="6" xfId="10" applyNumberFormat="1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vertical="center" wrapText="1"/>
    </xf>
    <xf numFmtId="3" fontId="7" fillId="8" borderId="6" xfId="10" applyNumberFormat="1" applyFont="1" applyFill="1" applyBorder="1" applyAlignment="1">
      <alignment vertical="center"/>
    </xf>
    <xf numFmtId="0" fontId="3" fillId="8" borderId="6" xfId="1" applyFont="1" applyFill="1" applyBorder="1" applyAlignment="1">
      <alignment vertical="center" wrapText="1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8" fillId="10" borderId="6" xfId="11" applyFont="1" applyFill="1" applyBorder="1" applyAlignment="1">
      <alignment horizontal="center" vertical="center"/>
    </xf>
    <xf numFmtId="0" fontId="8" fillId="10" borderId="6" xfId="11" applyFont="1" applyFill="1" applyBorder="1" applyAlignment="1">
      <alignment vertical="center" wrapText="1"/>
    </xf>
    <xf numFmtId="3" fontId="8" fillId="10" borderId="6" xfId="11" applyNumberFormat="1" applyFont="1" applyFill="1" applyBorder="1" applyAlignment="1">
      <alignment vertical="center"/>
    </xf>
    <xf numFmtId="0" fontId="8" fillId="11" borderId="6" xfId="11" applyFont="1" applyFill="1" applyBorder="1" applyAlignment="1">
      <alignment horizontal="center" vertical="center"/>
    </xf>
    <xf numFmtId="0" fontId="8" fillId="11" borderId="6" xfId="11" applyFont="1" applyFill="1" applyBorder="1" applyAlignment="1">
      <alignment horizontal="center" vertical="center" wrapText="1"/>
    </xf>
    <xf numFmtId="3" fontId="8" fillId="11" borderId="6" xfId="11" applyNumberFormat="1" applyFont="1" applyFill="1" applyBorder="1" applyAlignment="1">
      <alignment horizontal="center" vertical="center"/>
    </xf>
    <xf numFmtId="3" fontId="8" fillId="11" borderId="6" xfId="11" applyNumberFormat="1" applyFont="1" applyFill="1" applyBorder="1" applyAlignment="1">
      <alignment vertical="center"/>
    </xf>
    <xf numFmtId="49" fontId="8" fillId="11" borderId="6" xfId="10" applyNumberFormat="1" applyFont="1" applyFill="1" applyBorder="1" applyAlignment="1">
      <alignment horizontal="center" vertical="center"/>
    </xf>
    <xf numFmtId="0" fontId="8" fillId="11" borderId="6" xfId="10" applyFont="1" applyFill="1" applyBorder="1" applyAlignment="1">
      <alignment horizontal="center" vertical="center"/>
    </xf>
    <xf numFmtId="3" fontId="8" fillId="11" borderId="6" xfId="10" applyNumberFormat="1" applyFont="1" applyFill="1" applyBorder="1" applyAlignment="1">
      <alignment vertical="center"/>
    </xf>
    <xf numFmtId="49" fontId="8" fillId="10" borderId="6" xfId="10" applyNumberFormat="1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vertical="center" wrapText="1"/>
    </xf>
    <xf numFmtId="3" fontId="8" fillId="10" borderId="6" xfId="10" applyNumberFormat="1" applyFont="1" applyFill="1" applyBorder="1" applyAlignment="1">
      <alignment vertical="center"/>
    </xf>
    <xf numFmtId="0" fontId="8" fillId="11" borderId="6" xfId="10" applyFont="1" applyFill="1" applyBorder="1" applyAlignment="1">
      <alignment horizontal="center" vertical="center" wrapText="1"/>
    </xf>
    <xf numFmtId="3" fontId="8" fillId="11" borderId="6" xfId="10" applyNumberFormat="1" applyFont="1" applyFill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9" fillId="12" borderId="8" xfId="7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3" fontId="7" fillId="0" borderId="6" xfId="11" applyNumberFormat="1" applyFont="1" applyFill="1" applyBorder="1" applyAlignment="1">
      <alignment vertical="center"/>
    </xf>
    <xf numFmtId="0" fontId="7" fillId="0" borderId="0" xfId="11" applyFont="1" applyFill="1" applyAlignment="1">
      <alignment vertical="center"/>
    </xf>
    <xf numFmtId="0" fontId="13" fillId="0" borderId="12" xfId="7" applyFont="1" applyBorder="1" applyAlignment="1">
      <alignment horizontal="left" vertical="center" wrapText="1"/>
    </xf>
    <xf numFmtId="0" fontId="28" fillId="0" borderId="8" xfId="7" applyFont="1" applyBorder="1" applyAlignment="1">
      <alignment vertical="center" wrapText="1"/>
    </xf>
    <xf numFmtId="0" fontId="7" fillId="0" borderId="0" xfId="2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7" fillId="13" borderId="6" xfId="2" applyFont="1" applyFill="1" applyBorder="1" applyAlignment="1">
      <alignment horizontal="center" vertical="center"/>
    </xf>
    <xf numFmtId="0" fontId="7" fillId="13" borderId="6" xfId="2" applyFont="1" applyFill="1" applyBorder="1" applyAlignment="1">
      <alignment vertical="center" wrapText="1"/>
    </xf>
    <xf numFmtId="3" fontId="7" fillId="13" borderId="6" xfId="2" applyNumberFormat="1" applyFont="1" applyFill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vertical="center" wrapText="1"/>
    </xf>
    <xf numFmtId="3" fontId="7" fillId="0" borderId="6" xfId="2" applyNumberFormat="1" applyFont="1" applyBorder="1" applyAlignment="1">
      <alignment vertical="center"/>
    </xf>
    <xf numFmtId="0" fontId="7" fillId="0" borderId="0" xfId="2" applyFont="1" applyAlignment="1">
      <alignment horizontal="center"/>
    </xf>
    <xf numFmtId="0" fontId="8" fillId="11" borderId="6" xfId="2" applyFont="1" applyFill="1" applyBorder="1" applyAlignment="1">
      <alignment horizontal="center" vertical="center"/>
    </xf>
    <xf numFmtId="3" fontId="8" fillId="11" borderId="6" xfId="2" applyNumberFormat="1" applyFont="1" applyFill="1" applyBorder="1" applyAlignment="1">
      <alignment vertical="center"/>
    </xf>
    <xf numFmtId="0" fontId="8" fillId="10" borderId="6" xfId="2" applyFont="1" applyFill="1" applyBorder="1" applyAlignment="1">
      <alignment horizontal="center" vertical="center"/>
    </xf>
    <xf numFmtId="0" fontId="8" fillId="10" borderId="6" xfId="2" applyFont="1" applyFill="1" applyBorder="1" applyAlignment="1">
      <alignment vertical="center" wrapText="1"/>
    </xf>
    <xf numFmtId="3" fontId="8" fillId="10" borderId="6" xfId="2" applyNumberFormat="1" applyFont="1" applyFill="1" applyBorder="1" applyAlignment="1">
      <alignment vertical="center"/>
    </xf>
    <xf numFmtId="0" fontId="11" fillId="9" borderId="13" xfId="7" applyFont="1" applyFill="1" applyBorder="1" applyAlignment="1">
      <alignment horizontal="center" vertical="center" wrapText="1"/>
    </xf>
    <xf numFmtId="0" fontId="14" fillId="0" borderId="8" xfId="7" applyFont="1" applyBorder="1" applyAlignment="1">
      <alignment vertical="center" wrapText="1"/>
    </xf>
    <xf numFmtId="0" fontId="29" fillId="0" borderId="6" xfId="7" applyFont="1" applyBorder="1" applyAlignment="1">
      <alignment horizontal="center" vertical="center"/>
    </xf>
    <xf numFmtId="0" fontId="29" fillId="0" borderId="6" xfId="7" applyFont="1" applyBorder="1" applyAlignment="1">
      <alignment vertical="center" wrapText="1"/>
    </xf>
    <xf numFmtId="3" fontId="29" fillId="0" borderId="6" xfId="7" applyNumberFormat="1" applyFont="1" applyBorder="1" applyAlignment="1">
      <alignment vertical="center" wrapText="1"/>
    </xf>
    <xf numFmtId="0" fontId="29" fillId="0" borderId="0" xfId="7" applyFont="1" applyAlignment="1">
      <alignment vertical="center"/>
    </xf>
    <xf numFmtId="0" fontId="30" fillId="0" borderId="8" xfId="7" applyFont="1" applyBorder="1" applyAlignment="1">
      <alignment horizontal="center" vertical="center"/>
    </xf>
    <xf numFmtId="0" fontId="31" fillId="0" borderId="8" xfId="7" applyFont="1" applyBorder="1" applyAlignment="1">
      <alignment horizontal="center" vertical="center" wrapText="1"/>
    </xf>
    <xf numFmtId="0" fontId="31" fillId="0" borderId="8" xfId="7" applyFont="1" applyBorder="1" applyAlignment="1">
      <alignment vertical="center" wrapText="1"/>
    </xf>
    <xf numFmtId="3" fontId="32" fillId="0" borderId="12" xfId="7" applyNumberFormat="1" applyFont="1" applyBorder="1" applyAlignment="1">
      <alignment vertical="center" wrapText="1"/>
    </xf>
    <xf numFmtId="3" fontId="30" fillId="0" borderId="8" xfId="7" applyNumberFormat="1" applyFont="1" applyBorder="1" applyAlignment="1">
      <alignment vertical="center" wrapText="1"/>
    </xf>
    <xf numFmtId="0" fontId="30" fillId="0" borderId="8" xfId="7" applyFont="1" applyBorder="1" applyAlignment="1">
      <alignment vertical="center" wrapText="1"/>
    </xf>
    <xf numFmtId="0" fontId="30" fillId="0" borderId="0" xfId="7" applyFont="1" applyAlignment="1">
      <alignment vertical="center"/>
    </xf>
    <xf numFmtId="0" fontId="29" fillId="0" borderId="6" xfId="7" applyFont="1" applyBorder="1" applyAlignment="1">
      <alignment vertical="center"/>
    </xf>
    <xf numFmtId="3" fontId="29" fillId="0" borderId="6" xfId="7" applyNumberFormat="1" applyFont="1" applyBorder="1" applyAlignment="1">
      <alignment vertical="center"/>
    </xf>
    <xf numFmtId="0" fontId="30" fillId="0" borderId="8" xfId="7" applyFont="1" applyFill="1" applyBorder="1" applyAlignment="1">
      <alignment horizontal="center" vertical="center"/>
    </xf>
    <xf numFmtId="0" fontId="30" fillId="0" borderId="8" xfId="7" applyFont="1" applyFill="1" applyBorder="1" applyAlignment="1">
      <alignment horizontal="center" vertical="center" wrapText="1"/>
    </xf>
    <xf numFmtId="0" fontId="30" fillId="0" borderId="12" xfId="7" applyFont="1" applyFill="1" applyBorder="1" applyAlignment="1">
      <alignment horizontal="center" vertical="center" wrapText="1"/>
    </xf>
    <xf numFmtId="0" fontId="31" fillId="0" borderId="12" xfId="7" applyFont="1" applyFill="1" applyBorder="1" applyAlignment="1">
      <alignment horizontal="left" vertical="center" wrapText="1"/>
    </xf>
    <xf numFmtId="3" fontId="30" fillId="0" borderId="8" xfId="7" applyNumberFormat="1" applyFont="1" applyFill="1" applyBorder="1" applyAlignment="1">
      <alignment vertical="center"/>
    </xf>
    <xf numFmtId="0" fontId="30" fillId="0" borderId="8" xfId="7" applyFont="1" applyFill="1" applyBorder="1" applyAlignment="1">
      <alignment vertical="center" wrapText="1"/>
    </xf>
    <xf numFmtId="0" fontId="30" fillId="0" borderId="8" xfId="7" applyFont="1" applyBorder="1" applyAlignment="1">
      <alignment horizontal="right" vertical="center" wrapText="1"/>
    </xf>
    <xf numFmtId="0" fontId="30" fillId="0" borderId="0" xfId="7" applyFont="1" applyFill="1" applyAlignment="1">
      <alignment vertical="center"/>
    </xf>
    <xf numFmtId="0" fontId="33" fillId="0" borderId="12" xfId="7" applyFont="1" applyFill="1" applyBorder="1" applyAlignment="1">
      <alignment horizontal="left" vertical="center" wrapText="1"/>
    </xf>
    <xf numFmtId="0" fontId="34" fillId="0" borderId="0" xfId="7" applyFont="1" applyFill="1" applyAlignment="1">
      <alignment vertical="center"/>
    </xf>
    <xf numFmtId="0" fontId="35" fillId="0" borderId="6" xfId="11" applyFont="1" applyBorder="1" applyAlignment="1">
      <alignment horizontal="center" vertical="center"/>
    </xf>
    <xf numFmtId="0" fontId="35" fillId="0" borderId="6" xfId="11" applyFont="1" applyBorder="1" applyAlignment="1">
      <alignment vertical="center" wrapText="1"/>
    </xf>
    <xf numFmtId="3" fontId="29" fillId="0" borderId="6" xfId="11" applyNumberFormat="1" applyFont="1" applyBorder="1" applyAlignment="1">
      <alignment vertical="center"/>
    </xf>
    <xf numFmtId="3" fontId="35" fillId="0" borderId="6" xfId="11" applyNumberFormat="1" applyFont="1" applyBorder="1" applyAlignment="1">
      <alignment vertical="center"/>
    </xf>
    <xf numFmtId="0" fontId="35" fillId="0" borderId="0" xfId="11" applyFont="1" applyAlignment="1">
      <alignment vertical="center"/>
    </xf>
    <xf numFmtId="3" fontId="30" fillId="0" borderId="8" xfId="7" applyNumberFormat="1" applyFont="1" applyFill="1" applyBorder="1" applyAlignment="1">
      <alignment vertical="center" wrapText="1"/>
    </xf>
    <xf numFmtId="0" fontId="30" fillId="0" borderId="8" xfId="7" applyFont="1" applyFill="1" applyBorder="1" applyAlignment="1">
      <alignment horizontal="right" vertical="center" wrapText="1"/>
    </xf>
    <xf numFmtId="0" fontId="30" fillId="12" borderId="8" xfId="7" applyFont="1" applyFill="1" applyBorder="1" applyAlignment="1">
      <alignment horizontal="center" vertical="center"/>
    </xf>
    <xf numFmtId="0" fontId="33" fillId="0" borderId="8" xfId="7" applyFont="1" applyBorder="1" applyAlignment="1">
      <alignment vertical="center" wrapText="1"/>
    </xf>
    <xf numFmtId="3" fontId="29" fillId="0" borderId="6" xfId="7" applyNumberFormat="1" applyFont="1" applyBorder="1" applyAlignment="1">
      <alignment horizontal="right" vertical="center" wrapText="1"/>
    </xf>
    <xf numFmtId="0" fontId="29" fillId="0" borderId="0" xfId="7" applyFont="1" applyAlignment="1">
      <alignment vertical="center" wrapText="1"/>
    </xf>
    <xf numFmtId="0" fontId="30" fillId="0" borderId="8" xfId="7" applyFont="1" applyBorder="1" applyAlignment="1">
      <alignment horizontal="center" vertical="center" wrapText="1"/>
    </xf>
    <xf numFmtId="0" fontId="31" fillId="0" borderId="10" xfId="7" applyFont="1" applyBorder="1" applyAlignment="1">
      <alignment horizontal="left" vertical="center" wrapText="1"/>
    </xf>
    <xf numFmtId="3" fontId="30" fillId="0" borderId="14" xfId="7" applyNumberFormat="1" applyFont="1" applyBorder="1" applyAlignment="1">
      <alignment vertical="center" wrapText="1"/>
    </xf>
    <xf numFmtId="0" fontId="30" fillId="0" borderId="14" xfId="7" applyFont="1" applyBorder="1" applyAlignment="1">
      <alignment vertical="center" wrapText="1"/>
    </xf>
    <xf numFmtId="0" fontId="11" fillId="2" borderId="8" xfId="7" applyFont="1" applyFill="1" applyBorder="1" applyAlignment="1">
      <alignment horizontal="center" vertical="center" wrapText="1"/>
    </xf>
    <xf numFmtId="0" fontId="10" fillId="0" borderId="0" xfId="7" applyFont="1" applyBorder="1" applyAlignment="1">
      <alignment horizontal="center"/>
    </xf>
    <xf numFmtId="0" fontId="11" fillId="9" borderId="8" xfId="7" applyFont="1" applyFill="1" applyBorder="1" applyAlignment="1">
      <alignment horizontal="center" vertical="center"/>
    </xf>
    <xf numFmtId="0" fontId="11" fillId="9" borderId="8" xfId="7" applyFont="1" applyFill="1" applyBorder="1" applyAlignment="1">
      <alignment horizontal="center" vertical="center" wrapText="1"/>
    </xf>
    <xf numFmtId="0" fontId="11" fillId="9" borderId="9" xfId="7" applyFont="1" applyFill="1" applyBorder="1" applyAlignment="1">
      <alignment horizontal="center" vertical="center" wrapText="1"/>
    </xf>
    <xf numFmtId="0" fontId="11" fillId="9" borderId="13" xfId="7" applyFont="1" applyFill="1" applyBorder="1" applyAlignment="1">
      <alignment horizontal="center" vertical="center" wrapText="1"/>
    </xf>
    <xf numFmtId="0" fontId="11" fillId="9" borderId="10" xfId="7" applyFont="1" applyFill="1" applyBorder="1" applyAlignment="1">
      <alignment horizontal="center" vertical="center" wrapText="1"/>
    </xf>
    <xf numFmtId="0" fontId="11" fillId="9" borderId="11" xfId="7" applyFont="1" applyFill="1" applyBorder="1" applyAlignment="1">
      <alignment horizontal="center" vertical="center" wrapText="1"/>
    </xf>
    <xf numFmtId="0" fontId="9" fillId="2" borderId="9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11" fillId="4" borderId="8" xfId="7" applyFont="1" applyFill="1" applyBorder="1" applyAlignment="1">
      <alignment horizontal="center" vertical="center" wrapText="1"/>
    </xf>
    <xf numFmtId="0" fontId="11" fillId="4" borderId="10" xfId="7" applyFont="1" applyFill="1" applyBorder="1" applyAlignment="1">
      <alignment horizontal="center" vertical="center" wrapText="1"/>
    </xf>
    <xf numFmtId="0" fontId="9" fillId="0" borderId="9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center" wrapText="1"/>
    </xf>
    <xf numFmtId="0" fontId="12" fillId="0" borderId="13" xfId="7" applyFont="1" applyBorder="1" applyAlignment="1">
      <alignment horizontal="left" vertical="center" wrapText="1"/>
    </xf>
    <xf numFmtId="165" fontId="11" fillId="3" borderId="10" xfId="8" applyNumberFormat="1" applyFont="1" applyFill="1" applyBorder="1" applyAlignment="1" applyProtection="1">
      <alignment horizontal="center" vertical="center" wrapText="1"/>
    </xf>
    <xf numFmtId="165" fontId="11" fillId="3" borderId="11" xfId="8" applyNumberFormat="1" applyFont="1" applyFill="1" applyBorder="1" applyAlignment="1" applyProtection="1">
      <alignment horizontal="center" vertical="center" wrapText="1"/>
    </xf>
    <xf numFmtId="165" fontId="11" fillId="3" borderId="12" xfId="8" applyNumberFormat="1" applyFont="1" applyFill="1" applyBorder="1" applyAlignment="1" applyProtection="1">
      <alignment horizontal="center" vertical="center" wrapText="1"/>
    </xf>
    <xf numFmtId="0" fontId="9" fillId="12" borderId="9" xfId="7" applyFont="1" applyFill="1" applyBorder="1" applyAlignment="1">
      <alignment horizontal="center" vertical="center"/>
    </xf>
    <xf numFmtId="0" fontId="9" fillId="12" borderId="13" xfId="7" applyFont="1" applyFill="1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1" fillId="5" borderId="7" xfId="9" applyFont="1" applyFill="1" applyBorder="1" applyAlignment="1">
      <alignment horizontal="center" vertical="center"/>
    </xf>
    <xf numFmtId="0" fontId="11" fillId="5" borderId="3" xfId="9" applyFont="1" applyFill="1" applyBorder="1" applyAlignment="1">
      <alignment horizontal="center" vertical="center"/>
    </xf>
    <xf numFmtId="49" fontId="21" fillId="0" borderId="0" xfId="10" applyNumberFormat="1" applyFont="1" applyAlignment="1">
      <alignment horizontal="center" vertical="center" wrapText="1"/>
    </xf>
    <xf numFmtId="0" fontId="8" fillId="11" borderId="7" xfId="10" applyFont="1" applyFill="1" applyBorder="1" applyAlignment="1">
      <alignment horizontal="center" vertical="center" wrapText="1"/>
    </xf>
    <xf numFmtId="0" fontId="8" fillId="11" borderId="2" xfId="10" applyFont="1" applyFill="1" applyBorder="1" applyAlignment="1">
      <alignment horizontal="center" vertical="center" wrapText="1"/>
    </xf>
    <xf numFmtId="0" fontId="8" fillId="11" borderId="3" xfId="10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8" fillId="11" borderId="7" xfId="2" applyFont="1" applyFill="1" applyBorder="1" applyAlignment="1">
      <alignment horizontal="center" vertical="center" wrapText="1"/>
    </xf>
    <xf numFmtId="0" fontId="8" fillId="11" borderId="2" xfId="2" applyFont="1" applyFill="1" applyBorder="1" applyAlignment="1">
      <alignment horizontal="center" vertical="center" wrapText="1"/>
    </xf>
    <xf numFmtId="0" fontId="8" fillId="11" borderId="3" xfId="2" applyFont="1" applyFill="1" applyBorder="1" applyAlignment="1">
      <alignment horizontal="center" vertical="center" wrapText="1"/>
    </xf>
    <xf numFmtId="0" fontId="21" fillId="0" borderId="0" xfId="11" applyFont="1" applyAlignment="1">
      <alignment horizontal="center" vertical="center" wrapText="1"/>
    </xf>
    <xf numFmtId="0" fontId="8" fillId="11" borderId="7" xfId="11" applyFont="1" applyFill="1" applyBorder="1" applyAlignment="1">
      <alignment horizontal="center" vertical="center" wrapText="1"/>
    </xf>
    <xf numFmtId="0" fontId="8" fillId="11" borderId="2" xfId="11" applyFont="1" applyFill="1" applyBorder="1" applyAlignment="1">
      <alignment horizontal="center" vertical="center" wrapText="1"/>
    </xf>
    <xf numFmtId="0" fontId="8" fillId="11" borderId="3" xfId="11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 vertical="center" wrapText="1"/>
    </xf>
    <xf numFmtId="44" fontId="4" fillId="2" borderId="6" xfId="12" applyFont="1" applyFill="1" applyBorder="1" applyAlignment="1">
      <alignment horizontal="center" vertical="center"/>
    </xf>
    <xf numFmtId="44" fontId="10" fillId="7" borderId="6" xfId="12" applyFont="1" applyFill="1" applyBorder="1" applyAlignment="1">
      <alignment horizontal="center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D8E4BC"/>
      <color rgb="FFB9CF87"/>
      <color rgb="FFCC99FF"/>
      <color rgb="FF9933FF"/>
      <color rgb="FF9900FF"/>
      <color rgb="FFFFFFCC"/>
      <color rgb="FFFFFF99"/>
      <color rgb="FFCFE3BB"/>
      <color rgb="FFAFD08E"/>
      <color rgb="FFCEE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Normal="100" workbookViewId="0">
      <pane ySplit="5" topLeftCell="A6" activePane="bottomLeft" state="frozen"/>
      <selection activeCell="F21" sqref="F21"/>
      <selection pane="bottomLeft" activeCell="A2" sqref="A2:K2"/>
    </sheetView>
  </sheetViews>
  <sheetFormatPr defaultColWidth="11.6640625" defaultRowHeight="12.75" customHeight="1"/>
  <cols>
    <col min="1" max="1" width="5.1640625" style="1" customWidth="1"/>
    <col min="2" max="2" width="7" style="1" customWidth="1"/>
    <col min="3" max="3" width="9.5" style="1" customWidth="1"/>
    <col min="4" max="4" width="7" style="1" customWidth="1"/>
    <col min="5" max="5" width="89.83203125" style="1" customWidth="1"/>
    <col min="6" max="6" width="14" style="1" customWidth="1"/>
    <col min="7" max="7" width="13.83203125" style="1" customWidth="1"/>
    <col min="8" max="8" width="13" style="1" customWidth="1"/>
    <col min="9" max="9" width="14.1640625" style="1" customWidth="1"/>
    <col min="10" max="10" width="14.33203125" style="1" customWidth="1"/>
    <col min="11" max="11" width="29.83203125" style="1" customWidth="1"/>
    <col min="12" max="12" width="11.6640625" style="158" hidden="1" customWidth="1"/>
    <col min="13" max="16384" width="11.6640625" style="1"/>
  </cols>
  <sheetData>
    <row r="1" spans="1:12" ht="12" customHeight="1"/>
    <row r="2" spans="1:12" ht="15.75" customHeight="1">
      <c r="A2" s="224" t="s">
        <v>261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2" ht="15" customHeight="1" thickBot="1"/>
    <row r="4" spans="1:12" ht="19.5" customHeight="1" thickBot="1">
      <c r="A4" s="225" t="s">
        <v>81</v>
      </c>
      <c r="B4" s="226" t="s">
        <v>0</v>
      </c>
      <c r="C4" s="226" t="s">
        <v>82</v>
      </c>
      <c r="D4" s="227" t="s">
        <v>2</v>
      </c>
      <c r="E4" s="226" t="s">
        <v>83</v>
      </c>
      <c r="F4" s="226" t="s">
        <v>26</v>
      </c>
      <c r="G4" s="229" t="s">
        <v>27</v>
      </c>
      <c r="H4" s="230"/>
      <c r="I4" s="230"/>
      <c r="J4" s="230"/>
      <c r="K4" s="227" t="s">
        <v>151</v>
      </c>
      <c r="L4" s="231"/>
    </row>
    <row r="5" spans="1:12" ht="95.25" customHeight="1" thickBot="1">
      <c r="A5" s="225"/>
      <c r="B5" s="226"/>
      <c r="C5" s="226"/>
      <c r="D5" s="228"/>
      <c r="E5" s="226"/>
      <c r="F5" s="226"/>
      <c r="G5" s="183" t="s">
        <v>84</v>
      </c>
      <c r="H5" s="183" t="s">
        <v>85</v>
      </c>
      <c r="I5" s="183" t="s">
        <v>86</v>
      </c>
      <c r="J5" s="183" t="s">
        <v>152</v>
      </c>
      <c r="K5" s="228"/>
      <c r="L5" s="232"/>
    </row>
    <row r="6" spans="1:12" s="3" customFormat="1" ht="15" customHeight="1" thickBot="1">
      <c r="A6" s="2" t="s">
        <v>87</v>
      </c>
      <c r="B6" s="2" t="s">
        <v>88</v>
      </c>
      <c r="C6" s="2" t="s">
        <v>89</v>
      </c>
      <c r="D6" s="2" t="s">
        <v>90</v>
      </c>
      <c r="E6" s="2" t="s">
        <v>91</v>
      </c>
      <c r="F6" s="2" t="s">
        <v>92</v>
      </c>
      <c r="G6" s="2" t="s">
        <v>93</v>
      </c>
      <c r="H6" s="2" t="s">
        <v>94</v>
      </c>
      <c r="I6" s="2" t="s">
        <v>95</v>
      </c>
      <c r="J6" s="2" t="s">
        <v>96</v>
      </c>
      <c r="K6" s="2" t="s">
        <v>97</v>
      </c>
      <c r="L6" s="160"/>
    </row>
    <row r="7" spans="1:12" s="4" customFormat="1" ht="49.5" customHeight="1" thickBot="1">
      <c r="A7" s="99" t="s">
        <v>87</v>
      </c>
      <c r="B7" s="100">
        <v>600</v>
      </c>
      <c r="C7" s="100">
        <v>60014</v>
      </c>
      <c r="D7" s="100">
        <v>6050</v>
      </c>
      <c r="E7" s="97" t="s">
        <v>160</v>
      </c>
      <c r="F7" s="101">
        <v>1500000</v>
      </c>
      <c r="G7" s="102">
        <v>750000</v>
      </c>
      <c r="H7" s="102"/>
      <c r="I7" s="97"/>
      <c r="J7" s="103" t="s">
        <v>204</v>
      </c>
      <c r="K7" s="104" t="s">
        <v>161</v>
      </c>
      <c r="L7" s="162" t="s">
        <v>291</v>
      </c>
    </row>
    <row r="8" spans="1:12" s="4" customFormat="1" ht="22.5" customHeight="1" thickBot="1">
      <c r="A8" s="99" t="s">
        <v>88</v>
      </c>
      <c r="B8" s="87">
        <v>600</v>
      </c>
      <c r="C8" s="87">
        <v>60014</v>
      </c>
      <c r="D8" s="87">
        <v>6050</v>
      </c>
      <c r="E8" s="7" t="s">
        <v>169</v>
      </c>
      <c r="F8" s="8">
        <f t="shared" ref="F8:F47" si="0">SUM(G8:H8)</f>
        <v>150000</v>
      </c>
      <c r="G8" s="88">
        <v>150000</v>
      </c>
      <c r="H8" s="88"/>
      <c r="I8" s="7"/>
      <c r="J8" s="89"/>
      <c r="K8" s="7"/>
      <c r="L8" s="6"/>
    </row>
    <row r="9" spans="1:12" s="4" customFormat="1" ht="22.5" customHeight="1" thickBot="1">
      <c r="A9" s="99" t="s">
        <v>89</v>
      </c>
      <c r="B9" s="87">
        <v>600</v>
      </c>
      <c r="C9" s="87">
        <v>60014</v>
      </c>
      <c r="D9" s="87">
        <v>6050</v>
      </c>
      <c r="E9" s="7" t="s">
        <v>170</v>
      </c>
      <c r="F9" s="8">
        <f t="shared" si="0"/>
        <v>100000</v>
      </c>
      <c r="G9" s="88">
        <v>100000</v>
      </c>
      <c r="H9" s="88"/>
      <c r="I9" s="7"/>
      <c r="J9" s="90"/>
      <c r="K9" s="7"/>
      <c r="L9" s="6"/>
    </row>
    <row r="10" spans="1:12" s="4" customFormat="1" ht="34.5" customHeight="1" thickBot="1">
      <c r="A10" s="99" t="s">
        <v>90</v>
      </c>
      <c r="B10" s="87">
        <v>600</v>
      </c>
      <c r="C10" s="87">
        <v>60014</v>
      </c>
      <c r="D10" s="87">
        <v>6050</v>
      </c>
      <c r="E10" s="7" t="s">
        <v>239</v>
      </c>
      <c r="F10" s="8">
        <f t="shared" si="0"/>
        <v>150000</v>
      </c>
      <c r="G10" s="88">
        <v>150000</v>
      </c>
      <c r="H10" s="88"/>
      <c r="I10" s="7"/>
      <c r="J10" s="90"/>
      <c r="K10" s="7"/>
      <c r="L10" s="6"/>
    </row>
    <row r="11" spans="1:12" s="4" customFormat="1" ht="34.5" customHeight="1" thickBot="1">
      <c r="A11" s="99" t="s">
        <v>91</v>
      </c>
      <c r="B11" s="87">
        <v>600</v>
      </c>
      <c r="C11" s="87">
        <v>60014</v>
      </c>
      <c r="D11" s="87">
        <v>6050</v>
      </c>
      <c r="E11" s="105" t="s">
        <v>199</v>
      </c>
      <c r="F11" s="8">
        <f t="shared" si="0"/>
        <v>200000</v>
      </c>
      <c r="G11" s="88">
        <v>200000</v>
      </c>
      <c r="H11" s="88"/>
      <c r="I11" s="7"/>
      <c r="J11" s="89"/>
      <c r="K11" s="7"/>
      <c r="L11" s="6"/>
    </row>
    <row r="12" spans="1:12" s="4" customFormat="1" ht="22.5" customHeight="1" thickBot="1">
      <c r="A12" s="99" t="s">
        <v>92</v>
      </c>
      <c r="B12" s="87">
        <v>600</v>
      </c>
      <c r="C12" s="87">
        <v>60014</v>
      </c>
      <c r="D12" s="87">
        <v>6050</v>
      </c>
      <c r="E12" s="91" t="s">
        <v>171</v>
      </c>
      <c r="F12" s="8">
        <f t="shared" si="0"/>
        <v>188650</v>
      </c>
      <c r="G12" s="88">
        <v>188650</v>
      </c>
      <c r="H12" s="8"/>
      <c r="I12" s="7"/>
      <c r="J12" s="89"/>
      <c r="K12" s="7"/>
      <c r="L12" s="6"/>
    </row>
    <row r="13" spans="1:12" s="5" customFormat="1" ht="60.75" customHeight="1" thickBot="1">
      <c r="A13" s="99" t="s">
        <v>93</v>
      </c>
      <c r="B13" s="100">
        <v>600</v>
      </c>
      <c r="C13" s="100">
        <v>60014</v>
      </c>
      <c r="D13" s="100">
        <v>6050</v>
      </c>
      <c r="E13" s="106" t="s">
        <v>162</v>
      </c>
      <c r="F13" s="101">
        <v>4000000</v>
      </c>
      <c r="G13" s="102">
        <v>1642241</v>
      </c>
      <c r="H13" s="101">
        <v>357759</v>
      </c>
      <c r="I13" s="97"/>
      <c r="J13" s="103" t="s">
        <v>238</v>
      </c>
      <c r="K13" s="111"/>
      <c r="L13" s="162" t="s">
        <v>291</v>
      </c>
    </row>
    <row r="14" spans="1:12" s="4" customFormat="1" ht="22.5" customHeight="1" thickBot="1">
      <c r="A14" s="99" t="s">
        <v>94</v>
      </c>
      <c r="B14" s="87">
        <v>600</v>
      </c>
      <c r="C14" s="87">
        <v>60014</v>
      </c>
      <c r="D14" s="87">
        <v>6050</v>
      </c>
      <c r="E14" s="91" t="s">
        <v>172</v>
      </c>
      <c r="F14" s="8">
        <f t="shared" si="0"/>
        <v>150000</v>
      </c>
      <c r="G14" s="88">
        <v>150000</v>
      </c>
      <c r="H14" s="8"/>
      <c r="I14" s="7"/>
      <c r="J14" s="89"/>
      <c r="K14" s="92"/>
      <c r="L14" s="6"/>
    </row>
    <row r="15" spans="1:12" s="4" customFormat="1" ht="22.5" customHeight="1" thickBot="1">
      <c r="A15" s="99" t="s">
        <v>95</v>
      </c>
      <c r="B15" s="87">
        <v>600</v>
      </c>
      <c r="C15" s="87">
        <v>60014</v>
      </c>
      <c r="D15" s="87">
        <v>6050</v>
      </c>
      <c r="E15" s="91" t="s">
        <v>173</v>
      </c>
      <c r="F15" s="8">
        <f t="shared" si="0"/>
        <v>200000</v>
      </c>
      <c r="G15" s="88">
        <v>200000</v>
      </c>
      <c r="H15" s="8"/>
      <c r="I15" s="7"/>
      <c r="J15" s="89"/>
      <c r="K15" s="92"/>
      <c r="L15" s="6"/>
    </row>
    <row r="16" spans="1:12" s="4" customFormat="1" ht="22.5" customHeight="1" thickBot="1">
      <c r="A16" s="99" t="s">
        <v>96</v>
      </c>
      <c r="B16" s="87">
        <v>600</v>
      </c>
      <c r="C16" s="87">
        <v>60014</v>
      </c>
      <c r="D16" s="87">
        <v>6050</v>
      </c>
      <c r="E16" s="91" t="s">
        <v>174</v>
      </c>
      <c r="F16" s="8">
        <f t="shared" si="0"/>
        <v>150000</v>
      </c>
      <c r="G16" s="88">
        <v>150000</v>
      </c>
      <c r="H16" s="8"/>
      <c r="I16" s="7"/>
      <c r="J16" s="89"/>
      <c r="K16" s="92"/>
      <c r="L16" s="6"/>
    </row>
    <row r="17" spans="1:12" s="5" customFormat="1" ht="36" customHeight="1" thickBot="1">
      <c r="A17" s="99" t="s">
        <v>97</v>
      </c>
      <c r="B17" s="100">
        <v>600</v>
      </c>
      <c r="C17" s="100">
        <v>60014</v>
      </c>
      <c r="D17" s="100">
        <v>6050</v>
      </c>
      <c r="E17" s="106" t="s">
        <v>163</v>
      </c>
      <c r="F17" s="101">
        <f t="shared" si="0"/>
        <v>82700</v>
      </c>
      <c r="G17" s="102">
        <v>82700</v>
      </c>
      <c r="H17" s="101"/>
      <c r="I17" s="97"/>
      <c r="J17" s="103"/>
      <c r="K17" s="104" t="s">
        <v>164</v>
      </c>
      <c r="L17" s="162" t="s">
        <v>291</v>
      </c>
    </row>
    <row r="18" spans="1:12" s="4" customFormat="1" ht="22.5" customHeight="1" thickBot="1">
      <c r="A18" s="99" t="s">
        <v>206</v>
      </c>
      <c r="B18" s="87">
        <v>600</v>
      </c>
      <c r="C18" s="87">
        <v>60014</v>
      </c>
      <c r="D18" s="87">
        <v>6050</v>
      </c>
      <c r="E18" s="91" t="s">
        <v>175</v>
      </c>
      <c r="F18" s="8">
        <f t="shared" si="0"/>
        <v>150000</v>
      </c>
      <c r="G18" s="88">
        <v>150000</v>
      </c>
      <c r="H18" s="8"/>
      <c r="I18" s="7"/>
      <c r="J18" s="7"/>
      <c r="K18" s="7"/>
      <c r="L18" s="6"/>
    </row>
    <row r="19" spans="1:12" s="4" customFormat="1" ht="22.5" customHeight="1" thickBot="1">
      <c r="A19" s="99" t="s">
        <v>207</v>
      </c>
      <c r="B19" s="87">
        <v>600</v>
      </c>
      <c r="C19" s="87">
        <v>60014</v>
      </c>
      <c r="D19" s="87">
        <v>6050</v>
      </c>
      <c r="E19" s="91" t="s">
        <v>176</v>
      </c>
      <c r="F19" s="8">
        <f t="shared" si="0"/>
        <v>100000</v>
      </c>
      <c r="G19" s="88">
        <v>100000</v>
      </c>
      <c r="H19" s="8"/>
      <c r="I19" s="7"/>
      <c r="J19" s="89"/>
      <c r="K19" s="7"/>
      <c r="L19" s="6"/>
    </row>
    <row r="20" spans="1:12" s="4" customFormat="1" ht="22.5" customHeight="1" thickBot="1">
      <c r="A20" s="99" t="s">
        <v>208</v>
      </c>
      <c r="B20" s="87">
        <v>600</v>
      </c>
      <c r="C20" s="87">
        <v>60014</v>
      </c>
      <c r="D20" s="87">
        <v>6050</v>
      </c>
      <c r="E20" s="91" t="s">
        <v>177</v>
      </c>
      <c r="F20" s="8">
        <f t="shared" si="0"/>
        <v>250000</v>
      </c>
      <c r="G20" s="88">
        <v>250000</v>
      </c>
      <c r="H20" s="8"/>
      <c r="I20" s="7"/>
      <c r="J20" s="89"/>
      <c r="K20" s="7"/>
      <c r="L20" s="6"/>
    </row>
    <row r="21" spans="1:12" s="5" customFormat="1" ht="87" customHeight="1" thickBot="1">
      <c r="A21" s="99" t="s">
        <v>209</v>
      </c>
      <c r="B21" s="100">
        <v>600</v>
      </c>
      <c r="C21" s="100">
        <v>60014</v>
      </c>
      <c r="D21" s="100">
        <v>6050</v>
      </c>
      <c r="E21" s="106" t="s">
        <v>321</v>
      </c>
      <c r="F21" s="101">
        <f t="shared" si="0"/>
        <v>50000</v>
      </c>
      <c r="G21" s="102">
        <v>50000</v>
      </c>
      <c r="H21" s="101"/>
      <c r="I21" s="97"/>
      <c r="J21" s="103"/>
      <c r="K21" s="104" t="s">
        <v>165</v>
      </c>
      <c r="L21" s="162" t="s">
        <v>291</v>
      </c>
    </row>
    <row r="22" spans="1:12" s="4" customFormat="1" ht="22.5" customHeight="1" thickBot="1">
      <c r="A22" s="99" t="s">
        <v>210</v>
      </c>
      <c r="B22" s="87">
        <v>600</v>
      </c>
      <c r="C22" s="87">
        <v>60014</v>
      </c>
      <c r="D22" s="87">
        <v>6050</v>
      </c>
      <c r="E22" s="93" t="s">
        <v>178</v>
      </c>
      <c r="F22" s="8">
        <f t="shared" si="0"/>
        <v>150000</v>
      </c>
      <c r="G22" s="88">
        <v>150000</v>
      </c>
      <c r="H22" s="8"/>
      <c r="I22" s="7"/>
      <c r="J22" s="89"/>
      <c r="K22" s="7"/>
      <c r="L22" s="6"/>
    </row>
    <row r="23" spans="1:12" s="5" customFormat="1" ht="22.5" customHeight="1" thickBot="1">
      <c r="A23" s="99" t="s">
        <v>211</v>
      </c>
      <c r="B23" s="100">
        <v>600</v>
      </c>
      <c r="C23" s="100">
        <v>60014</v>
      </c>
      <c r="D23" s="100">
        <v>6050</v>
      </c>
      <c r="E23" s="107" t="s">
        <v>179</v>
      </c>
      <c r="F23" s="101">
        <v>200000</v>
      </c>
      <c r="G23" s="102">
        <v>150000</v>
      </c>
      <c r="H23" s="101"/>
      <c r="I23" s="97"/>
      <c r="J23" s="103" t="s">
        <v>98</v>
      </c>
      <c r="K23" s="97"/>
      <c r="L23" s="162" t="s">
        <v>291</v>
      </c>
    </row>
    <row r="24" spans="1:12" s="205" customFormat="1" ht="37.5" customHeight="1" thickBot="1">
      <c r="A24" s="198" t="s">
        <v>212</v>
      </c>
      <c r="B24" s="199">
        <v>600</v>
      </c>
      <c r="C24" s="199">
        <v>60014</v>
      </c>
      <c r="D24" s="200">
        <v>6050</v>
      </c>
      <c r="E24" s="201" t="s">
        <v>271</v>
      </c>
      <c r="F24" s="213">
        <v>260000</v>
      </c>
      <c r="G24" s="202">
        <v>200000</v>
      </c>
      <c r="H24" s="213"/>
      <c r="I24" s="203"/>
      <c r="J24" s="214" t="s">
        <v>318</v>
      </c>
      <c r="K24" s="203"/>
      <c r="L24" s="215" t="s">
        <v>291</v>
      </c>
    </row>
    <row r="25" spans="1:12" s="4" customFormat="1" ht="34.5" customHeight="1" thickBot="1">
      <c r="A25" s="99" t="s">
        <v>213</v>
      </c>
      <c r="B25" s="87">
        <v>600</v>
      </c>
      <c r="C25" s="87">
        <v>60014</v>
      </c>
      <c r="D25" s="94">
        <v>6050</v>
      </c>
      <c r="E25" s="95" t="s">
        <v>166</v>
      </c>
      <c r="F25" s="8">
        <v>394183</v>
      </c>
      <c r="G25" s="88">
        <v>235000</v>
      </c>
      <c r="H25" s="8"/>
      <c r="I25" s="7"/>
      <c r="J25" s="89" t="s">
        <v>278</v>
      </c>
      <c r="K25" s="92" t="s">
        <v>167</v>
      </c>
      <c r="L25" s="6"/>
    </row>
    <row r="26" spans="1:12" s="4" customFormat="1" ht="22.5" customHeight="1" thickBot="1">
      <c r="A26" s="99" t="s">
        <v>214</v>
      </c>
      <c r="B26" s="87">
        <v>600</v>
      </c>
      <c r="C26" s="87">
        <v>60014</v>
      </c>
      <c r="D26" s="94">
        <v>6050</v>
      </c>
      <c r="E26" s="95" t="s">
        <v>180</v>
      </c>
      <c r="F26" s="8">
        <f t="shared" si="0"/>
        <v>100000</v>
      </c>
      <c r="G26" s="88">
        <v>100000</v>
      </c>
      <c r="H26" s="8"/>
      <c r="I26" s="7"/>
      <c r="J26" s="89"/>
      <c r="K26" s="92"/>
      <c r="L26" s="6"/>
    </row>
    <row r="27" spans="1:12" s="4" customFormat="1" ht="22.5" customHeight="1" thickBot="1">
      <c r="A27" s="99" t="s">
        <v>215</v>
      </c>
      <c r="B27" s="87">
        <v>600</v>
      </c>
      <c r="C27" s="87">
        <v>60014</v>
      </c>
      <c r="D27" s="94">
        <v>6050</v>
      </c>
      <c r="E27" s="95" t="s">
        <v>181</v>
      </c>
      <c r="F27" s="8">
        <f t="shared" si="0"/>
        <v>400000</v>
      </c>
      <c r="G27" s="88">
        <v>400000</v>
      </c>
      <c r="H27" s="8"/>
      <c r="I27" s="7"/>
      <c r="J27" s="89"/>
      <c r="K27" s="7"/>
      <c r="L27" s="6"/>
    </row>
    <row r="28" spans="1:12" s="4" customFormat="1" ht="36" customHeight="1" thickBot="1">
      <c r="A28" s="99" t="s">
        <v>216</v>
      </c>
      <c r="B28" s="87">
        <v>600</v>
      </c>
      <c r="C28" s="87">
        <v>60014</v>
      </c>
      <c r="D28" s="94">
        <v>6050</v>
      </c>
      <c r="E28" s="95" t="s">
        <v>200</v>
      </c>
      <c r="F28" s="8">
        <f t="shared" si="0"/>
        <v>175000</v>
      </c>
      <c r="G28" s="88">
        <v>175000</v>
      </c>
      <c r="H28" s="8"/>
      <c r="I28" s="7"/>
      <c r="J28" s="89"/>
      <c r="K28" s="7"/>
      <c r="L28" s="6"/>
    </row>
    <row r="29" spans="1:12" s="4" customFormat="1" ht="22.5" customHeight="1" thickBot="1">
      <c r="A29" s="99" t="s">
        <v>217</v>
      </c>
      <c r="B29" s="87">
        <v>600</v>
      </c>
      <c r="C29" s="87">
        <v>60014</v>
      </c>
      <c r="D29" s="94">
        <v>6050</v>
      </c>
      <c r="E29" s="95" t="s">
        <v>182</v>
      </c>
      <c r="F29" s="8">
        <v>300000</v>
      </c>
      <c r="G29" s="88">
        <v>200000</v>
      </c>
      <c r="H29" s="8"/>
      <c r="I29" s="7"/>
      <c r="J29" s="89" t="s">
        <v>183</v>
      </c>
      <c r="K29" s="7"/>
      <c r="L29" s="6"/>
    </row>
    <row r="30" spans="1:12" s="4" customFormat="1" ht="22.5" customHeight="1" thickBot="1">
      <c r="A30" s="99" t="s">
        <v>218</v>
      </c>
      <c r="B30" s="87">
        <v>600</v>
      </c>
      <c r="C30" s="87">
        <v>60014</v>
      </c>
      <c r="D30" s="94">
        <v>6050</v>
      </c>
      <c r="E30" s="95" t="s">
        <v>184</v>
      </c>
      <c r="F30" s="8">
        <f t="shared" si="0"/>
        <v>100000</v>
      </c>
      <c r="G30" s="88">
        <v>100000</v>
      </c>
      <c r="H30" s="8"/>
      <c r="I30" s="7"/>
      <c r="J30" s="89"/>
      <c r="K30" s="7"/>
      <c r="L30" s="6"/>
    </row>
    <row r="31" spans="1:12" s="5" customFormat="1" ht="37.5" customHeight="1" thickBot="1">
      <c r="A31" s="99" t="s">
        <v>219</v>
      </c>
      <c r="B31" s="100">
        <v>600</v>
      </c>
      <c r="C31" s="100">
        <v>60014</v>
      </c>
      <c r="D31" s="108">
        <v>6050</v>
      </c>
      <c r="E31" s="109" t="s">
        <v>320</v>
      </c>
      <c r="F31" s="101">
        <f t="shared" si="0"/>
        <v>50000</v>
      </c>
      <c r="G31" s="102">
        <v>50000</v>
      </c>
      <c r="H31" s="101"/>
      <c r="I31" s="97"/>
      <c r="J31" s="103"/>
      <c r="K31" s="104" t="s">
        <v>185</v>
      </c>
      <c r="L31" s="162" t="s">
        <v>291</v>
      </c>
    </row>
    <row r="32" spans="1:12" s="5" customFormat="1" ht="37.5" customHeight="1" thickBot="1">
      <c r="A32" s="99" t="s">
        <v>220</v>
      </c>
      <c r="B32" s="100">
        <v>600</v>
      </c>
      <c r="C32" s="100">
        <v>60014</v>
      </c>
      <c r="D32" s="108">
        <v>6050</v>
      </c>
      <c r="E32" s="109" t="s">
        <v>201</v>
      </c>
      <c r="F32" s="101">
        <f t="shared" si="0"/>
        <v>25000</v>
      </c>
      <c r="G32" s="102">
        <v>25000</v>
      </c>
      <c r="H32" s="101"/>
      <c r="I32" s="97"/>
      <c r="J32" s="103"/>
      <c r="K32" s="104"/>
      <c r="L32" s="99"/>
    </row>
    <row r="33" spans="1:13" s="4" customFormat="1" ht="22.5" customHeight="1" thickBot="1">
      <c r="A33" s="99" t="s">
        <v>221</v>
      </c>
      <c r="B33" s="87">
        <v>600</v>
      </c>
      <c r="C33" s="87">
        <v>60014</v>
      </c>
      <c r="D33" s="94">
        <v>6050</v>
      </c>
      <c r="E33" s="95" t="s">
        <v>186</v>
      </c>
      <c r="F33" s="101">
        <f t="shared" si="0"/>
        <v>150000</v>
      </c>
      <c r="G33" s="88">
        <v>150000</v>
      </c>
      <c r="H33" s="8"/>
      <c r="I33" s="7"/>
      <c r="K33" s="7"/>
      <c r="L33" s="6"/>
    </row>
    <row r="34" spans="1:13" s="5" customFormat="1" ht="35.25" customHeight="1" thickBot="1">
      <c r="A34" s="99" t="s">
        <v>222</v>
      </c>
      <c r="B34" s="100">
        <v>600</v>
      </c>
      <c r="C34" s="100">
        <v>60014</v>
      </c>
      <c r="D34" s="108">
        <v>6050</v>
      </c>
      <c r="E34" s="109" t="s">
        <v>153</v>
      </c>
      <c r="F34" s="101">
        <v>180000</v>
      </c>
      <c r="G34" s="102">
        <v>150000</v>
      </c>
      <c r="H34" s="101"/>
      <c r="I34" s="97"/>
      <c r="J34" s="89" t="s">
        <v>202</v>
      </c>
      <c r="K34" s="97"/>
      <c r="L34" s="162" t="s">
        <v>291</v>
      </c>
    </row>
    <row r="35" spans="1:13" s="5" customFormat="1" ht="22.5" customHeight="1" thickBot="1">
      <c r="A35" s="99" t="s">
        <v>223</v>
      </c>
      <c r="B35" s="100">
        <v>600</v>
      </c>
      <c r="C35" s="100">
        <v>60014</v>
      </c>
      <c r="D35" s="108">
        <v>6050</v>
      </c>
      <c r="E35" s="109" t="s">
        <v>154</v>
      </c>
      <c r="F35" s="101">
        <v>350000</v>
      </c>
      <c r="G35" s="102">
        <v>200000</v>
      </c>
      <c r="H35" s="102"/>
      <c r="I35" s="97"/>
      <c r="J35" s="89" t="s">
        <v>290</v>
      </c>
      <c r="K35" s="97"/>
      <c r="L35" s="162" t="s">
        <v>291</v>
      </c>
    </row>
    <row r="36" spans="1:13" s="5" customFormat="1" ht="22.5" customHeight="1" thickBot="1">
      <c r="A36" s="99" t="s">
        <v>224</v>
      </c>
      <c r="B36" s="100">
        <v>600</v>
      </c>
      <c r="C36" s="100">
        <v>60014</v>
      </c>
      <c r="D36" s="108">
        <v>6050</v>
      </c>
      <c r="E36" s="109" t="s">
        <v>203</v>
      </c>
      <c r="F36" s="101">
        <v>160000</v>
      </c>
      <c r="G36" s="102"/>
      <c r="H36" s="102"/>
      <c r="I36" s="97"/>
      <c r="J36" s="89" t="s">
        <v>284</v>
      </c>
      <c r="K36" s="97"/>
      <c r="L36" s="99"/>
    </row>
    <row r="37" spans="1:13" s="5" customFormat="1" ht="22.5" customHeight="1" thickBot="1">
      <c r="A37" s="99" t="s">
        <v>225</v>
      </c>
      <c r="B37" s="100">
        <v>600</v>
      </c>
      <c r="C37" s="100">
        <v>60014</v>
      </c>
      <c r="D37" s="108">
        <v>6050</v>
      </c>
      <c r="E37" s="109" t="s">
        <v>265</v>
      </c>
      <c r="F37" s="8">
        <v>6150</v>
      </c>
      <c r="G37" s="8">
        <v>4100</v>
      </c>
      <c r="H37" s="102"/>
      <c r="I37" s="97"/>
      <c r="J37" s="89" t="s">
        <v>289</v>
      </c>
      <c r="K37" s="97"/>
      <c r="L37" s="99"/>
    </row>
    <row r="38" spans="1:13" s="205" customFormat="1" ht="22.5" customHeight="1" thickBot="1">
      <c r="A38" s="198" t="s">
        <v>226</v>
      </c>
      <c r="B38" s="199">
        <v>600</v>
      </c>
      <c r="C38" s="199">
        <v>60014</v>
      </c>
      <c r="D38" s="200">
        <v>6050</v>
      </c>
      <c r="E38" s="201" t="s">
        <v>264</v>
      </c>
      <c r="F38" s="193">
        <v>12050</v>
      </c>
      <c r="G38" s="193">
        <v>4100</v>
      </c>
      <c r="H38" s="202"/>
      <c r="I38" s="203"/>
      <c r="J38" s="204" t="s">
        <v>317</v>
      </c>
      <c r="K38" s="203"/>
      <c r="L38" s="198"/>
    </row>
    <row r="39" spans="1:13" s="205" customFormat="1" ht="35.25" customHeight="1" thickBot="1">
      <c r="A39" s="198" t="s">
        <v>227</v>
      </c>
      <c r="B39" s="199">
        <v>600</v>
      </c>
      <c r="C39" s="199">
        <v>60014</v>
      </c>
      <c r="D39" s="200">
        <v>6050</v>
      </c>
      <c r="E39" s="201" t="s">
        <v>246</v>
      </c>
      <c r="F39" s="193">
        <v>73800</v>
      </c>
      <c r="G39" s="193">
        <v>73800</v>
      </c>
      <c r="H39" s="202"/>
      <c r="I39" s="203"/>
      <c r="J39" s="204">
        <v>0</v>
      </c>
      <c r="K39" s="203"/>
      <c r="L39" s="198"/>
      <c r="M39" s="207"/>
    </row>
    <row r="40" spans="1:13" s="5" customFormat="1" ht="36.75" customHeight="1" thickBot="1">
      <c r="A40" s="99" t="s">
        <v>228</v>
      </c>
      <c r="B40" s="100">
        <v>600</v>
      </c>
      <c r="C40" s="100">
        <v>60014</v>
      </c>
      <c r="D40" s="108">
        <v>6050</v>
      </c>
      <c r="E40" s="109" t="s">
        <v>319</v>
      </c>
      <c r="F40" s="8">
        <f t="shared" si="0"/>
        <v>80000</v>
      </c>
      <c r="G40" s="8">
        <v>80000</v>
      </c>
      <c r="H40" s="102"/>
      <c r="I40" s="97"/>
      <c r="J40" s="89"/>
      <c r="K40" s="97"/>
      <c r="L40" s="99"/>
    </row>
    <row r="41" spans="1:13" s="5" customFormat="1" ht="33" customHeight="1" thickBot="1">
      <c r="A41" s="99" t="s">
        <v>229</v>
      </c>
      <c r="B41" s="100">
        <v>600</v>
      </c>
      <c r="C41" s="100">
        <v>60014</v>
      </c>
      <c r="D41" s="108">
        <v>6050</v>
      </c>
      <c r="E41" s="109" t="s">
        <v>247</v>
      </c>
      <c r="F41" s="8">
        <f t="shared" si="0"/>
        <v>0</v>
      </c>
      <c r="G41" s="8">
        <v>0</v>
      </c>
      <c r="H41" s="102"/>
      <c r="I41" s="97"/>
      <c r="J41" s="89"/>
      <c r="K41" s="97"/>
      <c r="L41" s="99"/>
    </row>
    <row r="42" spans="1:13" s="5" customFormat="1" ht="34.5" customHeight="1" thickBot="1">
      <c r="A42" s="99" t="s">
        <v>230</v>
      </c>
      <c r="B42" s="100">
        <v>600</v>
      </c>
      <c r="C42" s="100">
        <v>60014</v>
      </c>
      <c r="D42" s="108">
        <v>6050</v>
      </c>
      <c r="E42" s="109" t="s">
        <v>248</v>
      </c>
      <c r="F42" s="8">
        <f t="shared" si="0"/>
        <v>50000</v>
      </c>
      <c r="G42" s="8">
        <v>50000</v>
      </c>
      <c r="H42" s="102"/>
      <c r="I42" s="97"/>
      <c r="J42" s="89"/>
      <c r="K42" s="97"/>
      <c r="L42" s="99"/>
    </row>
    <row r="43" spans="1:13" s="5" customFormat="1" ht="22.5" customHeight="1" thickBot="1">
      <c r="A43" s="99" t="s">
        <v>231</v>
      </c>
      <c r="B43" s="100">
        <v>600</v>
      </c>
      <c r="C43" s="100">
        <v>60014</v>
      </c>
      <c r="D43" s="108">
        <v>6050</v>
      </c>
      <c r="E43" s="109" t="s">
        <v>269</v>
      </c>
      <c r="F43" s="8">
        <v>50000</v>
      </c>
      <c r="G43" s="8"/>
      <c r="H43" s="102"/>
      <c r="I43" s="97"/>
      <c r="J43" s="89" t="s">
        <v>98</v>
      </c>
      <c r="K43" s="97"/>
      <c r="L43" s="99"/>
    </row>
    <row r="44" spans="1:13" s="205" customFormat="1" ht="22.5" customHeight="1" thickBot="1">
      <c r="A44" s="198" t="s">
        <v>232</v>
      </c>
      <c r="B44" s="199">
        <v>600</v>
      </c>
      <c r="C44" s="199">
        <v>60014</v>
      </c>
      <c r="D44" s="200">
        <v>6050</v>
      </c>
      <c r="E44" s="206" t="s">
        <v>270</v>
      </c>
      <c r="F44" s="193">
        <v>0</v>
      </c>
      <c r="G44" s="193"/>
      <c r="H44" s="202"/>
      <c r="I44" s="203"/>
      <c r="J44" s="204">
        <v>0</v>
      </c>
      <c r="K44" s="203"/>
      <c r="L44" s="198"/>
    </row>
    <row r="45" spans="1:13" s="5" customFormat="1" ht="22.5" customHeight="1" thickBot="1">
      <c r="A45" s="99" t="s">
        <v>233</v>
      </c>
      <c r="B45" s="100">
        <v>600</v>
      </c>
      <c r="C45" s="100">
        <v>60014</v>
      </c>
      <c r="D45" s="108">
        <v>6050</v>
      </c>
      <c r="E45" s="109" t="s">
        <v>282</v>
      </c>
      <c r="F45" s="8">
        <v>80000</v>
      </c>
      <c r="G45" s="8"/>
      <c r="H45" s="102"/>
      <c r="I45" s="97"/>
      <c r="J45" s="89" t="s">
        <v>283</v>
      </c>
      <c r="K45" s="97"/>
      <c r="L45" s="99"/>
    </row>
    <row r="46" spans="1:13" s="205" customFormat="1" ht="36.75" customHeight="1" thickBot="1">
      <c r="A46" s="198" t="s">
        <v>234</v>
      </c>
      <c r="B46" s="199">
        <v>600</v>
      </c>
      <c r="C46" s="199">
        <v>60014</v>
      </c>
      <c r="D46" s="200">
        <v>6050</v>
      </c>
      <c r="E46" s="201" t="s">
        <v>328</v>
      </c>
      <c r="F46" s="193">
        <v>36000</v>
      </c>
      <c r="G46" s="193"/>
      <c r="H46" s="202"/>
      <c r="I46" s="203"/>
      <c r="J46" s="204" t="s">
        <v>329</v>
      </c>
      <c r="K46" s="203"/>
      <c r="L46" s="198"/>
    </row>
    <row r="47" spans="1:13" s="4" customFormat="1" ht="22.5" customHeight="1" thickBot="1">
      <c r="A47" s="99" t="s">
        <v>240</v>
      </c>
      <c r="B47" s="87">
        <v>600</v>
      </c>
      <c r="C47" s="87">
        <v>60014</v>
      </c>
      <c r="D47" s="94">
        <v>6060</v>
      </c>
      <c r="E47" s="166" t="s">
        <v>168</v>
      </c>
      <c r="F47" s="8">
        <f t="shared" si="0"/>
        <v>289050</v>
      </c>
      <c r="G47" s="8">
        <v>289050</v>
      </c>
      <c r="H47" s="8"/>
      <c r="I47" s="7"/>
      <c r="J47" s="7"/>
      <c r="K47" s="7"/>
      <c r="L47" s="6"/>
    </row>
    <row r="48" spans="1:13" s="84" customFormat="1" ht="22.5" customHeight="1" thickBot="1">
      <c r="A48" s="223" t="s">
        <v>99</v>
      </c>
      <c r="B48" s="223"/>
      <c r="C48" s="223"/>
      <c r="D48" s="223"/>
      <c r="E48" s="223"/>
      <c r="F48" s="9">
        <f>SUM(F7:F47)</f>
        <v>11092583</v>
      </c>
      <c r="G48" s="9">
        <f t="shared" ref="G48:H48" si="1">SUM(G7:G47)</f>
        <v>7099641</v>
      </c>
      <c r="H48" s="9">
        <f t="shared" si="1"/>
        <v>357759</v>
      </c>
      <c r="I48" s="9"/>
      <c r="J48" s="9">
        <v>3635183</v>
      </c>
      <c r="K48" s="85"/>
      <c r="L48" s="161"/>
    </row>
    <row r="49" spans="1:12" s="4" customFormat="1" ht="33.75" customHeight="1" thickBot="1">
      <c r="A49" s="6" t="s">
        <v>249</v>
      </c>
      <c r="B49" s="10">
        <v>700</v>
      </c>
      <c r="C49" s="10">
        <v>70005</v>
      </c>
      <c r="D49" s="10">
        <v>6050</v>
      </c>
      <c r="E49" s="96" t="s">
        <v>192</v>
      </c>
      <c r="F49" s="11">
        <f>SUM(G49:H49)</f>
        <v>55000</v>
      </c>
      <c r="G49" s="8">
        <v>55000</v>
      </c>
      <c r="H49" s="8"/>
      <c r="I49" s="7"/>
      <c r="J49" s="7"/>
      <c r="K49" s="7"/>
      <c r="L49" s="6"/>
    </row>
    <row r="50" spans="1:12" s="4" customFormat="1" ht="22.5" customHeight="1" thickBot="1">
      <c r="A50" s="6" t="s">
        <v>250</v>
      </c>
      <c r="B50" s="10">
        <v>700</v>
      </c>
      <c r="C50" s="10">
        <v>70005</v>
      </c>
      <c r="D50" s="10">
        <v>6050</v>
      </c>
      <c r="E50" s="96" t="s">
        <v>286</v>
      </c>
      <c r="F50" s="11">
        <v>19022</v>
      </c>
      <c r="G50" s="8"/>
      <c r="H50" s="8"/>
      <c r="I50" s="7"/>
      <c r="J50" s="89" t="s">
        <v>312</v>
      </c>
      <c r="K50" s="7"/>
      <c r="L50" s="6"/>
    </row>
    <row r="51" spans="1:12" s="84" customFormat="1" ht="22.5" customHeight="1" thickBot="1">
      <c r="A51" s="223" t="s">
        <v>155</v>
      </c>
      <c r="B51" s="223"/>
      <c r="C51" s="223"/>
      <c r="D51" s="223"/>
      <c r="E51" s="223"/>
      <c r="F51" s="9">
        <f>SUM(F49:F50)</f>
        <v>74022</v>
      </c>
      <c r="G51" s="9">
        <f>SUM(G49:G50)</f>
        <v>55000</v>
      </c>
      <c r="H51" s="9"/>
      <c r="I51" s="85"/>
      <c r="J51" s="9">
        <v>19022</v>
      </c>
      <c r="K51" s="85"/>
      <c r="L51" s="161"/>
    </row>
    <row r="52" spans="1:12" s="195" customFormat="1" ht="22.5" customHeight="1" thickBot="1">
      <c r="A52" s="189" t="s">
        <v>251</v>
      </c>
      <c r="B52" s="190">
        <v>710</v>
      </c>
      <c r="C52" s="190">
        <v>71012</v>
      </c>
      <c r="D52" s="190">
        <v>6060</v>
      </c>
      <c r="E52" s="191" t="s">
        <v>237</v>
      </c>
      <c r="F52" s="192">
        <f>SUM(G52:H52)</f>
        <v>0</v>
      </c>
      <c r="G52" s="193">
        <v>0</v>
      </c>
      <c r="H52" s="193"/>
      <c r="I52" s="194"/>
      <c r="J52" s="194"/>
      <c r="K52" s="194"/>
      <c r="L52" s="189"/>
    </row>
    <row r="53" spans="1:12" s="84" customFormat="1" ht="22.5" customHeight="1" thickBot="1">
      <c r="A53" s="223" t="s">
        <v>100</v>
      </c>
      <c r="B53" s="223"/>
      <c r="C53" s="223"/>
      <c r="D53" s="223"/>
      <c r="E53" s="223"/>
      <c r="F53" s="9">
        <f>SUM(F52)</f>
        <v>0</v>
      </c>
      <c r="G53" s="9">
        <f>SUM(G52)</f>
        <v>0</v>
      </c>
      <c r="H53" s="9"/>
      <c r="I53" s="85"/>
      <c r="J53" s="85"/>
      <c r="K53" s="85"/>
      <c r="L53" s="161"/>
    </row>
    <row r="54" spans="1:12" s="4" customFormat="1" ht="22.5" customHeight="1" thickBot="1">
      <c r="A54" s="6" t="s">
        <v>252</v>
      </c>
      <c r="B54" s="10">
        <v>710</v>
      </c>
      <c r="C54" s="10">
        <v>71015</v>
      </c>
      <c r="D54" s="10">
        <v>6060</v>
      </c>
      <c r="E54" s="96" t="s">
        <v>326</v>
      </c>
      <c r="F54" s="11">
        <v>65000</v>
      </c>
      <c r="G54" s="8"/>
      <c r="H54" s="8"/>
      <c r="I54" s="7"/>
      <c r="J54" s="89" t="s">
        <v>323</v>
      </c>
      <c r="K54" s="7"/>
      <c r="L54" s="99"/>
    </row>
    <row r="55" spans="1:12" s="84" customFormat="1" ht="22.5" customHeight="1" thickBot="1">
      <c r="A55" s="223" t="s">
        <v>322</v>
      </c>
      <c r="B55" s="223"/>
      <c r="C55" s="223"/>
      <c r="D55" s="223"/>
      <c r="E55" s="223"/>
      <c r="F55" s="9">
        <f>SUM(F54)</f>
        <v>65000</v>
      </c>
      <c r="G55" s="9"/>
      <c r="H55" s="9"/>
      <c r="I55" s="85"/>
      <c r="J55" s="9">
        <v>65000</v>
      </c>
      <c r="K55" s="85"/>
      <c r="L55" s="161"/>
    </row>
    <row r="56" spans="1:12" s="4" customFormat="1" ht="38.25" customHeight="1" thickBot="1">
      <c r="A56" s="6" t="s">
        <v>253</v>
      </c>
      <c r="B56" s="10">
        <v>710</v>
      </c>
      <c r="C56" s="10">
        <v>71095</v>
      </c>
      <c r="D56" s="10">
        <v>6639</v>
      </c>
      <c r="E56" s="96" t="s">
        <v>188</v>
      </c>
      <c r="F56" s="11">
        <f>SUM(G56:H56)</f>
        <v>57021</v>
      </c>
      <c r="G56" s="8">
        <v>57021</v>
      </c>
      <c r="H56" s="8"/>
      <c r="I56" s="7"/>
      <c r="J56" s="7"/>
      <c r="K56" s="7"/>
      <c r="L56" s="162" t="s">
        <v>291</v>
      </c>
    </row>
    <row r="57" spans="1:12" s="84" customFormat="1" ht="22.5" customHeight="1" thickBot="1">
      <c r="A57" s="223" t="s">
        <v>263</v>
      </c>
      <c r="B57" s="223"/>
      <c r="C57" s="223"/>
      <c r="D57" s="223"/>
      <c r="E57" s="223"/>
      <c r="F57" s="9">
        <f>SUM(F56)</f>
        <v>57021</v>
      </c>
      <c r="G57" s="9">
        <f>SUM(G56)</f>
        <v>57021</v>
      </c>
      <c r="H57" s="9"/>
      <c r="I57" s="85"/>
      <c r="J57" s="85"/>
      <c r="K57" s="85"/>
      <c r="L57" s="161"/>
    </row>
    <row r="58" spans="1:12" s="4" customFormat="1" ht="22.5" customHeight="1" thickBot="1">
      <c r="A58" s="6" t="s">
        <v>254</v>
      </c>
      <c r="B58" s="10">
        <v>750</v>
      </c>
      <c r="C58" s="87">
        <v>75011</v>
      </c>
      <c r="D58" s="87">
        <v>6060</v>
      </c>
      <c r="E58" s="91" t="s">
        <v>156</v>
      </c>
      <c r="F58" s="8">
        <f>SUM(G58:H58)</f>
        <v>15000</v>
      </c>
      <c r="G58" s="8">
        <v>15000</v>
      </c>
      <c r="H58" s="8"/>
      <c r="I58" s="7"/>
      <c r="J58" s="7"/>
      <c r="K58" s="97"/>
      <c r="L58" s="6"/>
    </row>
    <row r="59" spans="1:12" s="84" customFormat="1" ht="22.5" customHeight="1" thickBot="1">
      <c r="A59" s="223" t="s">
        <v>101</v>
      </c>
      <c r="B59" s="223"/>
      <c r="C59" s="223"/>
      <c r="D59" s="223"/>
      <c r="E59" s="223"/>
      <c r="F59" s="9">
        <f>SUM(F58:F58)</f>
        <v>15000</v>
      </c>
      <c r="G59" s="9">
        <f>SUM(G58:G58)</f>
        <v>15000</v>
      </c>
      <c r="H59" s="9"/>
      <c r="I59" s="85"/>
      <c r="J59" s="85"/>
      <c r="K59" s="85"/>
      <c r="L59" s="161"/>
    </row>
    <row r="60" spans="1:12" s="4" customFormat="1" ht="22.5" customHeight="1" thickBot="1">
      <c r="A60" s="6" t="s">
        <v>256</v>
      </c>
      <c r="B60" s="10">
        <v>750</v>
      </c>
      <c r="C60" s="87">
        <v>75020</v>
      </c>
      <c r="D60" s="87">
        <v>6060</v>
      </c>
      <c r="E60" s="91" t="s">
        <v>157</v>
      </c>
      <c r="F60" s="8">
        <f>SUM(G60:H60)</f>
        <v>35000</v>
      </c>
      <c r="G60" s="8">
        <v>35000</v>
      </c>
      <c r="H60" s="8" t="s">
        <v>102</v>
      </c>
      <c r="I60" s="7"/>
      <c r="J60" s="7"/>
      <c r="K60" s="97"/>
      <c r="L60" s="6"/>
    </row>
    <row r="61" spans="1:12" s="195" customFormat="1" ht="49.5" customHeight="1" thickBot="1">
      <c r="A61" s="189" t="s">
        <v>266</v>
      </c>
      <c r="B61" s="190">
        <v>750</v>
      </c>
      <c r="C61" s="219">
        <v>75020</v>
      </c>
      <c r="D61" s="219">
        <v>6050</v>
      </c>
      <c r="E61" s="220" t="s">
        <v>103</v>
      </c>
      <c r="F61" s="221">
        <f>SUM(G61:H61)</f>
        <v>24000</v>
      </c>
      <c r="G61" s="221">
        <v>24000</v>
      </c>
      <c r="H61" s="221"/>
      <c r="I61" s="222"/>
      <c r="J61" s="222"/>
      <c r="K61" s="194"/>
      <c r="L61" s="215" t="s">
        <v>291</v>
      </c>
    </row>
    <row r="62" spans="1:12" s="84" customFormat="1" ht="22.5" customHeight="1" thickBot="1">
      <c r="A62" s="233" t="s">
        <v>104</v>
      </c>
      <c r="B62" s="233"/>
      <c r="C62" s="233"/>
      <c r="D62" s="234"/>
      <c r="E62" s="234"/>
      <c r="F62" s="12">
        <f>SUM(F60:F61)</f>
        <v>59000</v>
      </c>
      <c r="G62" s="12">
        <f>SUM(G60:G61)</f>
        <v>59000</v>
      </c>
      <c r="H62" s="12"/>
      <c r="I62" s="86"/>
      <c r="J62" s="86"/>
      <c r="K62" s="85"/>
      <c r="L62" s="161"/>
    </row>
    <row r="63" spans="1:12" s="4" customFormat="1" ht="36" customHeight="1" thickBot="1">
      <c r="A63" s="6" t="s">
        <v>272</v>
      </c>
      <c r="B63" s="10">
        <v>754</v>
      </c>
      <c r="C63" s="10">
        <v>75404</v>
      </c>
      <c r="D63" s="10">
        <v>6170</v>
      </c>
      <c r="E63" s="96" t="s">
        <v>287</v>
      </c>
      <c r="F63" s="11">
        <f>SUM(G63:H63)</f>
        <v>70000</v>
      </c>
      <c r="G63" s="8">
        <v>70000</v>
      </c>
      <c r="H63" s="8"/>
      <c r="I63" s="7"/>
      <c r="J63" s="7"/>
      <c r="K63" s="7"/>
      <c r="L63" s="6"/>
    </row>
    <row r="64" spans="1:12" s="84" customFormat="1" ht="22.5" customHeight="1" thickBot="1">
      <c r="A64" s="223" t="s">
        <v>105</v>
      </c>
      <c r="B64" s="223"/>
      <c r="C64" s="223"/>
      <c r="D64" s="223"/>
      <c r="E64" s="223"/>
      <c r="F64" s="9">
        <f>SUM(F63)</f>
        <v>70000</v>
      </c>
      <c r="G64" s="9">
        <f>SUM(G63)</f>
        <v>70000</v>
      </c>
      <c r="H64" s="9"/>
      <c r="I64" s="85"/>
      <c r="J64" s="85"/>
      <c r="K64" s="85"/>
      <c r="L64" s="161"/>
    </row>
    <row r="65" spans="1:12" s="195" customFormat="1" ht="33.75" customHeight="1" thickBot="1">
      <c r="A65" s="189" t="s">
        <v>273</v>
      </c>
      <c r="B65" s="190">
        <v>754</v>
      </c>
      <c r="C65" s="190">
        <v>75410</v>
      </c>
      <c r="D65" s="190">
        <v>6170</v>
      </c>
      <c r="E65" s="191" t="s">
        <v>268</v>
      </c>
      <c r="F65" s="192">
        <f>SUM(G65:H65)</f>
        <v>0</v>
      </c>
      <c r="G65" s="193">
        <v>0</v>
      </c>
      <c r="H65" s="193"/>
      <c r="I65" s="194"/>
      <c r="J65" s="194"/>
      <c r="K65" s="194"/>
      <c r="L65" s="189"/>
    </row>
    <row r="66" spans="1:12" s="84" customFormat="1" ht="22.5" customHeight="1" thickBot="1">
      <c r="A66" s="223" t="s">
        <v>267</v>
      </c>
      <c r="B66" s="223"/>
      <c r="C66" s="223"/>
      <c r="D66" s="223"/>
      <c r="E66" s="223"/>
      <c r="F66" s="9">
        <f>SUM(F65)</f>
        <v>0</v>
      </c>
      <c r="G66" s="9">
        <f>SUM(G65)</f>
        <v>0</v>
      </c>
      <c r="H66" s="9"/>
      <c r="I66" s="85"/>
      <c r="J66" s="85"/>
      <c r="K66" s="85"/>
      <c r="L66" s="161"/>
    </row>
    <row r="67" spans="1:12" s="5" customFormat="1" ht="21.75" customHeight="1" thickBot="1">
      <c r="A67" s="235" t="s">
        <v>280</v>
      </c>
      <c r="B67" s="237">
        <v>754</v>
      </c>
      <c r="C67" s="237">
        <v>75421</v>
      </c>
      <c r="D67" s="100">
        <v>6057</v>
      </c>
      <c r="E67" s="239" t="s">
        <v>292</v>
      </c>
      <c r="F67" s="11">
        <f>SUM(G67:J67)</f>
        <v>1120</v>
      </c>
      <c r="G67" s="101"/>
      <c r="H67" s="101"/>
      <c r="I67" s="101">
        <v>1120</v>
      </c>
      <c r="J67" s="101"/>
      <c r="K67" s="97"/>
      <c r="L67" s="244" t="s">
        <v>291</v>
      </c>
    </row>
    <row r="68" spans="1:12" s="4" customFormat="1" ht="21.75" customHeight="1" thickBot="1">
      <c r="A68" s="236"/>
      <c r="B68" s="238"/>
      <c r="C68" s="238"/>
      <c r="D68" s="10">
        <v>6059</v>
      </c>
      <c r="E68" s="240"/>
      <c r="F68" s="11">
        <f>SUM(G68:H68)</f>
        <v>10480</v>
      </c>
      <c r="G68" s="8">
        <v>10480</v>
      </c>
      <c r="H68" s="8"/>
      <c r="I68" s="7"/>
      <c r="J68" s="7"/>
      <c r="K68" s="7"/>
      <c r="L68" s="245"/>
    </row>
    <row r="69" spans="1:12" s="84" customFormat="1" ht="22.5" customHeight="1" thickBot="1">
      <c r="A69" s="223" t="s">
        <v>255</v>
      </c>
      <c r="B69" s="223"/>
      <c r="C69" s="223"/>
      <c r="D69" s="223"/>
      <c r="E69" s="223"/>
      <c r="F69" s="9">
        <f>SUM(F67:F68)</f>
        <v>11600</v>
      </c>
      <c r="G69" s="9">
        <f>SUM(G68)</f>
        <v>10480</v>
      </c>
      <c r="H69" s="9"/>
      <c r="I69" s="9">
        <f>SUM(I67)</f>
        <v>1120</v>
      </c>
      <c r="J69" s="85"/>
      <c r="K69" s="85"/>
      <c r="L69" s="161"/>
    </row>
    <row r="70" spans="1:12" s="4" customFormat="1" ht="22.5" customHeight="1" thickBot="1">
      <c r="A70" s="6" t="s">
        <v>324</v>
      </c>
      <c r="B70" s="10">
        <v>801</v>
      </c>
      <c r="C70" s="10">
        <v>80120</v>
      </c>
      <c r="D70" s="10">
        <v>6060</v>
      </c>
      <c r="E70" s="96" t="s">
        <v>281</v>
      </c>
      <c r="F70" s="11">
        <f>SUM(G70:H70)</f>
        <v>14268</v>
      </c>
      <c r="G70" s="8">
        <v>14268</v>
      </c>
      <c r="H70" s="8"/>
      <c r="I70" s="7"/>
      <c r="J70" s="7"/>
      <c r="K70" s="7"/>
      <c r="L70" s="6"/>
    </row>
    <row r="71" spans="1:12" s="84" customFormat="1" ht="22.5" customHeight="1" thickBot="1">
      <c r="A71" s="223" t="s">
        <v>279</v>
      </c>
      <c r="B71" s="223"/>
      <c r="C71" s="223"/>
      <c r="D71" s="223"/>
      <c r="E71" s="223"/>
      <c r="F71" s="9">
        <f>SUM(F70)</f>
        <v>14268</v>
      </c>
      <c r="G71" s="9">
        <f>SUM(G70)</f>
        <v>14268</v>
      </c>
      <c r="H71" s="9"/>
      <c r="I71" s="85"/>
      <c r="J71" s="85"/>
      <c r="K71" s="85"/>
      <c r="L71" s="161"/>
    </row>
    <row r="72" spans="1:12" s="195" customFormat="1" ht="51.75" customHeight="1" thickBot="1">
      <c r="A72" s="189" t="s">
        <v>285</v>
      </c>
      <c r="B72" s="190">
        <v>851</v>
      </c>
      <c r="C72" s="190">
        <v>85111</v>
      </c>
      <c r="D72" s="190">
        <v>6230</v>
      </c>
      <c r="E72" s="191" t="s">
        <v>314</v>
      </c>
      <c r="F72" s="192">
        <f>SUM(G72:H72)</f>
        <v>19494</v>
      </c>
      <c r="G72" s="193">
        <v>19494</v>
      </c>
      <c r="H72" s="193"/>
      <c r="I72" s="194"/>
      <c r="J72" s="194"/>
      <c r="K72" s="194"/>
      <c r="L72" s="189"/>
    </row>
    <row r="73" spans="1:12" s="84" customFormat="1" ht="22.5" customHeight="1" thickBot="1">
      <c r="A73" s="223" t="s">
        <v>315</v>
      </c>
      <c r="B73" s="223"/>
      <c r="C73" s="223"/>
      <c r="D73" s="223"/>
      <c r="E73" s="223"/>
      <c r="F73" s="9">
        <f>SUM(F72)</f>
        <v>19494</v>
      </c>
      <c r="G73" s="9">
        <f>SUM(G72)</f>
        <v>19494</v>
      </c>
      <c r="H73" s="9"/>
      <c r="I73" s="85"/>
      <c r="J73" s="85"/>
      <c r="K73" s="85"/>
      <c r="L73" s="161"/>
    </row>
    <row r="74" spans="1:12" s="4" customFormat="1" ht="22.5" customHeight="1" thickBot="1">
      <c r="A74" s="6" t="s">
        <v>293</v>
      </c>
      <c r="B74" s="10">
        <v>852</v>
      </c>
      <c r="C74" s="10">
        <v>85201</v>
      </c>
      <c r="D74" s="10">
        <v>6050</v>
      </c>
      <c r="E74" s="184" t="s">
        <v>159</v>
      </c>
      <c r="F74" s="11">
        <f>SUM(G74:H74)</f>
        <v>47621</v>
      </c>
      <c r="G74" s="8">
        <v>47621</v>
      </c>
      <c r="H74" s="8"/>
      <c r="I74" s="7"/>
      <c r="J74" s="7"/>
      <c r="K74" s="7"/>
      <c r="L74" s="6"/>
    </row>
    <row r="75" spans="1:12" s="4" customFormat="1" ht="22.5" customHeight="1" thickBot="1">
      <c r="A75" s="6" t="s">
        <v>299</v>
      </c>
      <c r="B75" s="10">
        <v>852</v>
      </c>
      <c r="C75" s="10">
        <v>85201</v>
      </c>
      <c r="D75" s="10">
        <v>6050</v>
      </c>
      <c r="E75" s="167" t="s">
        <v>193</v>
      </c>
      <c r="F75" s="11">
        <f>SUM(G75:H75)</f>
        <v>705000</v>
      </c>
      <c r="G75" s="8">
        <v>705000</v>
      </c>
      <c r="H75" s="8"/>
      <c r="I75" s="7"/>
      <c r="J75" s="7"/>
      <c r="K75" s="7"/>
      <c r="L75" s="162" t="s">
        <v>291</v>
      </c>
    </row>
    <row r="76" spans="1:12" s="4" customFormat="1" ht="22.5" customHeight="1" thickBot="1">
      <c r="A76" s="6" t="s">
        <v>303</v>
      </c>
      <c r="B76" s="10">
        <v>852</v>
      </c>
      <c r="C76" s="10">
        <v>85201</v>
      </c>
      <c r="D76" s="10">
        <v>6050</v>
      </c>
      <c r="E76" s="167" t="s">
        <v>300</v>
      </c>
      <c r="F76" s="11">
        <f>SUM(G76:H76)</f>
        <v>36000</v>
      </c>
      <c r="G76" s="8">
        <v>36000</v>
      </c>
      <c r="H76" s="8"/>
      <c r="I76" s="7"/>
      <c r="J76" s="7"/>
      <c r="K76" s="7"/>
      <c r="L76" s="99"/>
    </row>
    <row r="77" spans="1:12" s="84" customFormat="1" ht="22.5" customHeight="1" thickBot="1">
      <c r="A77" s="223" t="s">
        <v>158</v>
      </c>
      <c r="B77" s="223"/>
      <c r="C77" s="223"/>
      <c r="D77" s="223"/>
      <c r="E77" s="223"/>
      <c r="F77" s="9">
        <f>SUM(F74:F76)</f>
        <v>788621</v>
      </c>
      <c r="G77" s="9">
        <f>SUM(G74:G76)</f>
        <v>788621</v>
      </c>
      <c r="H77" s="9"/>
      <c r="I77" s="85"/>
      <c r="J77" s="85"/>
      <c r="K77" s="85"/>
      <c r="L77" s="161"/>
    </row>
    <row r="78" spans="1:12" s="195" customFormat="1" ht="53.25" customHeight="1" thickBot="1">
      <c r="A78" s="189" t="s">
        <v>316</v>
      </c>
      <c r="B78" s="190">
        <v>852</v>
      </c>
      <c r="C78" s="190">
        <v>85202</v>
      </c>
      <c r="D78" s="190">
        <v>6050</v>
      </c>
      <c r="E78" s="216" t="s">
        <v>106</v>
      </c>
      <c r="F78" s="192">
        <f>SUM(G78:H78)</f>
        <v>193920</v>
      </c>
      <c r="G78" s="193">
        <v>193920</v>
      </c>
      <c r="H78" s="193"/>
      <c r="I78" s="194"/>
      <c r="J78" s="194"/>
      <c r="K78" s="194"/>
      <c r="L78" s="215" t="s">
        <v>291</v>
      </c>
    </row>
    <row r="79" spans="1:12" s="4" customFormat="1" ht="24.75" customHeight="1" thickBot="1">
      <c r="A79" s="6" t="s">
        <v>325</v>
      </c>
      <c r="B79" s="10">
        <v>852</v>
      </c>
      <c r="C79" s="10">
        <v>85202</v>
      </c>
      <c r="D79" s="10">
        <v>6050</v>
      </c>
      <c r="E79" s="184" t="s">
        <v>304</v>
      </c>
      <c r="F79" s="11">
        <f>SUM(G79:H79)</f>
        <v>4800</v>
      </c>
      <c r="G79" s="8">
        <v>4800</v>
      </c>
      <c r="H79" s="8"/>
      <c r="I79" s="7"/>
      <c r="J79" s="7"/>
      <c r="K79" s="7"/>
      <c r="L79" s="99"/>
    </row>
    <row r="80" spans="1:12" s="84" customFormat="1" ht="22.5" customHeight="1" thickBot="1">
      <c r="A80" s="223" t="s">
        <v>107</v>
      </c>
      <c r="B80" s="223"/>
      <c r="C80" s="223"/>
      <c r="D80" s="223"/>
      <c r="E80" s="223"/>
      <c r="F80" s="9">
        <f>SUM(F78:F79)</f>
        <v>198720</v>
      </c>
      <c r="G80" s="9">
        <f>SUM(G78:G79)</f>
        <v>198720</v>
      </c>
      <c r="H80" s="9"/>
      <c r="I80" s="85"/>
      <c r="J80" s="85"/>
      <c r="K80" s="85"/>
      <c r="L80" s="161"/>
    </row>
    <row r="81" spans="1:12" s="4" customFormat="1" ht="41.25" customHeight="1" thickBot="1">
      <c r="A81" s="6" t="s">
        <v>327</v>
      </c>
      <c r="B81" s="10">
        <v>852</v>
      </c>
      <c r="C81" s="10">
        <v>85203</v>
      </c>
      <c r="D81" s="10">
        <v>6050</v>
      </c>
      <c r="E81" s="184" t="s">
        <v>298</v>
      </c>
      <c r="F81" s="11">
        <v>113363</v>
      </c>
      <c r="G81" s="8">
        <v>8356</v>
      </c>
      <c r="H81" s="8"/>
      <c r="I81" s="7"/>
      <c r="J81" s="89" t="s">
        <v>294</v>
      </c>
      <c r="K81" s="7"/>
      <c r="L81" s="99"/>
    </row>
    <row r="82" spans="1:12" s="84" customFormat="1" ht="22.5" customHeight="1" thickBot="1">
      <c r="A82" s="223" t="s">
        <v>297</v>
      </c>
      <c r="B82" s="223"/>
      <c r="C82" s="223"/>
      <c r="D82" s="223"/>
      <c r="E82" s="223"/>
      <c r="F82" s="9">
        <f>SUM(F81:F81)</f>
        <v>113363</v>
      </c>
      <c r="G82" s="9">
        <f>SUM(G81:G81)</f>
        <v>8356</v>
      </c>
      <c r="H82" s="9"/>
      <c r="I82" s="85"/>
      <c r="J82" s="9">
        <v>105007</v>
      </c>
      <c r="K82" s="85"/>
      <c r="L82" s="161"/>
    </row>
    <row r="83" spans="1:12" s="4" customFormat="1" ht="24.75" customHeight="1" thickBot="1">
      <c r="A83" s="241" t="s">
        <v>3</v>
      </c>
      <c r="B83" s="242"/>
      <c r="C83" s="242"/>
      <c r="D83" s="242"/>
      <c r="E83" s="243"/>
      <c r="F83" s="13">
        <f>SUM(F48,F51,F53,F55,F57,F59,F62,F64,F66,F69,F71,F73,F77,F80,F82)</f>
        <v>12578692</v>
      </c>
      <c r="G83" s="13">
        <f t="shared" ref="G83:J83" si="2">SUM(G48,G51,G53,G55,G57,G59,G62,G64,G66,G69,G71,G73,G77,G80,G82)</f>
        <v>8395601</v>
      </c>
      <c r="H83" s="13">
        <f t="shared" si="2"/>
        <v>357759</v>
      </c>
      <c r="I83" s="13">
        <f t="shared" si="2"/>
        <v>1120</v>
      </c>
      <c r="J83" s="13">
        <f t="shared" si="2"/>
        <v>3824212</v>
      </c>
      <c r="K83" s="13"/>
      <c r="L83" s="6"/>
    </row>
    <row r="84" spans="1:12" ht="12.75" customHeight="1">
      <c r="F84" s="14" t="s">
        <v>102</v>
      </c>
    </row>
    <row r="85" spans="1:12" s="16" customFormat="1" ht="12.75" customHeight="1">
      <c r="A85" s="15" t="s">
        <v>108</v>
      </c>
      <c r="L85" s="159"/>
    </row>
    <row r="86" spans="1:12" s="16" customFormat="1" ht="12.75" customHeight="1">
      <c r="A86" s="15" t="s">
        <v>109</v>
      </c>
      <c r="L86" s="159"/>
    </row>
    <row r="87" spans="1:12" s="16" customFormat="1" ht="12.75" customHeight="1">
      <c r="A87" s="15" t="s">
        <v>110</v>
      </c>
      <c r="F87" s="16" t="s">
        <v>102</v>
      </c>
      <c r="L87" s="159"/>
    </row>
  </sheetData>
  <sheetProtection algorithmName="SHA-512" hashValue="q1eYpEfM7c4uVQwDbPw87wxzg0qhBOT9L0gaF+mTDdugHrgBfNnZhQeK6l23mQqUMZII7BxWjvoxgckOEEocnA==" saltValue="ZKe3GURku2Kskr0l4SD0OA==" spinCount="100000" sheet="1" objects="1" scenarios="1" formatColumns="0" formatRows="0"/>
  <mergeCells count="31">
    <mergeCell ref="A83:E83"/>
    <mergeCell ref="L67:L68"/>
    <mergeCell ref="A69:E69"/>
    <mergeCell ref="A71:E71"/>
    <mergeCell ref="A77:E77"/>
    <mergeCell ref="A80:E80"/>
    <mergeCell ref="A82:E82"/>
    <mergeCell ref="A73:E73"/>
    <mergeCell ref="A62:E62"/>
    <mergeCell ref="A64:E64"/>
    <mergeCell ref="A66:E66"/>
    <mergeCell ref="A67:A68"/>
    <mergeCell ref="B67:B68"/>
    <mergeCell ref="C67:C68"/>
    <mergeCell ref="E67:E68"/>
    <mergeCell ref="L4:L5"/>
    <mergeCell ref="A48:E48"/>
    <mergeCell ref="A51:E51"/>
    <mergeCell ref="A53:E53"/>
    <mergeCell ref="A57:E57"/>
    <mergeCell ref="A55:E55"/>
    <mergeCell ref="A59:E59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9370078740157483" right="0.17" top="1.31" bottom="1.01" header="0.64" footer="0.31496062992125984"/>
  <pageSetup paperSize="9" scale="80" firstPageNumber="0" fitToWidth="0" fitToHeight="2" orientation="landscape" horizontalDpi="4294967295" r:id="rId1"/>
  <headerFooter differentOddEven="1" differentFirst="1" scaleWithDoc="0" alignWithMargins="0">
    <oddFooter>&amp;C&amp;P</oddFooter>
    <evenHeader>&amp;C&amp;P</evenHeader>
    <firstHeader>&amp;R&amp;9Tabela Nr 2a
do uchwały Nr 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D25"/>
  <sheetViews>
    <sheetView showGridLines="0" workbookViewId="0">
      <selection activeCell="J16" sqref="J16"/>
    </sheetView>
  </sheetViews>
  <sheetFormatPr defaultRowHeight="12.75"/>
  <cols>
    <col min="1" max="1" width="5.83203125" style="18" customWidth="1"/>
    <col min="2" max="2" width="62.83203125" style="18" customWidth="1"/>
    <col min="3" max="3" width="15.33203125" style="18" customWidth="1"/>
    <col min="4" max="4" width="18" style="18" customWidth="1"/>
    <col min="5" max="16384" width="9.33203125" style="18"/>
  </cols>
  <sheetData>
    <row r="3" spans="1:4" s="17" customFormat="1" ht="15" customHeight="1">
      <c r="A3" s="246" t="s">
        <v>260</v>
      </c>
      <c r="B3" s="246"/>
      <c r="C3" s="246"/>
      <c r="D3" s="246"/>
    </row>
    <row r="4" spans="1:4">
      <c r="D4" s="19"/>
    </row>
    <row r="5" spans="1:4" ht="54" customHeight="1">
      <c r="A5" s="20" t="s">
        <v>81</v>
      </c>
      <c r="B5" s="20" t="s">
        <v>111</v>
      </c>
      <c r="C5" s="21" t="s">
        <v>112</v>
      </c>
      <c r="D5" s="21" t="s">
        <v>113</v>
      </c>
    </row>
    <row r="6" spans="1:4" s="47" customFormat="1" ht="16.5" customHeight="1">
      <c r="A6" s="82">
        <v>1</v>
      </c>
      <c r="B6" s="82">
        <v>2</v>
      </c>
      <c r="C6" s="82">
        <v>3</v>
      </c>
      <c r="D6" s="83">
        <v>4</v>
      </c>
    </row>
    <row r="7" spans="1:4" s="25" customFormat="1" ht="24.75" customHeight="1">
      <c r="A7" s="22" t="s">
        <v>87</v>
      </c>
      <c r="B7" s="23" t="s">
        <v>114</v>
      </c>
      <c r="C7" s="22"/>
      <c r="D7" s="24">
        <f>SUM(D8:D9)</f>
        <v>122506403</v>
      </c>
    </row>
    <row r="8" spans="1:4" s="29" customFormat="1" ht="24.75" customHeight="1">
      <c r="A8" s="26"/>
      <c r="B8" s="27" t="s">
        <v>115</v>
      </c>
      <c r="C8" s="26"/>
      <c r="D8" s="28">
        <v>111913481</v>
      </c>
    </row>
    <row r="9" spans="1:4" s="29" customFormat="1" ht="24.75" customHeight="1">
      <c r="A9" s="26"/>
      <c r="B9" s="27" t="s">
        <v>116</v>
      </c>
      <c r="C9" s="26"/>
      <c r="D9" s="30">
        <v>10592922</v>
      </c>
    </row>
    <row r="10" spans="1:4" s="25" customFormat="1" ht="24.75" customHeight="1">
      <c r="A10" s="22" t="s">
        <v>88</v>
      </c>
      <c r="B10" s="23" t="s">
        <v>117</v>
      </c>
      <c r="C10" s="22"/>
      <c r="D10" s="31">
        <f>SUM(D11,D12)</f>
        <v>122864162</v>
      </c>
    </row>
    <row r="11" spans="1:4" s="29" customFormat="1" ht="24.75" customHeight="1">
      <c r="A11" s="26"/>
      <c r="B11" s="27" t="s">
        <v>205</v>
      </c>
      <c r="C11" s="26"/>
      <c r="D11" s="32">
        <v>110285470</v>
      </c>
    </row>
    <row r="12" spans="1:4" s="29" customFormat="1" ht="24.75" customHeight="1">
      <c r="A12" s="26"/>
      <c r="B12" s="27" t="s">
        <v>118</v>
      </c>
      <c r="C12" s="26"/>
      <c r="D12" s="33">
        <v>12578692</v>
      </c>
    </row>
    <row r="13" spans="1:4" s="25" customFormat="1" ht="24.75" customHeight="1">
      <c r="A13" s="22" t="s">
        <v>89</v>
      </c>
      <c r="B13" s="23" t="s">
        <v>119</v>
      </c>
      <c r="C13" s="34"/>
      <c r="D13" s="24">
        <f>D7-D10</f>
        <v>-357759</v>
      </c>
    </row>
    <row r="14" spans="1:4" ht="24.75" customHeight="1">
      <c r="A14" s="247" t="s">
        <v>120</v>
      </c>
      <c r="B14" s="248"/>
      <c r="C14" s="35"/>
      <c r="D14" s="36">
        <f>SUM(D15:D17)</f>
        <v>7587082</v>
      </c>
    </row>
    <row r="15" spans="1:4" ht="24.75" customHeight="1">
      <c r="A15" s="37" t="s">
        <v>87</v>
      </c>
      <c r="B15" s="38" t="s">
        <v>194</v>
      </c>
      <c r="C15" s="37" t="s">
        <v>121</v>
      </c>
      <c r="D15" s="39">
        <v>4200000</v>
      </c>
    </row>
    <row r="16" spans="1:4" ht="24.75" customHeight="1">
      <c r="A16" s="37" t="s">
        <v>88</v>
      </c>
      <c r="B16" s="40" t="s">
        <v>195</v>
      </c>
      <c r="C16" s="37" t="s">
        <v>121</v>
      </c>
      <c r="D16" s="41">
        <v>0</v>
      </c>
    </row>
    <row r="17" spans="1:4" ht="24.75" customHeight="1">
      <c r="A17" s="37" t="s">
        <v>89</v>
      </c>
      <c r="B17" s="42" t="s">
        <v>196</v>
      </c>
      <c r="C17" s="37" t="s">
        <v>122</v>
      </c>
      <c r="D17" s="39">
        <v>3387082</v>
      </c>
    </row>
    <row r="18" spans="1:4" ht="24.75" customHeight="1">
      <c r="A18" s="247" t="s">
        <v>123</v>
      </c>
      <c r="B18" s="248"/>
      <c r="C18" s="43"/>
      <c r="D18" s="36">
        <f>SUM(D19:D20)</f>
        <v>7229323</v>
      </c>
    </row>
    <row r="19" spans="1:4" ht="24.75" customHeight="1">
      <c r="A19" s="37" t="s">
        <v>87</v>
      </c>
      <c r="B19" s="40" t="s">
        <v>197</v>
      </c>
      <c r="C19" s="37" t="s">
        <v>124</v>
      </c>
      <c r="D19" s="39">
        <v>7229323</v>
      </c>
    </row>
    <row r="20" spans="1:4" ht="24.75" customHeight="1">
      <c r="A20" s="37" t="s">
        <v>88</v>
      </c>
      <c r="B20" s="40" t="s">
        <v>198</v>
      </c>
      <c r="C20" s="37" t="s">
        <v>124</v>
      </c>
      <c r="D20" s="39">
        <v>0</v>
      </c>
    </row>
    <row r="21" spans="1:4" ht="21.75" customHeight="1">
      <c r="A21" s="44"/>
      <c r="B21" s="45"/>
      <c r="C21" s="44"/>
      <c r="D21" s="46"/>
    </row>
    <row r="22" spans="1:4" ht="24.75" customHeight="1"/>
    <row r="23" spans="1:4" ht="24.75" customHeight="1"/>
    <row r="24" spans="1:4" ht="24.75" customHeight="1"/>
    <row r="25" spans="1:4" ht="24.75" customHeight="1"/>
  </sheetData>
  <sheetProtection algorithmName="SHA-512" hashValue="jdXY/0rqM79q4yAgB8uMUSo+sWhs18ojWrauTTkZ7GRdqENz1VJcMuGoIDoH66Y5qldGiEbhd3+GXDIRjoBUmw==" saltValue="btwpJO5NVus1WB4Z1ZiBBg==" spinCount="100000" sheet="1" objects="1" scenarios="1" formatColumns="0" formatRows="0"/>
  <mergeCells count="3">
    <mergeCell ref="A3:D3"/>
    <mergeCell ref="A14:B14"/>
    <mergeCell ref="A18:B18"/>
  </mergeCells>
  <printOptions horizontalCentered="1"/>
  <pageMargins left="0.27559055118110237" right="0.42" top="1.66" bottom="0.59055118110236227" header="0.87" footer="0.51181102362204722"/>
  <pageSetup paperSize="9" orientation="portrait" horizontalDpi="4294967294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90"/>
  <sheetViews>
    <sheetView zoomScaleNormal="100" workbookViewId="0">
      <pane ySplit="4" topLeftCell="A5" activePane="bottomLeft" state="frozen"/>
      <selection activeCell="F21" sqref="F21"/>
      <selection pane="bottomLeft" activeCell="N13" sqref="N13"/>
    </sheetView>
  </sheetViews>
  <sheetFormatPr defaultRowHeight="12"/>
  <cols>
    <col min="1" max="1" width="6" style="48" customWidth="1"/>
    <col min="2" max="2" width="10.33203125" style="48" customWidth="1"/>
    <col min="3" max="3" width="10.33203125" style="49" customWidth="1"/>
    <col min="4" max="4" width="59.83203125" style="50" customWidth="1"/>
    <col min="5" max="6" width="16.5" style="51" customWidth="1"/>
    <col min="7" max="16384" width="9.33203125" style="52"/>
  </cols>
  <sheetData>
    <row r="1" spans="1:10" ht="12.75" customHeight="1"/>
    <row r="2" spans="1:10" ht="30.75" customHeight="1">
      <c r="A2" s="249" t="s">
        <v>258</v>
      </c>
      <c r="B2" s="249"/>
      <c r="C2" s="249"/>
      <c r="D2" s="249"/>
      <c r="E2" s="249"/>
      <c r="F2" s="249"/>
    </row>
    <row r="3" spans="1:10" ht="9.75" customHeight="1"/>
    <row r="4" spans="1:10" s="49" customFormat="1" ht="38.25" customHeight="1">
      <c r="A4" s="149" t="s">
        <v>0</v>
      </c>
      <c r="B4" s="149" t="s">
        <v>1</v>
      </c>
      <c r="C4" s="150" t="s">
        <v>125</v>
      </c>
      <c r="D4" s="156" t="s">
        <v>126</v>
      </c>
      <c r="E4" s="157" t="s">
        <v>127</v>
      </c>
      <c r="F4" s="157" t="s">
        <v>128</v>
      </c>
    </row>
    <row r="5" spans="1:10" s="53" customFormat="1" ht="17.25" customHeight="1">
      <c r="A5" s="152" t="s">
        <v>4</v>
      </c>
      <c r="B5" s="152"/>
      <c r="C5" s="153"/>
      <c r="D5" s="154" t="s">
        <v>28</v>
      </c>
      <c r="E5" s="155">
        <f>SUM(E6)</f>
        <v>0</v>
      </c>
      <c r="F5" s="155">
        <f>SUM(F6)</f>
        <v>0</v>
      </c>
    </row>
    <row r="6" spans="1:10" s="53" customFormat="1" ht="17.25" customHeight="1">
      <c r="A6" s="134"/>
      <c r="B6" s="134" t="s">
        <v>5</v>
      </c>
      <c r="C6" s="135"/>
      <c r="D6" s="136" t="s">
        <v>6</v>
      </c>
      <c r="E6" s="137">
        <f>SUM(E7)</f>
        <v>0</v>
      </c>
      <c r="F6" s="137">
        <f>SUM(F8)</f>
        <v>0</v>
      </c>
      <c r="G6" s="133"/>
    </row>
    <row r="7" spans="1:10" s="53" customFormat="1" ht="42.75" customHeight="1">
      <c r="A7" s="54"/>
      <c r="B7" s="54"/>
      <c r="C7" s="55">
        <v>2110</v>
      </c>
      <c r="D7" s="56" t="s">
        <v>7</v>
      </c>
      <c r="E7" s="57">
        <v>0</v>
      </c>
      <c r="F7" s="57"/>
      <c r="J7" s="133"/>
    </row>
    <row r="8" spans="1:10" s="53" customFormat="1" ht="15.75" customHeight="1">
      <c r="A8" s="54"/>
      <c r="B8" s="54"/>
      <c r="C8" s="55">
        <v>4300</v>
      </c>
      <c r="D8" s="56" t="s">
        <v>29</v>
      </c>
      <c r="E8" s="57"/>
      <c r="F8" s="57">
        <v>0</v>
      </c>
    </row>
    <row r="9" spans="1:10" s="53" customFormat="1" ht="17.25" customHeight="1">
      <c r="A9" s="152">
        <v>700</v>
      </c>
      <c r="B9" s="152"/>
      <c r="C9" s="153"/>
      <c r="D9" s="154" t="s">
        <v>50</v>
      </c>
      <c r="E9" s="155">
        <f>SUM(E10)</f>
        <v>638061</v>
      </c>
      <c r="F9" s="155">
        <f>SUM(F10)</f>
        <v>638061</v>
      </c>
    </row>
    <row r="10" spans="1:10" s="53" customFormat="1" ht="17.25" customHeight="1">
      <c r="A10" s="134"/>
      <c r="B10" s="134">
        <v>70005</v>
      </c>
      <c r="C10" s="135"/>
      <c r="D10" s="136" t="s">
        <v>51</v>
      </c>
      <c r="E10" s="137">
        <f>SUM(E11:E12)</f>
        <v>638061</v>
      </c>
      <c r="F10" s="137">
        <f>SUM(F13:F30)</f>
        <v>638061</v>
      </c>
    </row>
    <row r="11" spans="1:10" s="53" customFormat="1" ht="43.5" customHeight="1">
      <c r="A11" s="54"/>
      <c r="B11" s="54"/>
      <c r="C11" s="55">
        <v>2110</v>
      </c>
      <c r="D11" s="56" t="s">
        <v>7</v>
      </c>
      <c r="E11" s="57">
        <v>619039</v>
      </c>
      <c r="F11" s="57"/>
    </row>
    <row r="12" spans="1:10" s="53" customFormat="1" ht="43.5" customHeight="1">
      <c r="A12" s="54"/>
      <c r="B12" s="54"/>
      <c r="C12" s="55">
        <v>6410</v>
      </c>
      <c r="D12" s="56" t="s">
        <v>295</v>
      </c>
      <c r="E12" s="57">
        <v>19022</v>
      </c>
      <c r="F12" s="57"/>
    </row>
    <row r="13" spans="1:10" s="53" customFormat="1" ht="15.75" customHeight="1">
      <c r="A13" s="54"/>
      <c r="B13" s="54"/>
      <c r="C13" s="55">
        <v>4010</v>
      </c>
      <c r="D13" s="56" t="s">
        <v>37</v>
      </c>
      <c r="E13" s="57"/>
      <c r="F13" s="57">
        <v>41039</v>
      </c>
    </row>
    <row r="14" spans="1:10" s="53" customFormat="1" ht="15.75" customHeight="1">
      <c r="A14" s="54"/>
      <c r="B14" s="54"/>
      <c r="C14" s="55">
        <v>4040</v>
      </c>
      <c r="D14" s="56" t="s">
        <v>38</v>
      </c>
      <c r="E14" s="57"/>
      <c r="F14" s="57">
        <v>2884</v>
      </c>
    </row>
    <row r="15" spans="1:10" s="53" customFormat="1" ht="15.75" customHeight="1">
      <c r="A15" s="54"/>
      <c r="B15" s="54"/>
      <c r="C15" s="55">
        <v>4110</v>
      </c>
      <c r="D15" s="56" t="s">
        <v>39</v>
      </c>
      <c r="E15" s="57"/>
      <c r="F15" s="57">
        <v>7511</v>
      </c>
    </row>
    <row r="16" spans="1:10" s="53" customFormat="1" ht="15.75" customHeight="1">
      <c r="A16" s="54"/>
      <c r="B16" s="54"/>
      <c r="C16" s="55">
        <v>4120</v>
      </c>
      <c r="D16" s="56" t="s">
        <v>40</v>
      </c>
      <c r="E16" s="57"/>
      <c r="F16" s="57">
        <v>1076</v>
      </c>
    </row>
    <row r="17" spans="1:6" s="53" customFormat="1" ht="15.75" customHeight="1">
      <c r="A17" s="54"/>
      <c r="B17" s="54"/>
      <c r="C17" s="55">
        <v>4170</v>
      </c>
      <c r="D17" s="56" t="s">
        <v>41</v>
      </c>
      <c r="E17" s="57"/>
      <c r="F17" s="57">
        <v>0</v>
      </c>
    </row>
    <row r="18" spans="1:6" s="53" customFormat="1" ht="15.75" customHeight="1">
      <c r="A18" s="54"/>
      <c r="B18" s="54"/>
      <c r="C18" s="55">
        <v>4210</v>
      </c>
      <c r="D18" s="56" t="s">
        <v>31</v>
      </c>
      <c r="E18" s="57"/>
      <c r="F18" s="57">
        <v>0</v>
      </c>
    </row>
    <row r="19" spans="1:6" s="53" customFormat="1" ht="15.75" customHeight="1">
      <c r="A19" s="54"/>
      <c r="B19" s="54"/>
      <c r="C19" s="55">
        <v>4260</v>
      </c>
      <c r="D19" s="56" t="s">
        <v>42</v>
      </c>
      <c r="E19" s="57"/>
      <c r="F19" s="57">
        <v>0</v>
      </c>
    </row>
    <row r="20" spans="1:6" s="53" customFormat="1" ht="15.75" customHeight="1">
      <c r="A20" s="54"/>
      <c r="B20" s="54"/>
      <c r="C20" s="55">
        <v>4270</v>
      </c>
      <c r="D20" s="56" t="s">
        <v>43</v>
      </c>
      <c r="E20" s="57"/>
      <c r="F20" s="57">
        <v>17800</v>
      </c>
    </row>
    <row r="21" spans="1:6" s="53" customFormat="1" ht="15.75" customHeight="1">
      <c r="A21" s="54"/>
      <c r="B21" s="54"/>
      <c r="C21" s="55">
        <v>4300</v>
      </c>
      <c r="D21" s="56" t="s">
        <v>29</v>
      </c>
      <c r="E21" s="57"/>
      <c r="F21" s="57">
        <v>40000</v>
      </c>
    </row>
    <row r="22" spans="1:6" s="53" customFormat="1" ht="15.75" customHeight="1">
      <c r="A22" s="54"/>
      <c r="B22" s="54"/>
      <c r="C22" s="55">
        <v>4390</v>
      </c>
      <c r="D22" s="56" t="s">
        <v>52</v>
      </c>
      <c r="E22" s="57"/>
      <c r="F22" s="57">
        <v>18978</v>
      </c>
    </row>
    <row r="23" spans="1:6" s="53" customFormat="1" ht="15.75" customHeight="1">
      <c r="A23" s="54"/>
      <c r="B23" s="54"/>
      <c r="C23" s="55">
        <v>4430</v>
      </c>
      <c r="D23" s="56" t="s">
        <v>45</v>
      </c>
      <c r="E23" s="57"/>
      <c r="F23" s="57">
        <v>0</v>
      </c>
    </row>
    <row r="24" spans="1:6" s="53" customFormat="1" ht="15.75" customHeight="1">
      <c r="A24" s="54"/>
      <c r="B24" s="54"/>
      <c r="C24" s="55">
        <v>4480</v>
      </c>
      <c r="D24" s="56" t="s">
        <v>47</v>
      </c>
      <c r="E24" s="57"/>
      <c r="F24" s="57">
        <v>14120</v>
      </c>
    </row>
    <row r="25" spans="1:6" s="53" customFormat="1" ht="15.75" customHeight="1">
      <c r="A25" s="54"/>
      <c r="B25" s="54"/>
      <c r="C25" s="55">
        <v>4520</v>
      </c>
      <c r="D25" s="56" t="s">
        <v>48</v>
      </c>
      <c r="E25" s="57"/>
      <c r="F25" s="57">
        <v>8640</v>
      </c>
    </row>
    <row r="26" spans="1:6" s="53" customFormat="1" ht="15.75" customHeight="1">
      <c r="A26" s="54"/>
      <c r="B26" s="54"/>
      <c r="C26" s="55">
        <v>4580</v>
      </c>
      <c r="D26" s="56" t="s">
        <v>53</v>
      </c>
      <c r="E26" s="57"/>
      <c r="F26" s="57">
        <v>75495</v>
      </c>
    </row>
    <row r="27" spans="1:6" s="53" customFormat="1" ht="15.75" customHeight="1">
      <c r="A27" s="54"/>
      <c r="B27" s="54"/>
      <c r="C27" s="55">
        <v>4590</v>
      </c>
      <c r="D27" s="56" t="s">
        <v>54</v>
      </c>
      <c r="E27" s="57"/>
      <c r="F27" s="57">
        <v>319633</v>
      </c>
    </row>
    <row r="28" spans="1:6" s="53" customFormat="1" ht="31.5" customHeight="1">
      <c r="A28" s="54"/>
      <c r="B28" s="54"/>
      <c r="C28" s="55">
        <v>4600</v>
      </c>
      <c r="D28" s="56" t="s">
        <v>274</v>
      </c>
      <c r="E28" s="57"/>
      <c r="F28" s="57">
        <v>54863</v>
      </c>
    </row>
    <row r="29" spans="1:6" s="53" customFormat="1" ht="15.75" customHeight="1">
      <c r="A29" s="54"/>
      <c r="B29" s="54"/>
      <c r="C29" s="55">
        <v>4610</v>
      </c>
      <c r="D29" s="56" t="s">
        <v>55</v>
      </c>
      <c r="E29" s="57"/>
      <c r="F29" s="57">
        <v>17000</v>
      </c>
    </row>
    <row r="30" spans="1:6" s="53" customFormat="1" ht="15.75" customHeight="1">
      <c r="A30" s="54"/>
      <c r="B30" s="54"/>
      <c r="C30" s="55">
        <v>6050</v>
      </c>
      <c r="D30" s="56" t="s">
        <v>296</v>
      </c>
      <c r="E30" s="57"/>
      <c r="F30" s="57">
        <v>19022</v>
      </c>
    </row>
    <row r="31" spans="1:6" s="53" customFormat="1" ht="17.25" customHeight="1">
      <c r="A31" s="152">
        <v>710</v>
      </c>
      <c r="B31" s="152"/>
      <c r="C31" s="153"/>
      <c r="D31" s="154" t="s">
        <v>56</v>
      </c>
      <c r="E31" s="155">
        <f>SUM(E32,E38)</f>
        <v>1218704</v>
      </c>
      <c r="F31" s="155">
        <f>SUM(F32,F38)</f>
        <v>1218704</v>
      </c>
    </row>
    <row r="32" spans="1:6" s="53" customFormat="1" ht="17.25" customHeight="1">
      <c r="A32" s="134"/>
      <c r="B32" s="134" t="s">
        <v>190</v>
      </c>
      <c r="C32" s="135"/>
      <c r="D32" s="138" t="s">
        <v>187</v>
      </c>
      <c r="E32" s="137">
        <f>SUM(E33)</f>
        <v>347000</v>
      </c>
      <c r="F32" s="137">
        <f>SUM(F34:F37)</f>
        <v>347000</v>
      </c>
    </row>
    <row r="33" spans="1:6" s="53" customFormat="1" ht="42.75" customHeight="1">
      <c r="A33" s="54"/>
      <c r="B33" s="54"/>
      <c r="C33" s="55">
        <v>2110</v>
      </c>
      <c r="D33" s="56" t="s">
        <v>7</v>
      </c>
      <c r="E33" s="57">
        <v>347000</v>
      </c>
      <c r="F33" s="57"/>
    </row>
    <row r="34" spans="1:6" s="53" customFormat="1" ht="15.75" customHeight="1">
      <c r="A34" s="54"/>
      <c r="B34" s="54"/>
      <c r="C34" s="55">
        <v>4010</v>
      </c>
      <c r="D34" s="56" t="s">
        <v>37</v>
      </c>
      <c r="E34" s="57"/>
      <c r="F34" s="57">
        <v>214973</v>
      </c>
    </row>
    <row r="35" spans="1:6" s="53" customFormat="1" ht="15.75" customHeight="1">
      <c r="A35" s="54"/>
      <c r="B35" s="54"/>
      <c r="C35" s="55">
        <v>4110</v>
      </c>
      <c r="D35" s="56" t="s">
        <v>39</v>
      </c>
      <c r="E35" s="57"/>
      <c r="F35" s="57">
        <v>36760</v>
      </c>
    </row>
    <row r="36" spans="1:6" s="53" customFormat="1" ht="15.75" customHeight="1">
      <c r="A36" s="54"/>
      <c r="B36" s="54"/>
      <c r="C36" s="55">
        <v>4120</v>
      </c>
      <c r="D36" s="56" t="s">
        <v>40</v>
      </c>
      <c r="E36" s="57"/>
      <c r="F36" s="57">
        <v>5267</v>
      </c>
    </row>
    <row r="37" spans="1:6" s="53" customFormat="1" ht="15.75" customHeight="1">
      <c r="A37" s="54"/>
      <c r="B37" s="54"/>
      <c r="C37" s="55">
        <v>4300</v>
      </c>
      <c r="D37" s="56" t="s">
        <v>29</v>
      </c>
      <c r="E37" s="57"/>
      <c r="F37" s="57">
        <v>90000</v>
      </c>
    </row>
    <row r="38" spans="1:6" s="53" customFormat="1" ht="17.25" customHeight="1">
      <c r="A38" s="134"/>
      <c r="B38" s="134">
        <v>71015</v>
      </c>
      <c r="C38" s="135"/>
      <c r="D38" s="136" t="s">
        <v>58</v>
      </c>
      <c r="E38" s="137">
        <f>SUM(E39:E40)</f>
        <v>871704</v>
      </c>
      <c r="F38" s="137">
        <f>SUM(F41:F61)</f>
        <v>871704</v>
      </c>
    </row>
    <row r="39" spans="1:6" s="53" customFormat="1" ht="42.75" customHeight="1">
      <c r="A39" s="54"/>
      <c r="B39" s="54"/>
      <c r="C39" s="55">
        <v>2110</v>
      </c>
      <c r="D39" s="56" t="s">
        <v>7</v>
      </c>
      <c r="E39" s="57">
        <v>806704</v>
      </c>
      <c r="F39" s="57"/>
    </row>
    <row r="40" spans="1:6" s="53" customFormat="1" ht="42.75" customHeight="1">
      <c r="A40" s="54"/>
      <c r="B40" s="54"/>
      <c r="C40" s="55">
        <v>6410</v>
      </c>
      <c r="D40" s="56" t="s">
        <v>295</v>
      </c>
      <c r="E40" s="57">
        <v>65000</v>
      </c>
      <c r="F40" s="57"/>
    </row>
    <row r="41" spans="1:6" s="53" customFormat="1" ht="15.75" customHeight="1">
      <c r="A41" s="54"/>
      <c r="B41" s="54"/>
      <c r="C41" s="55">
        <v>3020</v>
      </c>
      <c r="D41" s="56" t="s">
        <v>36</v>
      </c>
      <c r="E41" s="57"/>
      <c r="F41" s="57">
        <v>440</v>
      </c>
    </row>
    <row r="42" spans="1:6" s="53" customFormat="1" ht="15.75" customHeight="1">
      <c r="A42" s="54"/>
      <c r="B42" s="54"/>
      <c r="C42" s="55">
        <v>4010</v>
      </c>
      <c r="D42" s="56" t="s">
        <v>37</v>
      </c>
      <c r="E42" s="57"/>
      <c r="F42" s="57">
        <v>147210</v>
      </c>
    </row>
    <row r="43" spans="1:6" s="53" customFormat="1" ht="15.75" customHeight="1">
      <c r="A43" s="54"/>
      <c r="B43" s="54"/>
      <c r="C43" s="55">
        <v>4020</v>
      </c>
      <c r="D43" s="56" t="s">
        <v>59</v>
      </c>
      <c r="E43" s="57"/>
      <c r="F43" s="57">
        <v>376156</v>
      </c>
    </row>
    <row r="44" spans="1:6" s="53" customFormat="1" ht="15.75" customHeight="1">
      <c r="A44" s="54"/>
      <c r="B44" s="54"/>
      <c r="C44" s="55">
        <v>4040</v>
      </c>
      <c r="D44" s="56" t="s">
        <v>38</v>
      </c>
      <c r="E44" s="57"/>
      <c r="F44" s="57">
        <v>27853</v>
      </c>
    </row>
    <row r="45" spans="1:6" s="53" customFormat="1" ht="15.75" customHeight="1">
      <c r="A45" s="54"/>
      <c r="B45" s="54"/>
      <c r="C45" s="55">
        <v>4110</v>
      </c>
      <c r="D45" s="56" t="s">
        <v>39</v>
      </c>
      <c r="E45" s="57"/>
      <c r="F45" s="57">
        <v>90524</v>
      </c>
    </row>
    <row r="46" spans="1:6" s="53" customFormat="1" ht="15.75" customHeight="1">
      <c r="A46" s="54"/>
      <c r="B46" s="54"/>
      <c r="C46" s="55">
        <v>4120</v>
      </c>
      <c r="D46" s="56" t="s">
        <v>40</v>
      </c>
      <c r="E46" s="57"/>
      <c r="F46" s="57">
        <v>10175</v>
      </c>
    </row>
    <row r="47" spans="1:6" s="53" customFormat="1" ht="15.75" customHeight="1">
      <c r="A47" s="54"/>
      <c r="B47" s="54"/>
      <c r="C47" s="55">
        <v>4170</v>
      </c>
      <c r="D47" s="56" t="s">
        <v>41</v>
      </c>
      <c r="E47" s="57"/>
      <c r="F47" s="57">
        <v>2120</v>
      </c>
    </row>
    <row r="48" spans="1:6" s="53" customFormat="1" ht="15.75" customHeight="1">
      <c r="A48" s="54"/>
      <c r="B48" s="54"/>
      <c r="C48" s="55">
        <v>4210</v>
      </c>
      <c r="D48" s="56" t="s">
        <v>31</v>
      </c>
      <c r="E48" s="57"/>
      <c r="F48" s="57">
        <v>42058</v>
      </c>
    </row>
    <row r="49" spans="1:6" s="53" customFormat="1" ht="15.75" customHeight="1">
      <c r="A49" s="54"/>
      <c r="B49" s="54"/>
      <c r="C49" s="55">
        <v>4260</v>
      </c>
      <c r="D49" s="56" t="s">
        <v>42</v>
      </c>
      <c r="E49" s="57"/>
      <c r="F49" s="57">
        <v>15171</v>
      </c>
    </row>
    <row r="50" spans="1:6" s="53" customFormat="1" ht="15.75" customHeight="1">
      <c r="A50" s="54"/>
      <c r="B50" s="54"/>
      <c r="C50" s="55">
        <v>4270</v>
      </c>
      <c r="D50" s="56" t="s">
        <v>43</v>
      </c>
      <c r="E50" s="57"/>
      <c r="F50" s="57">
        <v>8279</v>
      </c>
    </row>
    <row r="51" spans="1:6" s="53" customFormat="1" ht="15.75" customHeight="1">
      <c r="A51" s="54"/>
      <c r="B51" s="54"/>
      <c r="C51" s="55">
        <v>4280</v>
      </c>
      <c r="D51" s="56" t="s">
        <v>57</v>
      </c>
      <c r="E51" s="57"/>
      <c r="F51" s="57">
        <v>855</v>
      </c>
    </row>
    <row r="52" spans="1:6" s="53" customFormat="1" ht="15.75" customHeight="1">
      <c r="A52" s="54"/>
      <c r="B52" s="54"/>
      <c r="C52" s="55">
        <v>4300</v>
      </c>
      <c r="D52" s="56" t="s">
        <v>29</v>
      </c>
      <c r="E52" s="57"/>
      <c r="F52" s="57">
        <v>61345</v>
      </c>
    </row>
    <row r="53" spans="1:6" s="53" customFormat="1" ht="15.75" customHeight="1">
      <c r="A53" s="54"/>
      <c r="B53" s="54"/>
      <c r="C53" s="55">
        <v>4360</v>
      </c>
      <c r="D53" s="56" t="s">
        <v>129</v>
      </c>
      <c r="E53" s="57"/>
      <c r="F53" s="57">
        <v>4007</v>
      </c>
    </row>
    <row r="54" spans="1:6" s="53" customFormat="1" ht="15.75" customHeight="1">
      <c r="A54" s="54"/>
      <c r="B54" s="54"/>
      <c r="C54" s="55">
        <v>4410</v>
      </c>
      <c r="D54" s="56" t="s">
        <v>44</v>
      </c>
      <c r="E54" s="57"/>
      <c r="F54" s="57">
        <v>3009</v>
      </c>
    </row>
    <row r="55" spans="1:6" s="53" customFormat="1" ht="15.75" customHeight="1">
      <c r="A55" s="54"/>
      <c r="B55" s="54"/>
      <c r="C55" s="55">
        <v>4430</v>
      </c>
      <c r="D55" s="56" t="s">
        <v>45</v>
      </c>
      <c r="E55" s="57"/>
      <c r="F55" s="57">
        <v>1916</v>
      </c>
    </row>
    <row r="56" spans="1:6" s="53" customFormat="1" ht="15.75" customHeight="1">
      <c r="A56" s="54"/>
      <c r="B56" s="54"/>
      <c r="C56" s="55">
        <v>4440</v>
      </c>
      <c r="D56" s="56" t="s">
        <v>46</v>
      </c>
      <c r="E56" s="57"/>
      <c r="F56" s="57">
        <v>11669</v>
      </c>
    </row>
    <row r="57" spans="1:6" s="53" customFormat="1" ht="15.75" customHeight="1">
      <c r="A57" s="54"/>
      <c r="B57" s="54"/>
      <c r="C57" s="55">
        <v>4480</v>
      </c>
      <c r="D57" s="56" t="s">
        <v>47</v>
      </c>
      <c r="E57" s="57"/>
      <c r="F57" s="57">
        <v>1188</v>
      </c>
    </row>
    <row r="58" spans="1:6" s="53" customFormat="1" ht="15.75" customHeight="1">
      <c r="A58" s="54"/>
      <c r="B58" s="54"/>
      <c r="C58" s="55">
        <v>4550</v>
      </c>
      <c r="D58" s="56" t="s">
        <v>60</v>
      </c>
      <c r="E58" s="57"/>
      <c r="F58" s="57">
        <v>1188</v>
      </c>
    </row>
    <row r="59" spans="1:6" s="53" customFormat="1" ht="15.75" customHeight="1">
      <c r="A59" s="54"/>
      <c r="B59" s="54"/>
      <c r="C59" s="55">
        <v>4610</v>
      </c>
      <c r="D59" s="56" t="s">
        <v>55</v>
      </c>
      <c r="E59" s="57"/>
      <c r="F59" s="57">
        <v>1251</v>
      </c>
    </row>
    <row r="60" spans="1:6" s="53" customFormat="1" ht="31.5" customHeight="1">
      <c r="A60" s="54"/>
      <c r="B60" s="54"/>
      <c r="C60" s="55">
        <v>4700</v>
      </c>
      <c r="D60" s="56" t="s">
        <v>130</v>
      </c>
      <c r="E60" s="57"/>
      <c r="F60" s="57">
        <v>290</v>
      </c>
    </row>
    <row r="61" spans="1:6" s="53" customFormat="1" ht="15.75" customHeight="1">
      <c r="A61" s="54"/>
      <c r="B61" s="54"/>
      <c r="C61" s="55">
        <v>6060</v>
      </c>
      <c r="D61" s="56" t="s">
        <v>330</v>
      </c>
      <c r="E61" s="57"/>
      <c r="F61" s="57">
        <v>65000</v>
      </c>
    </row>
    <row r="62" spans="1:6" s="53" customFormat="1" ht="16.5" customHeight="1">
      <c r="A62" s="152">
        <v>750</v>
      </c>
      <c r="B62" s="152"/>
      <c r="C62" s="153"/>
      <c r="D62" s="154" t="s">
        <v>61</v>
      </c>
      <c r="E62" s="155">
        <f>SUM(E63,E69)</f>
        <v>64145</v>
      </c>
      <c r="F62" s="155">
        <f>SUM(F63,F69)</f>
        <v>64145</v>
      </c>
    </row>
    <row r="63" spans="1:6" s="53" customFormat="1" ht="17.25" customHeight="1">
      <c r="A63" s="134"/>
      <c r="B63" s="134">
        <v>75011</v>
      </c>
      <c r="C63" s="135"/>
      <c r="D63" s="136" t="s">
        <v>62</v>
      </c>
      <c r="E63" s="137">
        <f>SUM(E64)</f>
        <v>41322</v>
      </c>
      <c r="F63" s="137">
        <f>SUM(F65:F68)</f>
        <v>41322</v>
      </c>
    </row>
    <row r="64" spans="1:6" s="53" customFormat="1" ht="42.75" customHeight="1">
      <c r="A64" s="54"/>
      <c r="B64" s="54"/>
      <c r="C64" s="55">
        <v>2110</v>
      </c>
      <c r="D64" s="56" t="s">
        <v>7</v>
      </c>
      <c r="E64" s="57">
        <v>41322</v>
      </c>
      <c r="F64" s="57"/>
    </row>
    <row r="65" spans="1:6" s="53" customFormat="1" ht="15.75" customHeight="1">
      <c r="A65" s="54"/>
      <c r="B65" s="54"/>
      <c r="C65" s="55">
        <v>4010</v>
      </c>
      <c r="D65" s="56" t="s">
        <v>37</v>
      </c>
      <c r="E65" s="57"/>
      <c r="F65" s="57">
        <v>35307</v>
      </c>
    </row>
    <row r="66" spans="1:6" s="53" customFormat="1" ht="15.75" customHeight="1">
      <c r="A66" s="54"/>
      <c r="B66" s="54"/>
      <c r="C66" s="55">
        <v>4040</v>
      </c>
      <c r="D66" s="56" t="s">
        <v>38</v>
      </c>
      <c r="E66" s="57"/>
      <c r="F66" s="57">
        <v>0</v>
      </c>
    </row>
    <row r="67" spans="1:6" s="53" customFormat="1" ht="15.75" customHeight="1">
      <c r="A67" s="54"/>
      <c r="B67" s="54"/>
      <c r="C67" s="55">
        <v>4110</v>
      </c>
      <c r="D67" s="56" t="s">
        <v>39</v>
      </c>
      <c r="E67" s="57"/>
      <c r="F67" s="57">
        <v>6015</v>
      </c>
    </row>
    <row r="68" spans="1:6" s="53" customFormat="1" ht="15.75" customHeight="1">
      <c r="A68" s="54"/>
      <c r="B68" s="54"/>
      <c r="C68" s="55">
        <v>4120</v>
      </c>
      <c r="D68" s="56" t="s">
        <v>40</v>
      </c>
      <c r="E68" s="57"/>
      <c r="F68" s="57">
        <v>0</v>
      </c>
    </row>
    <row r="69" spans="1:6" s="53" customFormat="1" ht="17.25" customHeight="1">
      <c r="A69" s="134"/>
      <c r="B69" s="134">
        <v>75045</v>
      </c>
      <c r="C69" s="135"/>
      <c r="D69" s="136" t="s">
        <v>12</v>
      </c>
      <c r="E69" s="137">
        <f>SUM(E70)</f>
        <v>22823</v>
      </c>
      <c r="F69" s="137">
        <f>SUM(F71:F75)</f>
        <v>22823</v>
      </c>
    </row>
    <row r="70" spans="1:6" s="53" customFormat="1" ht="42.75" customHeight="1">
      <c r="A70" s="54"/>
      <c r="B70" s="54"/>
      <c r="C70" s="55">
        <v>2110</v>
      </c>
      <c r="D70" s="56" t="s">
        <v>7</v>
      </c>
      <c r="E70" s="57">
        <v>22823</v>
      </c>
      <c r="F70" s="57"/>
    </row>
    <row r="71" spans="1:6" s="53" customFormat="1" ht="15.75" customHeight="1">
      <c r="A71" s="54"/>
      <c r="B71" s="54"/>
      <c r="C71" s="55">
        <v>4110</v>
      </c>
      <c r="D71" s="56" t="s">
        <v>39</v>
      </c>
      <c r="E71" s="57"/>
      <c r="F71" s="57">
        <v>513</v>
      </c>
    </row>
    <row r="72" spans="1:6" s="53" customFormat="1" ht="15.75" customHeight="1">
      <c r="A72" s="54"/>
      <c r="B72" s="54"/>
      <c r="C72" s="55">
        <v>4120</v>
      </c>
      <c r="D72" s="56" t="s">
        <v>40</v>
      </c>
      <c r="E72" s="57"/>
      <c r="F72" s="57">
        <v>0</v>
      </c>
    </row>
    <row r="73" spans="1:6" s="53" customFormat="1" ht="15.75" customHeight="1">
      <c r="A73" s="54"/>
      <c r="B73" s="54"/>
      <c r="C73" s="55">
        <v>4170</v>
      </c>
      <c r="D73" s="56" t="s">
        <v>41</v>
      </c>
      <c r="E73" s="57"/>
      <c r="F73" s="57">
        <v>21900</v>
      </c>
    </row>
    <row r="74" spans="1:6" s="53" customFormat="1" ht="15.75" customHeight="1">
      <c r="A74" s="54"/>
      <c r="B74" s="54"/>
      <c r="C74" s="55">
        <v>4210</v>
      </c>
      <c r="D74" s="56" t="s">
        <v>31</v>
      </c>
      <c r="E74" s="57"/>
      <c r="F74" s="57">
        <v>410</v>
      </c>
    </row>
    <row r="75" spans="1:6" s="53" customFormat="1" ht="15.75" customHeight="1">
      <c r="A75" s="54"/>
      <c r="B75" s="54"/>
      <c r="C75" s="55">
        <v>4300</v>
      </c>
      <c r="D75" s="56" t="s">
        <v>29</v>
      </c>
      <c r="E75" s="57"/>
      <c r="F75" s="57">
        <v>0</v>
      </c>
    </row>
    <row r="76" spans="1:6" s="53" customFormat="1" ht="18" customHeight="1">
      <c r="A76" s="152">
        <v>754</v>
      </c>
      <c r="B76" s="152"/>
      <c r="C76" s="153"/>
      <c r="D76" s="154" t="s">
        <v>13</v>
      </c>
      <c r="E76" s="155">
        <f>SUM(E77,E106)</f>
        <v>6513541</v>
      </c>
      <c r="F76" s="155">
        <f>SUM(F77,F106)</f>
        <v>6513541</v>
      </c>
    </row>
    <row r="77" spans="1:6" s="53" customFormat="1" ht="17.25" customHeight="1">
      <c r="A77" s="134"/>
      <c r="B77" s="134">
        <v>75411</v>
      </c>
      <c r="C77" s="135"/>
      <c r="D77" s="136" t="s">
        <v>14</v>
      </c>
      <c r="E77" s="137">
        <f>SUM(E78)</f>
        <v>6512541</v>
      </c>
      <c r="F77" s="137">
        <f>SUM(F79:F105)</f>
        <v>6512541</v>
      </c>
    </row>
    <row r="78" spans="1:6" s="53" customFormat="1" ht="42.75" customHeight="1">
      <c r="A78" s="54"/>
      <c r="B78" s="54"/>
      <c r="C78" s="55">
        <v>2110</v>
      </c>
      <c r="D78" s="56" t="s">
        <v>7</v>
      </c>
      <c r="E78" s="57">
        <v>6512541</v>
      </c>
      <c r="F78" s="57"/>
    </row>
    <row r="79" spans="1:6" s="53" customFormat="1" ht="29.25" customHeight="1">
      <c r="A79" s="54"/>
      <c r="B79" s="54"/>
      <c r="C79" s="55">
        <v>3070</v>
      </c>
      <c r="D79" s="56" t="s">
        <v>65</v>
      </c>
      <c r="E79" s="57"/>
      <c r="F79" s="57">
        <v>344072</v>
      </c>
    </row>
    <row r="80" spans="1:6" s="53" customFormat="1" ht="15.75" customHeight="1">
      <c r="A80" s="54"/>
      <c r="B80" s="54"/>
      <c r="C80" s="55">
        <v>4010</v>
      </c>
      <c r="D80" s="56" t="s">
        <v>37</v>
      </c>
      <c r="E80" s="57"/>
      <c r="F80" s="57">
        <v>30462</v>
      </c>
    </row>
    <row r="81" spans="1:6" s="53" customFormat="1" ht="15.75" customHeight="1">
      <c r="A81" s="54"/>
      <c r="B81" s="54"/>
      <c r="C81" s="55">
        <v>4020</v>
      </c>
      <c r="D81" s="56" t="s">
        <v>59</v>
      </c>
      <c r="E81" s="57"/>
      <c r="F81" s="57">
        <v>115731</v>
      </c>
    </row>
    <row r="82" spans="1:6" s="53" customFormat="1" ht="15.75" customHeight="1">
      <c r="A82" s="54"/>
      <c r="B82" s="54"/>
      <c r="C82" s="55">
        <v>4040</v>
      </c>
      <c r="D82" s="56" t="s">
        <v>38</v>
      </c>
      <c r="E82" s="57"/>
      <c r="F82" s="57">
        <v>7600</v>
      </c>
    </row>
    <row r="83" spans="1:6" s="53" customFormat="1" ht="15.75" customHeight="1">
      <c r="A83" s="54"/>
      <c r="B83" s="54"/>
      <c r="C83" s="55">
        <v>4050</v>
      </c>
      <c r="D83" s="56" t="s">
        <v>66</v>
      </c>
      <c r="E83" s="57"/>
      <c r="F83" s="57">
        <v>4200837</v>
      </c>
    </row>
    <row r="84" spans="1:6" s="53" customFormat="1" ht="29.25" customHeight="1">
      <c r="A84" s="54"/>
      <c r="B84" s="54"/>
      <c r="C84" s="55">
        <v>4060</v>
      </c>
      <c r="D84" s="56" t="s">
        <v>235</v>
      </c>
      <c r="E84" s="57"/>
      <c r="F84" s="57">
        <v>148957</v>
      </c>
    </row>
    <row r="85" spans="1:6" s="53" customFormat="1" ht="30" customHeight="1">
      <c r="A85" s="54"/>
      <c r="B85" s="54"/>
      <c r="C85" s="55">
        <v>4070</v>
      </c>
      <c r="D85" s="56" t="s">
        <v>67</v>
      </c>
      <c r="E85" s="57"/>
      <c r="F85" s="57">
        <v>329581</v>
      </c>
    </row>
    <row r="86" spans="1:6" s="53" customFormat="1" ht="33.75" customHeight="1">
      <c r="A86" s="54"/>
      <c r="B86" s="54"/>
      <c r="C86" s="55">
        <v>4080</v>
      </c>
      <c r="D86" s="110" t="s">
        <v>131</v>
      </c>
      <c r="E86" s="57"/>
      <c r="F86" s="57">
        <v>91884</v>
      </c>
    </row>
    <row r="87" spans="1:6" s="53" customFormat="1" ht="15.75" customHeight="1">
      <c r="A87" s="54"/>
      <c r="B87" s="54"/>
      <c r="C87" s="55">
        <v>4110</v>
      </c>
      <c r="D87" s="56" t="s">
        <v>39</v>
      </c>
      <c r="E87" s="57"/>
      <c r="F87" s="57">
        <v>24673</v>
      </c>
    </row>
    <row r="88" spans="1:6" s="53" customFormat="1" ht="15.75" customHeight="1">
      <c r="A88" s="54"/>
      <c r="B88" s="54"/>
      <c r="C88" s="55">
        <v>4120</v>
      </c>
      <c r="D88" s="56" t="s">
        <v>40</v>
      </c>
      <c r="E88" s="57"/>
      <c r="F88" s="57">
        <v>3150</v>
      </c>
    </row>
    <row r="89" spans="1:6" s="53" customFormat="1" ht="15.75" customHeight="1">
      <c r="A89" s="54"/>
      <c r="B89" s="54"/>
      <c r="C89" s="55">
        <v>4170</v>
      </c>
      <c r="D89" s="56" t="s">
        <v>41</v>
      </c>
      <c r="E89" s="57"/>
      <c r="F89" s="57">
        <v>15670</v>
      </c>
    </row>
    <row r="90" spans="1:6" s="53" customFormat="1" ht="30" customHeight="1">
      <c r="A90" s="54"/>
      <c r="B90" s="54"/>
      <c r="C90" s="55">
        <v>4180</v>
      </c>
      <c r="D90" s="56" t="s">
        <v>236</v>
      </c>
      <c r="E90" s="57"/>
      <c r="F90" s="57">
        <v>486297</v>
      </c>
    </row>
    <row r="91" spans="1:6" s="53" customFormat="1" ht="15.75" customHeight="1">
      <c r="A91" s="54"/>
      <c r="B91" s="54"/>
      <c r="C91" s="55">
        <v>4210</v>
      </c>
      <c r="D91" s="56" t="s">
        <v>31</v>
      </c>
      <c r="E91" s="57"/>
      <c r="F91" s="57">
        <v>268901</v>
      </c>
    </row>
    <row r="92" spans="1:6" s="53" customFormat="1" ht="15.75" customHeight="1">
      <c r="A92" s="54"/>
      <c r="B92" s="54"/>
      <c r="C92" s="55">
        <v>4220</v>
      </c>
      <c r="D92" s="56" t="s">
        <v>68</v>
      </c>
      <c r="E92" s="57"/>
      <c r="F92" s="57">
        <v>20300</v>
      </c>
    </row>
    <row r="93" spans="1:6" s="53" customFormat="1" ht="15.75" customHeight="1">
      <c r="A93" s="54"/>
      <c r="B93" s="54"/>
      <c r="C93" s="55">
        <v>4230</v>
      </c>
      <c r="D93" s="56" t="s">
        <v>69</v>
      </c>
      <c r="E93" s="57"/>
      <c r="F93" s="57">
        <v>8000</v>
      </c>
    </row>
    <row r="94" spans="1:6" s="53" customFormat="1" ht="15.75" customHeight="1">
      <c r="A94" s="54"/>
      <c r="B94" s="54"/>
      <c r="C94" s="55">
        <v>4250</v>
      </c>
      <c r="D94" s="56" t="s">
        <v>70</v>
      </c>
      <c r="E94" s="57"/>
      <c r="F94" s="57">
        <v>46000</v>
      </c>
    </row>
    <row r="95" spans="1:6" s="53" customFormat="1" ht="15.75" customHeight="1">
      <c r="A95" s="54"/>
      <c r="B95" s="54"/>
      <c r="C95" s="55">
        <v>4260</v>
      </c>
      <c r="D95" s="56" t="s">
        <v>42</v>
      </c>
      <c r="E95" s="57"/>
      <c r="F95" s="57">
        <v>97684</v>
      </c>
    </row>
    <row r="96" spans="1:6" s="53" customFormat="1" ht="15.75" customHeight="1">
      <c r="A96" s="54"/>
      <c r="B96" s="54"/>
      <c r="C96" s="55">
        <v>4270</v>
      </c>
      <c r="D96" s="56" t="s">
        <v>43</v>
      </c>
      <c r="E96" s="57"/>
      <c r="F96" s="57">
        <v>102077</v>
      </c>
    </row>
    <row r="97" spans="1:6" s="53" customFormat="1" ht="15.75" customHeight="1">
      <c r="A97" s="54"/>
      <c r="B97" s="54"/>
      <c r="C97" s="55">
        <v>4280</v>
      </c>
      <c r="D97" s="56" t="s">
        <v>57</v>
      </c>
      <c r="E97" s="57"/>
      <c r="F97" s="57">
        <v>41401</v>
      </c>
    </row>
    <row r="98" spans="1:6" s="53" customFormat="1" ht="15.75" customHeight="1">
      <c r="A98" s="54"/>
      <c r="B98" s="54"/>
      <c r="C98" s="55">
        <v>4300</v>
      </c>
      <c r="D98" s="56" t="s">
        <v>29</v>
      </c>
      <c r="E98" s="57"/>
      <c r="F98" s="57">
        <v>72240</v>
      </c>
    </row>
    <row r="99" spans="1:6" s="53" customFormat="1" ht="15.75" customHeight="1">
      <c r="A99" s="54"/>
      <c r="B99" s="54"/>
      <c r="C99" s="55">
        <v>4360</v>
      </c>
      <c r="D99" s="56" t="s">
        <v>129</v>
      </c>
      <c r="E99" s="57"/>
      <c r="F99" s="57">
        <v>13262</v>
      </c>
    </row>
    <row r="100" spans="1:6" s="53" customFormat="1" ht="15.75" customHeight="1">
      <c r="A100" s="54"/>
      <c r="B100" s="54"/>
      <c r="C100" s="55">
        <v>4410</v>
      </c>
      <c r="D100" s="56" t="s">
        <v>44</v>
      </c>
      <c r="E100" s="57"/>
      <c r="F100" s="57">
        <v>4300</v>
      </c>
    </row>
    <row r="101" spans="1:6" s="53" customFormat="1" ht="15.75" customHeight="1">
      <c r="A101" s="54"/>
      <c r="B101" s="54"/>
      <c r="C101" s="55">
        <v>4430</v>
      </c>
      <c r="D101" s="56" t="s">
        <v>45</v>
      </c>
      <c r="E101" s="57"/>
      <c r="F101" s="57">
        <v>1830</v>
      </c>
    </row>
    <row r="102" spans="1:6" s="53" customFormat="1" ht="15.75" customHeight="1">
      <c r="A102" s="54"/>
      <c r="B102" s="54"/>
      <c r="C102" s="55">
        <v>4440</v>
      </c>
      <c r="D102" s="56" t="s">
        <v>46</v>
      </c>
      <c r="E102" s="57"/>
      <c r="F102" s="57">
        <v>2869</v>
      </c>
    </row>
    <row r="103" spans="1:6" s="53" customFormat="1" ht="15.75" customHeight="1">
      <c r="A103" s="54"/>
      <c r="B103" s="54"/>
      <c r="C103" s="55">
        <v>4480</v>
      </c>
      <c r="D103" s="56" t="s">
        <v>47</v>
      </c>
      <c r="E103" s="57"/>
      <c r="F103" s="57">
        <v>24263</v>
      </c>
    </row>
    <row r="104" spans="1:6" s="53" customFormat="1" ht="15.75" customHeight="1">
      <c r="A104" s="54"/>
      <c r="B104" s="54"/>
      <c r="C104" s="55">
        <v>4550</v>
      </c>
      <c r="D104" s="56" t="s">
        <v>60</v>
      </c>
      <c r="E104" s="57"/>
      <c r="F104" s="57">
        <v>0</v>
      </c>
    </row>
    <row r="105" spans="1:6" s="53" customFormat="1" ht="30" customHeight="1">
      <c r="A105" s="54"/>
      <c r="B105" s="54"/>
      <c r="C105" s="55">
        <v>4700</v>
      </c>
      <c r="D105" s="56" t="s">
        <v>130</v>
      </c>
      <c r="E105" s="57"/>
      <c r="F105" s="57">
        <v>10500</v>
      </c>
    </row>
    <row r="106" spans="1:6" s="53" customFormat="1" ht="16.5" customHeight="1">
      <c r="A106" s="134"/>
      <c r="B106" s="134">
        <v>75414</v>
      </c>
      <c r="C106" s="135"/>
      <c r="D106" s="136" t="s">
        <v>15</v>
      </c>
      <c r="E106" s="137">
        <f>SUM(E107)</f>
        <v>1000</v>
      </c>
      <c r="F106" s="137">
        <f>SUM(F108:F108)</f>
        <v>1000</v>
      </c>
    </row>
    <row r="107" spans="1:6" s="53" customFormat="1" ht="43.5" customHeight="1">
      <c r="A107" s="58"/>
      <c r="B107" s="58"/>
      <c r="C107" s="55">
        <v>2110</v>
      </c>
      <c r="D107" s="56" t="s">
        <v>7</v>
      </c>
      <c r="E107" s="57">
        <v>1000</v>
      </c>
      <c r="F107" s="57"/>
    </row>
    <row r="108" spans="1:6" s="53" customFormat="1" ht="15.75" customHeight="1">
      <c r="A108" s="58"/>
      <c r="B108" s="58"/>
      <c r="C108" s="55">
        <v>4300</v>
      </c>
      <c r="D108" s="56" t="s">
        <v>29</v>
      </c>
      <c r="E108" s="57"/>
      <c r="F108" s="57">
        <v>1000</v>
      </c>
    </row>
    <row r="109" spans="1:6" s="53" customFormat="1" ht="17.25" customHeight="1">
      <c r="A109" s="152" t="s">
        <v>244</v>
      </c>
      <c r="B109" s="152"/>
      <c r="C109" s="153"/>
      <c r="D109" s="154" t="s">
        <v>241</v>
      </c>
      <c r="E109" s="155">
        <f>AVERAGE(E110)</f>
        <v>309000</v>
      </c>
      <c r="F109" s="155">
        <f>AVERAGE(F110)</f>
        <v>309000</v>
      </c>
    </row>
    <row r="110" spans="1:6" s="53" customFormat="1" ht="17.25" customHeight="1">
      <c r="A110" s="134"/>
      <c r="B110" s="134" t="s">
        <v>243</v>
      </c>
      <c r="C110" s="135"/>
      <c r="D110" s="136" t="s">
        <v>242</v>
      </c>
      <c r="E110" s="137">
        <f>SUM(E111)</f>
        <v>309000</v>
      </c>
      <c r="F110" s="137">
        <f>SUM(F112:F118)</f>
        <v>309000</v>
      </c>
    </row>
    <row r="111" spans="1:6" s="53" customFormat="1" ht="44.25" customHeight="1">
      <c r="A111" s="54"/>
      <c r="B111" s="54"/>
      <c r="C111" s="55">
        <v>2110</v>
      </c>
      <c r="D111" s="114" t="s">
        <v>7</v>
      </c>
      <c r="E111" s="57">
        <v>309000</v>
      </c>
      <c r="F111" s="57"/>
    </row>
    <row r="112" spans="1:6" s="53" customFormat="1" ht="59.25" customHeight="1">
      <c r="A112" s="54"/>
      <c r="B112" s="54"/>
      <c r="C112" s="112">
        <v>2360</v>
      </c>
      <c r="D112" s="116" t="s">
        <v>245</v>
      </c>
      <c r="E112" s="113"/>
      <c r="F112" s="57">
        <v>179838</v>
      </c>
    </row>
    <row r="113" spans="1:6" s="53" customFormat="1" ht="15.75" customHeight="1">
      <c r="A113" s="54"/>
      <c r="B113" s="54"/>
      <c r="C113" s="112">
        <v>4010</v>
      </c>
      <c r="D113" s="56" t="s">
        <v>37</v>
      </c>
      <c r="E113" s="113"/>
      <c r="F113" s="57">
        <v>2929</v>
      </c>
    </row>
    <row r="114" spans="1:6" s="53" customFormat="1" ht="15.75" customHeight="1">
      <c r="A114" s="54"/>
      <c r="B114" s="54"/>
      <c r="C114" s="112">
        <v>4110</v>
      </c>
      <c r="D114" s="56" t="s">
        <v>39</v>
      </c>
      <c r="E114" s="113"/>
      <c r="F114" s="57">
        <v>501</v>
      </c>
    </row>
    <row r="115" spans="1:6" s="53" customFormat="1" ht="15.75" customHeight="1">
      <c r="A115" s="54"/>
      <c r="B115" s="54"/>
      <c r="C115" s="112">
        <v>4120</v>
      </c>
      <c r="D115" s="56" t="s">
        <v>40</v>
      </c>
      <c r="E115" s="113"/>
      <c r="F115" s="57">
        <v>72</v>
      </c>
    </row>
    <row r="116" spans="1:6" s="53" customFormat="1" ht="15.75" customHeight="1">
      <c r="A116" s="54"/>
      <c r="B116" s="54"/>
      <c r="C116" s="112">
        <v>4170</v>
      </c>
      <c r="D116" s="130" t="s">
        <v>41</v>
      </c>
      <c r="E116" s="113"/>
      <c r="F116" s="57">
        <v>32172</v>
      </c>
    </row>
    <row r="117" spans="1:6" s="53" customFormat="1" ht="15.75" customHeight="1">
      <c r="A117" s="54"/>
      <c r="B117" s="54"/>
      <c r="C117" s="55">
        <v>4210</v>
      </c>
      <c r="D117" s="115" t="s">
        <v>31</v>
      </c>
      <c r="E117" s="57"/>
      <c r="F117" s="57">
        <v>5059</v>
      </c>
    </row>
    <row r="118" spans="1:6" s="53" customFormat="1" ht="15.75" customHeight="1">
      <c r="A118" s="54"/>
      <c r="B118" s="54"/>
      <c r="C118" s="55">
        <v>4300</v>
      </c>
      <c r="D118" s="56" t="s">
        <v>29</v>
      </c>
      <c r="E118" s="57"/>
      <c r="F118" s="57">
        <v>88429</v>
      </c>
    </row>
    <row r="119" spans="1:6" s="53" customFormat="1" ht="17.25" customHeight="1">
      <c r="A119" s="152" t="s">
        <v>305</v>
      </c>
      <c r="B119" s="152"/>
      <c r="C119" s="153"/>
      <c r="D119" s="154" t="s">
        <v>306</v>
      </c>
      <c r="E119" s="155">
        <f>SUM(E120,E123)</f>
        <v>37557</v>
      </c>
      <c r="F119" s="155">
        <f>SUM(F120,F123)</f>
        <v>37557</v>
      </c>
    </row>
    <row r="120" spans="1:6" s="53" customFormat="1" ht="17.25" customHeight="1">
      <c r="A120" s="134"/>
      <c r="B120" s="134" t="s">
        <v>307</v>
      </c>
      <c r="C120" s="135"/>
      <c r="D120" s="136" t="s">
        <v>308</v>
      </c>
      <c r="E120" s="137">
        <f>SUM(E121)</f>
        <v>17756</v>
      </c>
      <c r="F120" s="137">
        <f>SUM(F122:F122)</f>
        <v>17756</v>
      </c>
    </row>
    <row r="121" spans="1:6" s="53" customFormat="1" ht="44.25" customHeight="1">
      <c r="A121" s="54"/>
      <c r="B121" s="54"/>
      <c r="C121" s="55">
        <v>2110</v>
      </c>
      <c r="D121" s="114" t="s">
        <v>7</v>
      </c>
      <c r="E121" s="57">
        <v>17756</v>
      </c>
      <c r="F121" s="57"/>
    </row>
    <row r="122" spans="1:6" s="53" customFormat="1" ht="15.75" customHeight="1">
      <c r="A122" s="54"/>
      <c r="B122" s="54"/>
      <c r="C122" s="55">
        <v>4240</v>
      </c>
      <c r="D122" s="56" t="s">
        <v>309</v>
      </c>
      <c r="E122" s="57"/>
      <c r="F122" s="57">
        <v>17756</v>
      </c>
    </row>
    <row r="123" spans="1:6" s="53" customFormat="1" ht="17.25" customHeight="1">
      <c r="A123" s="134"/>
      <c r="B123" s="134" t="s">
        <v>310</v>
      </c>
      <c r="C123" s="135"/>
      <c r="D123" s="136" t="s">
        <v>311</v>
      </c>
      <c r="E123" s="137">
        <f>SUM(E124)</f>
        <v>19801</v>
      </c>
      <c r="F123" s="137">
        <f>SUM(F125:F125)</f>
        <v>19801</v>
      </c>
    </row>
    <row r="124" spans="1:6" s="53" customFormat="1" ht="44.25" customHeight="1">
      <c r="A124" s="54"/>
      <c r="B124" s="54"/>
      <c r="C124" s="55">
        <v>2110</v>
      </c>
      <c r="D124" s="114" t="s">
        <v>7</v>
      </c>
      <c r="E124" s="57">
        <v>19801</v>
      </c>
      <c r="F124" s="57"/>
    </row>
    <row r="125" spans="1:6" s="53" customFormat="1" ht="15.75" customHeight="1">
      <c r="A125" s="54"/>
      <c r="B125" s="54"/>
      <c r="C125" s="55">
        <v>4240</v>
      </c>
      <c r="D125" s="56" t="s">
        <v>309</v>
      </c>
      <c r="E125" s="57"/>
      <c r="F125" s="57">
        <v>19801</v>
      </c>
    </row>
    <row r="126" spans="1:6" s="53" customFormat="1" ht="17.25" customHeight="1">
      <c r="A126" s="152">
        <v>851</v>
      </c>
      <c r="B126" s="152"/>
      <c r="C126" s="153"/>
      <c r="D126" s="154" t="s">
        <v>16</v>
      </c>
      <c r="E126" s="155">
        <f>SUM(E127)</f>
        <v>1864685</v>
      </c>
      <c r="F126" s="155">
        <f>SUM(F127)</f>
        <v>1864685</v>
      </c>
    </row>
    <row r="127" spans="1:6" s="53" customFormat="1" ht="34.5" customHeight="1">
      <c r="A127" s="134"/>
      <c r="B127" s="134">
        <v>85156</v>
      </c>
      <c r="C127" s="135"/>
      <c r="D127" s="136" t="s">
        <v>71</v>
      </c>
      <c r="E127" s="137">
        <f>SUM(E128)</f>
        <v>1864685</v>
      </c>
      <c r="F127" s="137">
        <f>SUM(F129)</f>
        <v>1864685</v>
      </c>
    </row>
    <row r="128" spans="1:6" s="53" customFormat="1" ht="42.75" customHeight="1">
      <c r="A128" s="54"/>
      <c r="B128" s="54"/>
      <c r="C128" s="55">
        <v>2110</v>
      </c>
      <c r="D128" s="56" t="s">
        <v>7</v>
      </c>
      <c r="E128" s="57">
        <v>1864685</v>
      </c>
      <c r="F128" s="57"/>
    </row>
    <row r="129" spans="1:6" s="53" customFormat="1" ht="15.75" customHeight="1">
      <c r="A129" s="54"/>
      <c r="B129" s="54"/>
      <c r="C129" s="55">
        <v>4130</v>
      </c>
      <c r="D129" s="56" t="s">
        <v>72</v>
      </c>
      <c r="E129" s="57"/>
      <c r="F129" s="57">
        <v>1864685</v>
      </c>
    </row>
    <row r="130" spans="1:6" s="53" customFormat="1" ht="17.25" customHeight="1">
      <c r="A130" s="152" t="s">
        <v>150</v>
      </c>
      <c r="B130" s="152"/>
      <c r="C130" s="153"/>
      <c r="D130" s="154" t="s">
        <v>73</v>
      </c>
      <c r="E130" s="155">
        <f>SUM(E131,E135,E158,E162,E165)</f>
        <v>1228397</v>
      </c>
      <c r="F130" s="155">
        <f>SUM(F131,F135,F158,F162,F165)</f>
        <v>1228397</v>
      </c>
    </row>
    <row r="131" spans="1:6" s="53" customFormat="1" ht="17.25" customHeight="1">
      <c r="A131" s="134"/>
      <c r="B131" s="134" t="s">
        <v>275</v>
      </c>
      <c r="C131" s="135"/>
      <c r="D131" s="136" t="s">
        <v>276</v>
      </c>
      <c r="E131" s="137">
        <f>SUM(E132)</f>
        <v>33770</v>
      </c>
      <c r="F131" s="137">
        <f>SUM(F133:F134)</f>
        <v>33770</v>
      </c>
    </row>
    <row r="132" spans="1:6" s="53" customFormat="1" ht="70.5" customHeight="1">
      <c r="A132" s="54"/>
      <c r="B132" s="54"/>
      <c r="C132" s="55">
        <v>2160</v>
      </c>
      <c r="D132" s="56" t="s">
        <v>288</v>
      </c>
      <c r="E132" s="57">
        <v>33770</v>
      </c>
      <c r="F132" s="57"/>
    </row>
    <row r="133" spans="1:6" s="53" customFormat="1" ht="15.75" customHeight="1">
      <c r="A133" s="54"/>
      <c r="B133" s="54"/>
      <c r="C133" s="55">
        <v>3110</v>
      </c>
      <c r="D133" s="56" t="s">
        <v>76</v>
      </c>
      <c r="E133" s="57"/>
      <c r="F133" s="57">
        <v>33436</v>
      </c>
    </row>
    <row r="134" spans="1:6" s="53" customFormat="1" ht="15.75" customHeight="1">
      <c r="A134" s="54"/>
      <c r="B134" s="54"/>
      <c r="C134" s="55">
        <v>4010</v>
      </c>
      <c r="D134" s="56" t="s">
        <v>37</v>
      </c>
      <c r="E134" s="57"/>
      <c r="F134" s="57">
        <v>334</v>
      </c>
    </row>
    <row r="135" spans="1:6" s="53" customFormat="1" ht="17.25" customHeight="1">
      <c r="A135" s="134"/>
      <c r="B135" s="134">
        <v>85203</v>
      </c>
      <c r="C135" s="135"/>
      <c r="D135" s="136" t="s">
        <v>18</v>
      </c>
      <c r="E135" s="137">
        <f>SUM(E136:E137)</f>
        <v>792697</v>
      </c>
      <c r="F135" s="137">
        <f>SUM(F138:F157)</f>
        <v>792697</v>
      </c>
    </row>
    <row r="136" spans="1:6" s="53" customFormat="1" ht="43.5" customHeight="1">
      <c r="A136" s="54"/>
      <c r="B136" s="54"/>
      <c r="C136" s="55">
        <v>2110</v>
      </c>
      <c r="D136" s="56" t="s">
        <v>7</v>
      </c>
      <c r="E136" s="57">
        <v>687690</v>
      </c>
      <c r="F136" s="57"/>
    </row>
    <row r="137" spans="1:6" s="53" customFormat="1" ht="43.5" customHeight="1">
      <c r="A137" s="54"/>
      <c r="B137" s="54"/>
      <c r="C137" s="55">
        <v>6410</v>
      </c>
      <c r="D137" s="56" t="s">
        <v>295</v>
      </c>
      <c r="E137" s="57">
        <v>105007</v>
      </c>
      <c r="F137" s="57"/>
    </row>
    <row r="138" spans="1:6" s="53" customFormat="1" ht="15.75" customHeight="1">
      <c r="A138" s="54"/>
      <c r="B138" s="54"/>
      <c r="C138" s="55">
        <v>3020</v>
      </c>
      <c r="D138" s="56" t="s">
        <v>36</v>
      </c>
      <c r="E138" s="57"/>
      <c r="F138" s="57">
        <v>0</v>
      </c>
    </row>
    <row r="139" spans="1:6" s="53" customFormat="1" ht="15.75" customHeight="1">
      <c r="A139" s="54"/>
      <c r="B139" s="54"/>
      <c r="C139" s="55">
        <v>4010</v>
      </c>
      <c r="D139" s="56" t="s">
        <v>37</v>
      </c>
      <c r="E139" s="57"/>
      <c r="F139" s="57">
        <v>303865</v>
      </c>
    </row>
    <row r="140" spans="1:6" s="53" customFormat="1" ht="15.75" customHeight="1">
      <c r="A140" s="54"/>
      <c r="B140" s="54"/>
      <c r="C140" s="55">
        <v>4040</v>
      </c>
      <c r="D140" s="56" t="s">
        <v>38</v>
      </c>
      <c r="E140" s="57"/>
      <c r="F140" s="57">
        <v>20244</v>
      </c>
    </row>
    <row r="141" spans="1:6" s="53" customFormat="1" ht="15.75" customHeight="1">
      <c r="A141" s="54"/>
      <c r="B141" s="54"/>
      <c r="C141" s="55">
        <v>4110</v>
      </c>
      <c r="D141" s="56" t="s">
        <v>39</v>
      </c>
      <c r="E141" s="57"/>
      <c r="F141" s="57">
        <v>53408</v>
      </c>
    </row>
    <row r="142" spans="1:6" s="53" customFormat="1" ht="15.75" customHeight="1">
      <c r="A142" s="54"/>
      <c r="B142" s="54"/>
      <c r="C142" s="55">
        <v>4120</v>
      </c>
      <c r="D142" s="56" t="s">
        <v>40</v>
      </c>
      <c r="E142" s="57"/>
      <c r="F142" s="57">
        <v>4908</v>
      </c>
    </row>
    <row r="143" spans="1:6" s="53" customFormat="1" ht="15.75" customHeight="1">
      <c r="A143" s="54"/>
      <c r="B143" s="54"/>
      <c r="C143" s="55">
        <v>4170</v>
      </c>
      <c r="D143" s="56" t="s">
        <v>41</v>
      </c>
      <c r="E143" s="57"/>
      <c r="F143" s="57">
        <v>1400</v>
      </c>
    </row>
    <row r="144" spans="1:6" s="53" customFormat="1" ht="15.75" customHeight="1">
      <c r="A144" s="54"/>
      <c r="B144" s="54"/>
      <c r="C144" s="55">
        <v>4210</v>
      </c>
      <c r="D144" s="56" t="s">
        <v>31</v>
      </c>
      <c r="E144" s="57"/>
      <c r="F144" s="57">
        <v>58238</v>
      </c>
    </row>
    <row r="145" spans="1:6" s="53" customFormat="1" ht="15.75" customHeight="1">
      <c r="A145" s="54"/>
      <c r="B145" s="54"/>
      <c r="C145" s="55">
        <v>4220</v>
      </c>
      <c r="D145" s="56" t="s">
        <v>68</v>
      </c>
      <c r="E145" s="57"/>
      <c r="F145" s="57">
        <v>17360</v>
      </c>
    </row>
    <row r="146" spans="1:6" s="53" customFormat="1" ht="15.75" customHeight="1">
      <c r="A146" s="54"/>
      <c r="B146" s="54"/>
      <c r="C146" s="55">
        <v>4260</v>
      </c>
      <c r="D146" s="56" t="s">
        <v>42</v>
      </c>
      <c r="E146" s="57"/>
      <c r="F146" s="57">
        <v>6000</v>
      </c>
    </row>
    <row r="147" spans="1:6" s="53" customFormat="1" ht="15.75" customHeight="1">
      <c r="A147" s="54"/>
      <c r="B147" s="54"/>
      <c r="C147" s="55">
        <v>4270</v>
      </c>
      <c r="D147" s="56" t="s">
        <v>43</v>
      </c>
      <c r="E147" s="57"/>
      <c r="F147" s="57">
        <v>107837</v>
      </c>
    </row>
    <row r="148" spans="1:6" s="53" customFormat="1" ht="15.75" customHeight="1">
      <c r="A148" s="54"/>
      <c r="B148" s="54"/>
      <c r="C148" s="55">
        <v>4280</v>
      </c>
      <c r="D148" s="56" t="s">
        <v>57</v>
      </c>
      <c r="E148" s="57"/>
      <c r="F148" s="57">
        <v>370</v>
      </c>
    </row>
    <row r="149" spans="1:6" s="53" customFormat="1" ht="15.75" customHeight="1">
      <c r="A149" s="54"/>
      <c r="B149" s="54"/>
      <c r="C149" s="55">
        <v>4300</v>
      </c>
      <c r="D149" s="56" t="s">
        <v>29</v>
      </c>
      <c r="E149" s="57"/>
      <c r="F149" s="57">
        <v>86435</v>
      </c>
    </row>
    <row r="150" spans="1:6" s="53" customFormat="1" ht="15.75" customHeight="1">
      <c r="A150" s="54"/>
      <c r="B150" s="54"/>
      <c r="C150" s="55">
        <v>4360</v>
      </c>
      <c r="D150" s="56" t="s">
        <v>129</v>
      </c>
      <c r="E150" s="57"/>
      <c r="F150" s="57">
        <v>3850</v>
      </c>
    </row>
    <row r="151" spans="1:6" s="53" customFormat="1" ht="15.75" customHeight="1">
      <c r="A151" s="54"/>
      <c r="B151" s="54"/>
      <c r="C151" s="55">
        <v>4410</v>
      </c>
      <c r="D151" s="56" t="s">
        <v>44</v>
      </c>
      <c r="E151" s="57"/>
      <c r="F151" s="57">
        <v>1837</v>
      </c>
    </row>
    <row r="152" spans="1:6" s="53" customFormat="1" ht="15.75" customHeight="1">
      <c r="A152" s="54"/>
      <c r="B152" s="54"/>
      <c r="C152" s="55">
        <v>4430</v>
      </c>
      <c r="D152" s="56" t="s">
        <v>45</v>
      </c>
      <c r="E152" s="57"/>
      <c r="F152" s="57">
        <v>700</v>
      </c>
    </row>
    <row r="153" spans="1:6" s="53" customFormat="1" ht="15.75" customHeight="1">
      <c r="A153" s="54"/>
      <c r="B153" s="54"/>
      <c r="C153" s="55">
        <v>4440</v>
      </c>
      <c r="D153" s="56" t="s">
        <v>46</v>
      </c>
      <c r="E153" s="57"/>
      <c r="F153" s="57">
        <v>7658</v>
      </c>
    </row>
    <row r="154" spans="1:6" s="53" customFormat="1" ht="15.75" customHeight="1">
      <c r="A154" s="54"/>
      <c r="B154" s="54"/>
      <c r="C154" s="55">
        <v>4480</v>
      </c>
      <c r="D154" s="56" t="s">
        <v>47</v>
      </c>
      <c r="E154" s="57"/>
      <c r="F154" s="57">
        <v>3800</v>
      </c>
    </row>
    <row r="155" spans="1:6" s="53" customFormat="1" ht="15.75" customHeight="1">
      <c r="A155" s="54"/>
      <c r="B155" s="54"/>
      <c r="C155" s="55">
        <v>4520</v>
      </c>
      <c r="D155" s="56" t="s">
        <v>48</v>
      </c>
      <c r="E155" s="57"/>
      <c r="F155" s="57">
        <v>3100</v>
      </c>
    </row>
    <row r="156" spans="1:6" s="53" customFormat="1" ht="31.5" customHeight="1">
      <c r="A156" s="54"/>
      <c r="B156" s="54"/>
      <c r="C156" s="55">
        <v>4700</v>
      </c>
      <c r="D156" s="56" t="s">
        <v>130</v>
      </c>
      <c r="E156" s="57"/>
      <c r="F156" s="57">
        <v>6680</v>
      </c>
    </row>
    <row r="157" spans="1:6" s="53" customFormat="1" ht="15.75" customHeight="1">
      <c r="A157" s="54"/>
      <c r="B157" s="54"/>
      <c r="C157" s="55">
        <v>6050</v>
      </c>
      <c r="D157" s="56" t="s">
        <v>296</v>
      </c>
      <c r="E157" s="57"/>
      <c r="F157" s="57">
        <v>105007</v>
      </c>
    </row>
    <row r="158" spans="1:6" s="53" customFormat="1" ht="17.25" customHeight="1">
      <c r="A158" s="134"/>
      <c r="B158" s="134" t="s">
        <v>277</v>
      </c>
      <c r="C158" s="135"/>
      <c r="D158" s="136" t="s">
        <v>19</v>
      </c>
      <c r="E158" s="137">
        <f>SUM(E159)</f>
        <v>392890</v>
      </c>
      <c r="F158" s="137">
        <f>SUM(F160:F161)</f>
        <v>392890</v>
      </c>
    </row>
    <row r="159" spans="1:6" s="53" customFormat="1" ht="68.25" customHeight="1">
      <c r="A159" s="54"/>
      <c r="B159" s="54"/>
      <c r="C159" s="55">
        <v>2160</v>
      </c>
      <c r="D159" s="56" t="s">
        <v>288</v>
      </c>
      <c r="E159" s="57">
        <v>392890</v>
      </c>
      <c r="F159" s="57"/>
    </row>
    <row r="160" spans="1:6" s="53" customFormat="1" ht="15.75" customHeight="1">
      <c r="A160" s="54"/>
      <c r="B160" s="54"/>
      <c r="C160" s="55">
        <v>3110</v>
      </c>
      <c r="D160" s="56" t="s">
        <v>76</v>
      </c>
      <c r="E160" s="57"/>
      <c r="F160" s="57">
        <v>389000</v>
      </c>
    </row>
    <row r="161" spans="1:6" s="53" customFormat="1" ht="15.75" customHeight="1">
      <c r="A161" s="54"/>
      <c r="B161" s="54"/>
      <c r="C161" s="55">
        <v>4010</v>
      </c>
      <c r="D161" s="56" t="s">
        <v>37</v>
      </c>
      <c r="E161" s="57"/>
      <c r="F161" s="57">
        <v>3890</v>
      </c>
    </row>
    <row r="162" spans="1:6" s="53" customFormat="1" ht="59.25" customHeight="1">
      <c r="A162" s="134"/>
      <c r="B162" s="134" t="s">
        <v>191</v>
      </c>
      <c r="C162" s="135"/>
      <c r="D162" s="138" t="s">
        <v>189</v>
      </c>
      <c r="E162" s="137">
        <f>SUM(E163:E163)</f>
        <v>0</v>
      </c>
      <c r="F162" s="137">
        <f>SUM(F164:F164)</f>
        <v>0</v>
      </c>
    </row>
    <row r="163" spans="1:6" s="53" customFormat="1" ht="43.5" customHeight="1">
      <c r="A163" s="54"/>
      <c r="B163" s="54"/>
      <c r="C163" s="55">
        <v>2110</v>
      </c>
      <c r="D163" s="56" t="s">
        <v>7</v>
      </c>
      <c r="E163" s="57">
        <v>0</v>
      </c>
      <c r="F163" s="57"/>
    </row>
    <row r="164" spans="1:6" s="53" customFormat="1" ht="15.75" customHeight="1">
      <c r="A164" s="54"/>
      <c r="B164" s="54"/>
      <c r="C164" s="55">
        <v>4130</v>
      </c>
      <c r="D164" s="56" t="s">
        <v>72</v>
      </c>
      <c r="E164" s="57"/>
      <c r="F164" s="57">
        <v>0</v>
      </c>
    </row>
    <row r="165" spans="1:6" s="53" customFormat="1" ht="17.25" customHeight="1">
      <c r="A165" s="134"/>
      <c r="B165" s="134" t="s">
        <v>132</v>
      </c>
      <c r="C165" s="135"/>
      <c r="D165" s="136" t="s">
        <v>133</v>
      </c>
      <c r="E165" s="137">
        <f>SUM(E166:E166)</f>
        <v>9040</v>
      </c>
      <c r="F165" s="137">
        <f>SUM(F167:F167)</f>
        <v>9040</v>
      </c>
    </row>
    <row r="166" spans="1:6" s="53" customFormat="1" ht="43.5" customHeight="1">
      <c r="A166" s="54"/>
      <c r="B166" s="54"/>
      <c r="C166" s="55">
        <v>2110</v>
      </c>
      <c r="D166" s="56" t="s">
        <v>7</v>
      </c>
      <c r="E166" s="57">
        <v>9040</v>
      </c>
      <c r="F166" s="57"/>
    </row>
    <row r="167" spans="1:6" s="53" customFormat="1" ht="15.75" customHeight="1">
      <c r="A167" s="54"/>
      <c r="B167" s="54"/>
      <c r="C167" s="55">
        <v>3110</v>
      </c>
      <c r="D167" s="56" t="s">
        <v>76</v>
      </c>
      <c r="E167" s="57"/>
      <c r="F167" s="57">
        <v>9040</v>
      </c>
    </row>
    <row r="168" spans="1:6" s="53" customFormat="1" ht="17.25" customHeight="1">
      <c r="A168" s="152">
        <v>853</v>
      </c>
      <c r="B168" s="152"/>
      <c r="C168" s="153"/>
      <c r="D168" s="154" t="s">
        <v>20</v>
      </c>
      <c r="E168" s="155">
        <f>SUM(E169)</f>
        <v>168000</v>
      </c>
      <c r="F168" s="155">
        <f>SUM(F169)</f>
        <v>168000</v>
      </c>
    </row>
    <row r="169" spans="1:6" s="53" customFormat="1" ht="17.25" customHeight="1">
      <c r="A169" s="134"/>
      <c r="B169" s="134">
        <v>85321</v>
      </c>
      <c r="C169" s="135"/>
      <c r="D169" s="136" t="s">
        <v>22</v>
      </c>
      <c r="E169" s="137">
        <f>SUM(E170)</f>
        <v>168000</v>
      </c>
      <c r="F169" s="137">
        <f>SUM(F170:F178)</f>
        <v>168000</v>
      </c>
    </row>
    <row r="170" spans="1:6" s="53" customFormat="1" ht="45" customHeight="1">
      <c r="A170" s="54"/>
      <c r="B170" s="54"/>
      <c r="C170" s="55">
        <v>2110</v>
      </c>
      <c r="D170" s="56" t="s">
        <v>7</v>
      </c>
      <c r="E170" s="57">
        <v>168000</v>
      </c>
      <c r="F170" s="57"/>
    </row>
    <row r="171" spans="1:6" s="53" customFormat="1" ht="15.75" customHeight="1">
      <c r="A171" s="54"/>
      <c r="B171" s="54"/>
      <c r="C171" s="55">
        <v>4010</v>
      </c>
      <c r="D171" s="56" t="s">
        <v>37</v>
      </c>
      <c r="E171" s="57"/>
      <c r="F171" s="57">
        <v>53984</v>
      </c>
    </row>
    <row r="172" spans="1:6" s="53" customFormat="1" ht="15.75" customHeight="1">
      <c r="A172" s="54"/>
      <c r="B172" s="54"/>
      <c r="C172" s="55">
        <v>4040</v>
      </c>
      <c r="D172" s="56" t="s">
        <v>38</v>
      </c>
      <c r="E172" s="57"/>
      <c r="F172" s="57">
        <v>2897</v>
      </c>
    </row>
    <row r="173" spans="1:6" s="53" customFormat="1" ht="15.75" customHeight="1">
      <c r="A173" s="54"/>
      <c r="B173" s="54"/>
      <c r="C173" s="55">
        <v>4110</v>
      </c>
      <c r="D173" s="56" t="s">
        <v>39</v>
      </c>
      <c r="E173" s="57"/>
      <c r="F173" s="57">
        <v>12424</v>
      </c>
    </row>
    <row r="174" spans="1:6" s="53" customFormat="1" ht="15.75" customHeight="1">
      <c r="A174" s="54"/>
      <c r="B174" s="54"/>
      <c r="C174" s="55">
        <v>4120</v>
      </c>
      <c r="D174" s="56" t="s">
        <v>40</v>
      </c>
      <c r="E174" s="57"/>
      <c r="F174" s="57">
        <v>819</v>
      </c>
    </row>
    <row r="175" spans="1:6" s="53" customFormat="1" ht="15.75" customHeight="1">
      <c r="A175" s="54"/>
      <c r="B175" s="54"/>
      <c r="C175" s="55">
        <v>4170</v>
      </c>
      <c r="D175" s="56" t="s">
        <v>41</v>
      </c>
      <c r="E175" s="57"/>
      <c r="F175" s="57">
        <v>28593</v>
      </c>
    </row>
    <row r="176" spans="1:6" s="53" customFormat="1" ht="15.75" customHeight="1">
      <c r="A176" s="54"/>
      <c r="B176" s="54"/>
      <c r="C176" s="55">
        <v>4210</v>
      </c>
      <c r="D176" s="56" t="s">
        <v>31</v>
      </c>
      <c r="E176" s="57"/>
      <c r="F176" s="57">
        <v>20677</v>
      </c>
    </row>
    <row r="177" spans="1:6" s="53" customFormat="1" ht="15.75" customHeight="1">
      <c r="A177" s="54"/>
      <c r="B177" s="54"/>
      <c r="C177" s="55">
        <v>4300</v>
      </c>
      <c r="D177" s="56" t="s">
        <v>29</v>
      </c>
      <c r="E177" s="57"/>
      <c r="F177" s="57">
        <v>47512</v>
      </c>
    </row>
    <row r="178" spans="1:6" s="53" customFormat="1" ht="15.75" customHeight="1">
      <c r="A178" s="54"/>
      <c r="B178" s="54"/>
      <c r="C178" s="55">
        <v>4440</v>
      </c>
      <c r="D178" s="56" t="s">
        <v>46</v>
      </c>
      <c r="E178" s="57"/>
      <c r="F178" s="57">
        <v>1094</v>
      </c>
    </row>
    <row r="179" spans="1:6" s="53" customFormat="1" ht="26.25" customHeight="1">
      <c r="A179" s="250" t="s">
        <v>134</v>
      </c>
      <c r="B179" s="251"/>
      <c r="C179" s="251"/>
      <c r="D179" s="252"/>
      <c r="E179" s="151">
        <f>SUM(E5,E9,E31,E62,E76,E109,E119,E126,E130,E168,)</f>
        <v>12042090</v>
      </c>
      <c r="F179" s="151">
        <f>SUM(F5,F9,F31,F62,F76,F109,F119,F126,F130,F168,)</f>
        <v>12042090</v>
      </c>
    </row>
    <row r="180" spans="1:6" ht="15.75" customHeight="1"/>
    <row r="181" spans="1:6" ht="15.75" customHeight="1"/>
    <row r="182" spans="1:6" s="59" customFormat="1" ht="15.75" customHeight="1"/>
    <row r="183" spans="1:6" s="59" customFormat="1" ht="15.75" customHeight="1"/>
    <row r="184" spans="1:6" s="59" customFormat="1" ht="15.75" customHeight="1"/>
    <row r="185" spans="1:6" ht="15.75" customHeight="1"/>
    <row r="186" spans="1:6" ht="15.75" customHeight="1"/>
    <row r="187" spans="1:6" ht="15.75" customHeight="1"/>
    <row r="188" spans="1:6" ht="15.75" customHeight="1"/>
    <row r="189" spans="1:6" ht="15.75" customHeight="1"/>
    <row r="190" spans="1:6" ht="15.75" customHeight="1"/>
  </sheetData>
  <sheetProtection algorithmName="SHA-512" hashValue="3JBGX0oWTlj1wsOPig29DUyrlg31lOav51DwXL21QyXZVh2TIgMvhVDLS3EbMSoKyT7BqrVe6ufXXhDcVmlzLQ==" saltValue="9I5MIy+yPAoGUzNztvV7mg==" spinCount="100000" sheet="1" objects="1" scenarios="1" formatColumns="0" formatRows="0"/>
  <mergeCells count="2">
    <mergeCell ref="A2:F2"/>
    <mergeCell ref="A179:D179"/>
  </mergeCells>
  <pageMargins left="0.68" right="0.27559055118110237" top="1.55" bottom="1.24" header="0.8" footer="0.44"/>
  <pageSetup paperSize="9" scale="90" fitToWidth="0" fitToHeight="4" orientation="portrait" horizontalDpi="4294967295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workbookViewId="0">
      <selection activeCell="F29" sqref="F29"/>
    </sheetView>
  </sheetViews>
  <sheetFormatPr defaultRowHeight="12"/>
  <cols>
    <col min="1" max="1" width="3.6640625" style="168" customWidth="1"/>
    <col min="2" max="2" width="7.83203125" style="177" customWidth="1"/>
    <col min="3" max="3" width="9.83203125" style="177" customWidth="1"/>
    <col min="4" max="4" width="10.83203125" style="177" customWidth="1"/>
    <col min="5" max="5" width="47" style="168" customWidth="1"/>
    <col min="6" max="7" width="17" style="168" customWidth="1"/>
    <col min="8" max="16384" width="9.33203125" style="168"/>
  </cols>
  <sheetData>
    <row r="4" spans="2:7" ht="31.5" customHeight="1">
      <c r="B4" s="253" t="s">
        <v>302</v>
      </c>
      <c r="C4" s="253"/>
      <c r="D4" s="253"/>
      <c r="E4" s="253"/>
      <c r="F4" s="253"/>
      <c r="G4" s="253"/>
    </row>
    <row r="6" spans="2:7" s="169" customFormat="1" ht="24" customHeight="1">
      <c r="B6" s="178" t="s">
        <v>0</v>
      </c>
      <c r="C6" s="178" t="s">
        <v>1</v>
      </c>
      <c r="D6" s="178" t="s">
        <v>125</v>
      </c>
      <c r="E6" s="178" t="s">
        <v>126</v>
      </c>
      <c r="F6" s="178" t="s">
        <v>127</v>
      </c>
      <c r="G6" s="178" t="s">
        <v>128</v>
      </c>
    </row>
    <row r="7" spans="2:7" s="170" customFormat="1" ht="19.5" customHeight="1">
      <c r="B7" s="180">
        <v>750</v>
      </c>
      <c r="C7" s="180"/>
      <c r="D7" s="180"/>
      <c r="E7" s="181" t="s">
        <v>61</v>
      </c>
      <c r="F7" s="182">
        <f>SUM(F8)</f>
        <v>21062</v>
      </c>
      <c r="G7" s="182">
        <f>SUM(G8)</f>
        <v>21062</v>
      </c>
    </row>
    <row r="8" spans="2:7" s="169" customFormat="1" ht="19.5" customHeight="1">
      <c r="B8" s="171"/>
      <c r="C8" s="171">
        <v>75011</v>
      </c>
      <c r="D8" s="171"/>
      <c r="E8" s="172" t="s">
        <v>62</v>
      </c>
      <c r="F8" s="173">
        <f>SUM(F9)</f>
        <v>21062</v>
      </c>
      <c r="G8" s="173">
        <f>SUM(G10:G12)</f>
        <v>21062</v>
      </c>
    </row>
    <row r="9" spans="2:7" s="169" customFormat="1" ht="55.5" customHeight="1">
      <c r="B9" s="174"/>
      <c r="C9" s="174"/>
      <c r="D9" s="174">
        <v>2120</v>
      </c>
      <c r="E9" s="175" t="s">
        <v>301</v>
      </c>
      <c r="F9" s="176">
        <v>21062</v>
      </c>
      <c r="G9" s="176"/>
    </row>
    <row r="10" spans="2:7" s="169" customFormat="1" ht="19.5" customHeight="1">
      <c r="B10" s="174"/>
      <c r="C10" s="174"/>
      <c r="D10" s="174">
        <v>4010</v>
      </c>
      <c r="E10" s="175" t="s">
        <v>37</v>
      </c>
      <c r="F10" s="176"/>
      <c r="G10" s="176">
        <v>17618</v>
      </c>
    </row>
    <row r="11" spans="2:7" s="169" customFormat="1" ht="19.5" customHeight="1">
      <c r="B11" s="174"/>
      <c r="C11" s="174"/>
      <c r="D11" s="174">
        <v>4110</v>
      </c>
      <c r="E11" s="175" t="s">
        <v>39</v>
      </c>
      <c r="F11" s="176"/>
      <c r="G11" s="176">
        <v>3012</v>
      </c>
    </row>
    <row r="12" spans="2:7" s="169" customFormat="1" ht="19.5" customHeight="1">
      <c r="B12" s="174"/>
      <c r="C12" s="174"/>
      <c r="D12" s="174">
        <v>4120</v>
      </c>
      <c r="E12" s="175" t="s">
        <v>40</v>
      </c>
      <c r="F12" s="176"/>
      <c r="G12" s="176">
        <v>432</v>
      </c>
    </row>
    <row r="13" spans="2:7" s="169" customFormat="1" ht="21.75" customHeight="1">
      <c r="B13" s="254" t="s">
        <v>134</v>
      </c>
      <c r="C13" s="255"/>
      <c r="D13" s="255"/>
      <c r="E13" s="256"/>
      <c r="F13" s="179">
        <f>SUM(F7)</f>
        <v>21062</v>
      </c>
      <c r="G13" s="179">
        <f>SUM(G7)</f>
        <v>21062</v>
      </c>
    </row>
  </sheetData>
  <sheetProtection algorithmName="SHA-512" hashValue="2xFbmJEXSJ9bcua1e3acxXvx4ywUUhpFNoBf9sOf2eeEQljciFFPbtQf2Qc4VVZMTtIXbI7S+W0Pme6ryg8xZg==" saltValue="nJm2k97D47bnoGGH8B7t2A==" spinCount="100000" sheet="1" objects="1" scenarios="1" formatColumns="0" formatRows="0"/>
  <mergeCells count="2">
    <mergeCell ref="B4:G4"/>
    <mergeCell ref="B13:E13"/>
  </mergeCells>
  <pageMargins left="0.45" right="0.70866141732283472" top="1.35" bottom="0.74803149606299213" header="0.6" footer="0.31496062992125984"/>
  <pageSetup paperSize="9" scale="95" orientation="portrait" horizontalDpi="4294967295" r:id="rId1"/>
  <headerFooter alignWithMargins="0">
    <oddHeader>&amp;R&amp;10Tabela Nr 6
do uchwały Nr ...............
Rady Powiatu w Otwocku
z dnia 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G43"/>
  <sheetViews>
    <sheetView zoomScaleNormal="100" workbookViewId="0">
      <pane ySplit="4" topLeftCell="A5" activePane="bottomLeft" state="frozen"/>
      <selection activeCell="F21" sqref="F21"/>
      <selection pane="bottomLeft" activeCell="E51" sqref="E51"/>
    </sheetView>
  </sheetViews>
  <sheetFormatPr defaultRowHeight="12"/>
  <cols>
    <col min="1" max="1" width="5.1640625" style="63" customWidth="1"/>
    <col min="2" max="2" width="6.33203125" style="60" customWidth="1"/>
    <col min="3" max="4" width="10" style="60" customWidth="1"/>
    <col min="5" max="5" width="58.1640625" style="61" customWidth="1"/>
    <col min="6" max="7" width="15" style="62" customWidth="1"/>
    <col min="8" max="16384" width="9.33203125" style="63"/>
  </cols>
  <sheetData>
    <row r="1" spans="2:7" ht="16.5" customHeight="1"/>
    <row r="2" spans="2:7" ht="29.25" customHeight="1">
      <c r="B2" s="257" t="s">
        <v>257</v>
      </c>
      <c r="C2" s="257"/>
      <c r="D2" s="257"/>
      <c r="E2" s="257"/>
      <c r="F2" s="257"/>
      <c r="G2" s="257"/>
    </row>
    <row r="3" spans="2:7" ht="15.75" customHeight="1">
      <c r="B3" s="64"/>
      <c r="C3" s="64"/>
      <c r="D3" s="64"/>
      <c r="E3" s="64"/>
      <c r="F3" s="64"/>
      <c r="G3" s="64"/>
    </row>
    <row r="4" spans="2:7" s="65" customFormat="1" ht="42" customHeight="1">
      <c r="B4" s="145" t="s">
        <v>0</v>
      </c>
      <c r="C4" s="145" t="s">
        <v>1</v>
      </c>
      <c r="D4" s="145" t="s">
        <v>125</v>
      </c>
      <c r="E4" s="146" t="s">
        <v>126</v>
      </c>
      <c r="F4" s="147" t="s">
        <v>127</v>
      </c>
      <c r="G4" s="147" t="s">
        <v>128</v>
      </c>
    </row>
    <row r="5" spans="2:7" s="65" customFormat="1" ht="17.25" customHeight="1">
      <c r="B5" s="142">
        <v>600</v>
      </c>
      <c r="C5" s="142"/>
      <c r="D5" s="142"/>
      <c r="E5" s="143" t="s">
        <v>33</v>
      </c>
      <c r="F5" s="144">
        <f>SUM(F6,F8)</f>
        <v>3525000</v>
      </c>
      <c r="G5" s="144">
        <f>SUM(G6,G8)</f>
        <v>200000</v>
      </c>
    </row>
    <row r="6" spans="2:7" s="66" customFormat="1" ht="17.25" customHeight="1">
      <c r="B6" s="139"/>
      <c r="C6" s="139">
        <v>60004</v>
      </c>
      <c r="D6" s="139"/>
      <c r="E6" s="140" t="s">
        <v>34</v>
      </c>
      <c r="F6" s="141"/>
      <c r="G6" s="141">
        <f>SUM(G7)</f>
        <v>200000</v>
      </c>
    </row>
    <row r="7" spans="2:7" s="66" customFormat="1" ht="46.5" customHeight="1">
      <c r="B7" s="67"/>
      <c r="C7" s="67"/>
      <c r="D7" s="67">
        <v>2310</v>
      </c>
      <c r="E7" s="68" t="s">
        <v>35</v>
      </c>
      <c r="F7" s="69"/>
      <c r="G7" s="98">
        <v>200000</v>
      </c>
    </row>
    <row r="8" spans="2:7" s="66" customFormat="1" ht="17.25" customHeight="1">
      <c r="B8" s="139"/>
      <c r="C8" s="139">
        <v>60014</v>
      </c>
      <c r="D8" s="139"/>
      <c r="E8" s="140" t="s">
        <v>9</v>
      </c>
      <c r="F8" s="141">
        <f>SUM(F9:F11)</f>
        <v>3525000</v>
      </c>
      <c r="G8" s="141"/>
    </row>
    <row r="9" spans="2:7" s="165" customFormat="1" ht="46.5" customHeight="1">
      <c r="B9" s="163"/>
      <c r="C9" s="163"/>
      <c r="D9" s="163">
        <v>2710</v>
      </c>
      <c r="E9" s="68" t="s">
        <v>11</v>
      </c>
      <c r="F9" s="164">
        <v>49000</v>
      </c>
      <c r="G9" s="164"/>
    </row>
    <row r="10" spans="2:7" s="212" customFormat="1" ht="57.75" customHeight="1">
      <c r="B10" s="208"/>
      <c r="C10" s="208"/>
      <c r="D10" s="208">
        <v>6300</v>
      </c>
      <c r="E10" s="209" t="s">
        <v>10</v>
      </c>
      <c r="F10" s="210">
        <v>3426000</v>
      </c>
      <c r="G10" s="211"/>
    </row>
    <row r="11" spans="2:7" s="66" customFormat="1" ht="57.75" customHeight="1">
      <c r="B11" s="67"/>
      <c r="C11" s="67"/>
      <c r="D11" s="67">
        <v>6630</v>
      </c>
      <c r="E11" s="70" t="s">
        <v>135</v>
      </c>
      <c r="F11" s="98">
        <v>50000</v>
      </c>
      <c r="G11" s="69"/>
    </row>
    <row r="12" spans="2:7" s="65" customFormat="1" ht="17.25" customHeight="1">
      <c r="B12" s="142">
        <v>710</v>
      </c>
      <c r="C12" s="142"/>
      <c r="D12" s="142"/>
      <c r="E12" s="143" t="s">
        <v>56</v>
      </c>
      <c r="F12" s="144"/>
      <c r="G12" s="144">
        <f>SUM(G13)</f>
        <v>57021</v>
      </c>
    </row>
    <row r="13" spans="2:7" s="66" customFormat="1" ht="17.25" customHeight="1">
      <c r="B13" s="139"/>
      <c r="C13" s="139">
        <v>71095</v>
      </c>
      <c r="D13" s="139"/>
      <c r="E13" s="140" t="s">
        <v>8</v>
      </c>
      <c r="F13" s="141"/>
      <c r="G13" s="141">
        <f>SUM(G14)</f>
        <v>57021</v>
      </c>
    </row>
    <row r="14" spans="2:7" s="66" customFormat="1" ht="58.5" customHeight="1">
      <c r="B14" s="67"/>
      <c r="C14" s="67"/>
      <c r="D14" s="67">
        <v>6639</v>
      </c>
      <c r="E14" s="68" t="s">
        <v>32</v>
      </c>
      <c r="F14" s="98"/>
      <c r="G14" s="69">
        <v>57021</v>
      </c>
    </row>
    <row r="15" spans="2:7" s="65" customFormat="1" ht="17.25" customHeight="1">
      <c r="B15" s="142">
        <v>750</v>
      </c>
      <c r="C15" s="142"/>
      <c r="D15" s="142"/>
      <c r="E15" s="143" t="s">
        <v>61</v>
      </c>
      <c r="F15" s="144">
        <f>SUM(F16)</f>
        <v>59000</v>
      </c>
      <c r="G15" s="144"/>
    </row>
    <row r="16" spans="2:7" s="66" customFormat="1" ht="17.25" customHeight="1">
      <c r="B16" s="139"/>
      <c r="C16" s="139">
        <v>75020</v>
      </c>
      <c r="D16" s="139"/>
      <c r="E16" s="140" t="s">
        <v>63</v>
      </c>
      <c r="F16" s="141">
        <f>SUM(F17)</f>
        <v>59000</v>
      </c>
      <c r="G16" s="141"/>
    </row>
    <row r="17" spans="2:7" s="66" customFormat="1" ht="46.5" customHeight="1">
      <c r="B17" s="67"/>
      <c r="C17" s="67"/>
      <c r="D17" s="67">
        <v>2710</v>
      </c>
      <c r="E17" s="68" t="s">
        <v>11</v>
      </c>
      <c r="F17" s="98">
        <v>59000</v>
      </c>
      <c r="G17" s="69"/>
    </row>
    <row r="18" spans="2:7" s="65" customFormat="1" ht="17.25" customHeight="1">
      <c r="B18" s="142">
        <v>851</v>
      </c>
      <c r="C18" s="142"/>
      <c r="D18" s="142"/>
      <c r="E18" s="143" t="s">
        <v>16</v>
      </c>
      <c r="F18" s="144">
        <f>SUM(F19)</f>
        <v>9000</v>
      </c>
      <c r="G18" s="144"/>
    </row>
    <row r="19" spans="2:7" s="66" customFormat="1" ht="17.25" customHeight="1">
      <c r="B19" s="139"/>
      <c r="C19" s="139">
        <v>85154</v>
      </c>
      <c r="D19" s="139"/>
      <c r="E19" s="140" t="s">
        <v>262</v>
      </c>
      <c r="F19" s="141">
        <f>SUM(F20)</f>
        <v>9000</v>
      </c>
      <c r="G19" s="141"/>
    </row>
    <row r="20" spans="2:7" s="66" customFormat="1" ht="46.5" customHeight="1">
      <c r="B20" s="67"/>
      <c r="C20" s="67"/>
      <c r="D20" s="67">
        <v>2710</v>
      </c>
      <c r="E20" s="68" t="s">
        <v>11</v>
      </c>
      <c r="F20" s="69">
        <v>9000</v>
      </c>
      <c r="G20" s="69"/>
    </row>
    <row r="21" spans="2:7" s="65" customFormat="1" ht="17.25" customHeight="1">
      <c r="B21" s="142">
        <v>852</v>
      </c>
      <c r="C21" s="142"/>
      <c r="D21" s="142"/>
      <c r="E21" s="143" t="s">
        <v>73</v>
      </c>
      <c r="F21" s="144">
        <f>SUM(F22,F26)</f>
        <v>657028</v>
      </c>
      <c r="G21" s="144">
        <f>SUM(G22,G26,G29)</f>
        <v>458877</v>
      </c>
    </row>
    <row r="22" spans="2:7" s="66" customFormat="1" ht="17.25" customHeight="1">
      <c r="B22" s="139"/>
      <c r="C22" s="139">
        <v>85201</v>
      </c>
      <c r="D22" s="139"/>
      <c r="E22" s="140" t="s">
        <v>136</v>
      </c>
      <c r="F22" s="141">
        <f>SUM(F23:F24)</f>
        <v>436845</v>
      </c>
      <c r="G22" s="141">
        <f>SUM(G24:G25)</f>
        <v>127907</v>
      </c>
    </row>
    <row r="23" spans="2:7" s="66" customFormat="1" ht="46.5" customHeight="1">
      <c r="B23" s="67"/>
      <c r="C23" s="67"/>
      <c r="D23" s="67">
        <v>2320</v>
      </c>
      <c r="E23" s="68" t="s">
        <v>17</v>
      </c>
      <c r="F23" s="69">
        <v>436845</v>
      </c>
      <c r="G23" s="69"/>
    </row>
    <row r="24" spans="2:7" s="66" customFormat="1" ht="46.5" customHeight="1">
      <c r="B24" s="67"/>
      <c r="C24" s="67"/>
      <c r="D24" s="67">
        <v>2320</v>
      </c>
      <c r="E24" s="68" t="s">
        <v>74</v>
      </c>
      <c r="F24" s="69"/>
      <c r="G24" s="69">
        <v>68287</v>
      </c>
    </row>
    <row r="25" spans="2:7" s="66" customFormat="1" ht="46.5" customHeight="1">
      <c r="B25" s="67"/>
      <c r="C25" s="67"/>
      <c r="D25" s="67">
        <v>2330</v>
      </c>
      <c r="E25" s="68" t="s">
        <v>75</v>
      </c>
      <c r="F25" s="69"/>
      <c r="G25" s="69">
        <v>59620</v>
      </c>
    </row>
    <row r="26" spans="2:7" s="66" customFormat="1" ht="17.25" customHeight="1">
      <c r="B26" s="139"/>
      <c r="C26" s="139">
        <v>85204</v>
      </c>
      <c r="D26" s="139"/>
      <c r="E26" s="140" t="s">
        <v>19</v>
      </c>
      <c r="F26" s="141">
        <f>SUM(F27:F28)</f>
        <v>220183</v>
      </c>
      <c r="G26" s="141">
        <f>SUM(G27:G28)</f>
        <v>290970</v>
      </c>
    </row>
    <row r="27" spans="2:7" s="66" customFormat="1" ht="46.5" customHeight="1">
      <c r="B27" s="67"/>
      <c r="C27" s="67"/>
      <c r="D27" s="67">
        <v>2320</v>
      </c>
      <c r="E27" s="68" t="s">
        <v>17</v>
      </c>
      <c r="F27" s="69">
        <v>220183</v>
      </c>
      <c r="G27" s="69"/>
    </row>
    <row r="28" spans="2:7" s="66" customFormat="1" ht="46.5" customHeight="1">
      <c r="B28" s="67"/>
      <c r="C28" s="67"/>
      <c r="D28" s="67">
        <v>2320</v>
      </c>
      <c r="E28" s="68" t="s">
        <v>74</v>
      </c>
      <c r="F28" s="69"/>
      <c r="G28" s="69">
        <v>290970</v>
      </c>
    </row>
    <row r="29" spans="2:7" s="66" customFormat="1" ht="17.25" customHeight="1">
      <c r="B29" s="139"/>
      <c r="C29" s="139">
        <v>85295</v>
      </c>
      <c r="D29" s="139"/>
      <c r="E29" s="140" t="s">
        <v>8</v>
      </c>
      <c r="F29" s="141"/>
      <c r="G29" s="141">
        <f>SUM(G30:G30)</f>
        <v>40000</v>
      </c>
    </row>
    <row r="30" spans="2:7" s="212" customFormat="1" ht="46.5" customHeight="1">
      <c r="B30" s="208"/>
      <c r="C30" s="208"/>
      <c r="D30" s="208">
        <v>2710</v>
      </c>
      <c r="E30" s="209" t="s">
        <v>78</v>
      </c>
      <c r="F30" s="211"/>
      <c r="G30" s="211">
        <v>40000</v>
      </c>
    </row>
    <row r="31" spans="2:7" s="65" customFormat="1" ht="17.25" customHeight="1">
      <c r="B31" s="142">
        <v>853</v>
      </c>
      <c r="C31" s="142"/>
      <c r="D31" s="142"/>
      <c r="E31" s="143" t="s">
        <v>20</v>
      </c>
      <c r="F31" s="144">
        <f>SUM(F32)</f>
        <v>8887</v>
      </c>
      <c r="G31" s="144">
        <f>SUM(G32)</f>
        <v>1778</v>
      </c>
    </row>
    <row r="32" spans="2:7" s="66" customFormat="1" ht="17.25" customHeight="1">
      <c r="B32" s="139"/>
      <c r="C32" s="139">
        <v>85311</v>
      </c>
      <c r="D32" s="139"/>
      <c r="E32" s="140" t="s">
        <v>21</v>
      </c>
      <c r="F32" s="141">
        <f>SUM(F33)</f>
        <v>8887</v>
      </c>
      <c r="G32" s="141">
        <f>SUM(G33:G34)</f>
        <v>1778</v>
      </c>
    </row>
    <row r="33" spans="2:7" s="66" customFormat="1" ht="45" customHeight="1">
      <c r="B33" s="67"/>
      <c r="C33" s="67"/>
      <c r="D33" s="67">
        <v>2320</v>
      </c>
      <c r="E33" s="68" t="s">
        <v>17</v>
      </c>
      <c r="F33" s="69">
        <v>8887</v>
      </c>
      <c r="G33" s="69"/>
    </row>
    <row r="34" spans="2:7" s="66" customFormat="1" ht="45" customHeight="1">
      <c r="B34" s="67"/>
      <c r="C34" s="67"/>
      <c r="D34" s="67">
        <v>2320</v>
      </c>
      <c r="E34" s="68" t="s">
        <v>74</v>
      </c>
      <c r="F34" s="69"/>
      <c r="G34" s="69">
        <v>1778</v>
      </c>
    </row>
    <row r="35" spans="2:7" s="65" customFormat="1" ht="17.25" customHeight="1">
      <c r="B35" s="142">
        <v>900</v>
      </c>
      <c r="C35" s="142"/>
      <c r="D35" s="142"/>
      <c r="E35" s="143" t="s">
        <v>23</v>
      </c>
      <c r="F35" s="144"/>
      <c r="G35" s="144">
        <f>SUM(G36)</f>
        <v>10000</v>
      </c>
    </row>
    <row r="36" spans="2:7" s="66" customFormat="1" ht="17.25" customHeight="1">
      <c r="B36" s="139"/>
      <c r="C36" s="139">
        <v>90095</v>
      </c>
      <c r="D36" s="139"/>
      <c r="E36" s="140" t="s">
        <v>8</v>
      </c>
      <c r="F36" s="141"/>
      <c r="G36" s="141">
        <f>SUM(G37)</f>
        <v>10000</v>
      </c>
    </row>
    <row r="37" spans="2:7" s="66" customFormat="1" ht="43.5" customHeight="1">
      <c r="B37" s="67"/>
      <c r="C37" s="67"/>
      <c r="D37" s="67">
        <v>2710</v>
      </c>
      <c r="E37" s="68" t="s">
        <v>78</v>
      </c>
      <c r="F37" s="69"/>
      <c r="G37" s="98">
        <v>10000</v>
      </c>
    </row>
    <row r="38" spans="2:7" s="65" customFormat="1" ht="17.25" customHeight="1">
      <c r="B38" s="142">
        <v>921</v>
      </c>
      <c r="C38" s="142"/>
      <c r="D38" s="142"/>
      <c r="E38" s="143" t="s">
        <v>24</v>
      </c>
      <c r="F38" s="144">
        <f>SUM(F39,F41)</f>
        <v>110000</v>
      </c>
      <c r="G38" s="144">
        <f>SUM(G39,G41)</f>
        <v>2500</v>
      </c>
    </row>
    <row r="39" spans="2:7" s="66" customFormat="1" ht="17.25" customHeight="1">
      <c r="B39" s="139"/>
      <c r="C39" s="139">
        <v>92105</v>
      </c>
      <c r="D39" s="139"/>
      <c r="E39" s="140" t="s">
        <v>79</v>
      </c>
      <c r="F39" s="141"/>
      <c r="G39" s="141">
        <f>SUM(G40)</f>
        <v>2500</v>
      </c>
    </row>
    <row r="40" spans="2:7" s="66" customFormat="1" ht="44.25" customHeight="1">
      <c r="B40" s="67"/>
      <c r="C40" s="67"/>
      <c r="D40" s="67">
        <v>2710</v>
      </c>
      <c r="E40" s="68" t="s">
        <v>78</v>
      </c>
      <c r="F40" s="69"/>
      <c r="G40" s="69">
        <v>2500</v>
      </c>
    </row>
    <row r="41" spans="2:7" s="66" customFormat="1" ht="17.25" customHeight="1">
      <c r="B41" s="139"/>
      <c r="C41" s="139">
        <v>92116</v>
      </c>
      <c r="D41" s="139"/>
      <c r="E41" s="140" t="s">
        <v>25</v>
      </c>
      <c r="F41" s="141">
        <f>SUM(F42)</f>
        <v>110000</v>
      </c>
      <c r="G41" s="141"/>
    </row>
    <row r="42" spans="2:7" s="66" customFormat="1" ht="45.75" customHeight="1">
      <c r="B42" s="67"/>
      <c r="C42" s="67"/>
      <c r="D42" s="67">
        <v>2710</v>
      </c>
      <c r="E42" s="68" t="s">
        <v>11</v>
      </c>
      <c r="F42" s="69">
        <v>110000</v>
      </c>
      <c r="G42" s="69"/>
    </row>
    <row r="43" spans="2:7" s="66" customFormat="1" ht="24.75" customHeight="1">
      <c r="B43" s="258" t="s">
        <v>134</v>
      </c>
      <c r="C43" s="259"/>
      <c r="D43" s="259"/>
      <c r="E43" s="260"/>
      <c r="F43" s="148">
        <f>SUM(F5,F12,F15,F18,F21,F31,F35,F38)</f>
        <v>4368915</v>
      </c>
      <c r="G43" s="148">
        <f>SUM(G5,G12,G15,G18,G21,G31,G35,G38)</f>
        <v>730176</v>
      </c>
    </row>
  </sheetData>
  <sheetProtection algorithmName="SHA-512" hashValue="PlJlb3B2sBAE/OEpYBHs5unUPKLrqlJkLcArGAYXYyWjQAzplbila/X7WvmuzWQOLD4RAj7H+p96at0A4c31pg==" saltValue="zDJ9RyT/TAgeLehybadrUA==" spinCount="100000" sheet="1" objects="1" scenarios="1" formatColumns="0" formatRows="0"/>
  <mergeCells count="2">
    <mergeCell ref="B2:G2"/>
    <mergeCell ref="B43:E43"/>
  </mergeCells>
  <pageMargins left="0.54" right="0.47244094488188981" top="1.51" bottom="1.3385826771653544" header="0.78740157480314965" footer="0.35"/>
  <pageSetup paperSize="9" scale="90" orientation="portrait" horizontalDpi="4294967294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52"/>
  <sheetViews>
    <sheetView zoomScaleNormal="100" workbookViewId="0">
      <pane ySplit="5" topLeftCell="A6" activePane="bottomLeft" state="frozen"/>
      <selection pane="bottomLeft" activeCell="C16" sqref="C16"/>
    </sheetView>
  </sheetViews>
  <sheetFormatPr defaultRowHeight="12"/>
  <cols>
    <col min="1" max="1" width="6.5" style="71" customWidth="1"/>
    <col min="2" max="2" width="10.33203125" style="71" customWidth="1"/>
    <col min="3" max="3" width="7.5" style="71" customWidth="1"/>
    <col min="4" max="4" width="57.33203125" style="59" customWidth="1"/>
    <col min="5" max="5" width="15" style="59" customWidth="1"/>
    <col min="6" max="6" width="15.33203125" style="59" customWidth="1"/>
    <col min="7" max="7" width="15" style="59" customWidth="1"/>
    <col min="8" max="10" width="9.33203125" style="59"/>
    <col min="11" max="11" width="10.33203125" style="59" bestFit="1" customWidth="1"/>
    <col min="12" max="16384" width="9.33203125" style="59"/>
  </cols>
  <sheetData>
    <row r="1" spans="1:12" ht="9" customHeight="1">
      <c r="F1" s="72"/>
      <c r="G1" s="72"/>
    </row>
    <row r="2" spans="1:12" s="74" customFormat="1" ht="33" customHeight="1">
      <c r="A2" s="261" t="s">
        <v>259</v>
      </c>
      <c r="B2" s="261"/>
      <c r="C2" s="261"/>
      <c r="D2" s="261"/>
      <c r="E2" s="261"/>
      <c r="F2" s="261"/>
      <c r="G2" s="261"/>
      <c r="H2" s="73"/>
    </row>
    <row r="3" spans="1:12" ht="10.5" customHeight="1"/>
    <row r="4" spans="1:12" ht="21" customHeight="1">
      <c r="A4" s="262" t="s">
        <v>0</v>
      </c>
      <c r="B4" s="262" t="s">
        <v>1</v>
      </c>
      <c r="C4" s="262" t="s">
        <v>2</v>
      </c>
      <c r="D4" s="262" t="s">
        <v>111</v>
      </c>
      <c r="E4" s="262" t="s">
        <v>137</v>
      </c>
      <c r="F4" s="262"/>
      <c r="G4" s="262"/>
    </row>
    <row r="5" spans="1:12" ht="21" customHeight="1">
      <c r="A5" s="262"/>
      <c r="B5" s="262"/>
      <c r="C5" s="262"/>
      <c r="D5" s="262"/>
      <c r="E5" s="132" t="s">
        <v>138</v>
      </c>
      <c r="F5" s="132" t="s">
        <v>139</v>
      </c>
      <c r="G5" s="132" t="s">
        <v>140</v>
      </c>
    </row>
    <row r="6" spans="1:12" s="75" customFormat="1" ht="12.75" customHeight="1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</row>
    <row r="7" spans="1:12" ht="31.5" customHeight="1">
      <c r="A7" s="263" t="s">
        <v>141</v>
      </c>
      <c r="B7" s="263"/>
      <c r="C7" s="263"/>
      <c r="D7" s="118" t="s">
        <v>83</v>
      </c>
      <c r="E7" s="119" t="s">
        <v>142</v>
      </c>
      <c r="F7" s="119" t="s">
        <v>142</v>
      </c>
      <c r="G7" s="119" t="s">
        <v>142</v>
      </c>
    </row>
    <row r="8" spans="1:12" s="76" customFormat="1" ht="50.25" customHeight="1">
      <c r="A8" s="120">
        <v>600</v>
      </c>
      <c r="B8" s="120">
        <v>60004</v>
      </c>
      <c r="C8" s="120">
        <v>2310</v>
      </c>
      <c r="D8" s="68" t="s">
        <v>35</v>
      </c>
      <c r="E8" s="119"/>
      <c r="F8" s="119"/>
      <c r="G8" s="121">
        <v>200000</v>
      </c>
    </row>
    <row r="9" spans="1:12" s="76" customFormat="1" ht="60.75" customHeight="1">
      <c r="A9" s="119">
        <v>710</v>
      </c>
      <c r="B9" s="119">
        <v>71095</v>
      </c>
      <c r="C9" s="119">
        <v>6639</v>
      </c>
      <c r="D9" s="131" t="s">
        <v>32</v>
      </c>
      <c r="E9" s="122"/>
      <c r="F9" s="122"/>
      <c r="G9" s="123">
        <v>57021</v>
      </c>
    </row>
    <row r="10" spans="1:12" s="76" customFormat="1" ht="33" customHeight="1">
      <c r="A10" s="119">
        <v>754</v>
      </c>
      <c r="B10" s="119">
        <v>75404</v>
      </c>
      <c r="C10" s="119">
        <v>6170</v>
      </c>
      <c r="D10" s="116" t="s">
        <v>64</v>
      </c>
      <c r="E10" s="122"/>
      <c r="F10" s="122"/>
      <c r="G10" s="123">
        <v>70000</v>
      </c>
    </row>
    <row r="11" spans="1:12" s="188" customFormat="1" ht="37.5" customHeight="1">
      <c r="A11" s="185">
        <v>754</v>
      </c>
      <c r="B11" s="185">
        <v>75410</v>
      </c>
      <c r="C11" s="185">
        <v>6170</v>
      </c>
      <c r="D11" s="186" t="s">
        <v>64</v>
      </c>
      <c r="E11" s="196"/>
      <c r="F11" s="196"/>
      <c r="G11" s="197">
        <v>0</v>
      </c>
    </row>
    <row r="12" spans="1:12" s="76" customFormat="1" ht="47.25" customHeight="1">
      <c r="A12" s="119">
        <v>852</v>
      </c>
      <c r="B12" s="119">
        <v>85201</v>
      </c>
      <c r="C12" s="119">
        <v>2320</v>
      </c>
      <c r="D12" s="116" t="s">
        <v>74</v>
      </c>
      <c r="E12" s="116"/>
      <c r="F12" s="116"/>
      <c r="G12" s="124">
        <v>68287</v>
      </c>
      <c r="H12" s="77"/>
      <c r="I12" s="77"/>
      <c r="J12" s="77"/>
      <c r="K12" s="77"/>
      <c r="L12" s="77"/>
    </row>
    <row r="13" spans="1:12" s="76" customFormat="1" ht="49.5" customHeight="1">
      <c r="A13" s="119">
        <v>852</v>
      </c>
      <c r="B13" s="119">
        <v>85201</v>
      </c>
      <c r="C13" s="119">
        <v>2330</v>
      </c>
      <c r="D13" s="116" t="s">
        <v>75</v>
      </c>
      <c r="E13" s="116"/>
      <c r="F13" s="116"/>
      <c r="G13" s="124">
        <v>59620</v>
      </c>
      <c r="H13" s="77"/>
      <c r="I13" s="77"/>
      <c r="J13" s="77"/>
      <c r="K13" s="77"/>
      <c r="L13" s="77"/>
    </row>
    <row r="14" spans="1:12" s="76" customFormat="1" ht="49.5" customHeight="1">
      <c r="A14" s="119">
        <v>852</v>
      </c>
      <c r="B14" s="119">
        <v>85204</v>
      </c>
      <c r="C14" s="119">
        <v>2320</v>
      </c>
      <c r="D14" s="116" t="s">
        <v>74</v>
      </c>
      <c r="E14" s="116"/>
      <c r="F14" s="116"/>
      <c r="G14" s="124">
        <v>290970</v>
      </c>
      <c r="H14" s="77"/>
      <c r="I14" s="77"/>
      <c r="J14" s="77"/>
      <c r="K14" s="77"/>
      <c r="L14" s="77"/>
    </row>
    <row r="15" spans="1:12" s="188" customFormat="1" ht="49.5" customHeight="1">
      <c r="A15" s="185">
        <v>852</v>
      </c>
      <c r="B15" s="185">
        <v>85295</v>
      </c>
      <c r="C15" s="185">
        <v>2710</v>
      </c>
      <c r="D15" s="186" t="s">
        <v>78</v>
      </c>
      <c r="E15" s="186"/>
      <c r="F15" s="186"/>
      <c r="G15" s="217">
        <v>40000</v>
      </c>
      <c r="H15" s="218"/>
      <c r="I15" s="218"/>
      <c r="J15" s="218"/>
      <c r="K15" s="218"/>
      <c r="L15" s="218"/>
    </row>
    <row r="16" spans="1:12" s="76" customFormat="1" ht="51.75" customHeight="1">
      <c r="A16" s="119">
        <v>853</v>
      </c>
      <c r="B16" s="119">
        <v>85311</v>
      </c>
      <c r="C16" s="119">
        <v>2320</v>
      </c>
      <c r="D16" s="116" t="s">
        <v>74</v>
      </c>
      <c r="E16" s="116"/>
      <c r="F16" s="116"/>
      <c r="G16" s="124">
        <v>1778</v>
      </c>
      <c r="H16" s="77"/>
      <c r="I16" s="77"/>
      <c r="J16" s="77"/>
      <c r="K16" s="77"/>
      <c r="L16" s="77"/>
    </row>
    <row r="17" spans="1:12" s="76" customFormat="1" ht="48" customHeight="1">
      <c r="A17" s="119">
        <v>900</v>
      </c>
      <c r="B17" s="119">
        <v>90095</v>
      </c>
      <c r="C17" s="119">
        <v>2710</v>
      </c>
      <c r="D17" s="116" t="s">
        <v>78</v>
      </c>
      <c r="E17" s="116"/>
      <c r="F17" s="116"/>
      <c r="G17" s="124">
        <v>10000</v>
      </c>
      <c r="H17" s="77"/>
      <c r="I17" s="77"/>
      <c r="J17" s="77"/>
      <c r="K17" s="77"/>
      <c r="L17" s="77"/>
    </row>
    <row r="18" spans="1:12" s="76" customFormat="1" ht="48" customHeight="1">
      <c r="A18" s="119">
        <v>921</v>
      </c>
      <c r="B18" s="119">
        <v>92105</v>
      </c>
      <c r="C18" s="119">
        <v>2710</v>
      </c>
      <c r="D18" s="116" t="s">
        <v>78</v>
      </c>
      <c r="E18" s="116"/>
      <c r="F18" s="116"/>
      <c r="G18" s="124">
        <v>2500</v>
      </c>
      <c r="H18" s="77"/>
      <c r="I18" s="77"/>
      <c r="J18" s="77"/>
      <c r="K18" s="77"/>
      <c r="L18" s="77"/>
    </row>
    <row r="19" spans="1:12" s="76" customFormat="1" ht="36.75" customHeight="1">
      <c r="A19" s="119">
        <v>921</v>
      </c>
      <c r="B19" s="119">
        <v>92116</v>
      </c>
      <c r="C19" s="119">
        <v>2480</v>
      </c>
      <c r="D19" s="116" t="s">
        <v>80</v>
      </c>
      <c r="E19" s="125">
        <v>381100</v>
      </c>
      <c r="F19" s="116"/>
      <c r="G19" s="124"/>
      <c r="H19" s="77"/>
      <c r="I19" s="77"/>
      <c r="J19" s="77"/>
      <c r="K19" s="77"/>
      <c r="L19" s="77"/>
    </row>
    <row r="20" spans="1:12" s="78" customFormat="1" ht="27" customHeight="1">
      <c r="A20" s="262" t="s">
        <v>143</v>
      </c>
      <c r="B20" s="262"/>
      <c r="C20" s="262"/>
      <c r="D20" s="262"/>
      <c r="E20" s="126">
        <f>SUM(E8:E19)</f>
        <v>381100</v>
      </c>
      <c r="F20" s="126">
        <f>SUM(F8:F19)</f>
        <v>0</v>
      </c>
      <c r="G20" s="126">
        <f>SUM(G8:G19)</f>
        <v>800176</v>
      </c>
      <c r="I20" s="79"/>
    </row>
    <row r="21" spans="1:12" s="76" customFormat="1" ht="50.25" customHeight="1">
      <c r="A21" s="263" t="s">
        <v>144</v>
      </c>
      <c r="B21" s="263"/>
      <c r="C21" s="263"/>
      <c r="D21" s="118" t="s">
        <v>83</v>
      </c>
      <c r="E21" s="119" t="s">
        <v>142</v>
      </c>
      <c r="F21" s="119" t="s">
        <v>142</v>
      </c>
      <c r="G21" s="119" t="s">
        <v>142</v>
      </c>
      <c r="I21" s="80"/>
      <c r="K21" s="71"/>
    </row>
    <row r="22" spans="1:12" s="76" customFormat="1" ht="51" customHeight="1">
      <c r="A22" s="127" t="s">
        <v>4</v>
      </c>
      <c r="B22" s="127" t="s">
        <v>30</v>
      </c>
      <c r="C22" s="127" t="s">
        <v>145</v>
      </c>
      <c r="D22" s="116" t="s">
        <v>146</v>
      </c>
      <c r="E22" s="122"/>
      <c r="F22" s="122"/>
      <c r="G22" s="123">
        <v>80000</v>
      </c>
      <c r="I22" s="80"/>
      <c r="K22" s="71"/>
    </row>
    <row r="23" spans="1:12" s="76" customFormat="1" ht="62.25" customHeight="1">
      <c r="A23" s="119">
        <v>630</v>
      </c>
      <c r="B23" s="119">
        <v>63003</v>
      </c>
      <c r="C23" s="119">
        <v>2360</v>
      </c>
      <c r="D23" s="116" t="s">
        <v>245</v>
      </c>
      <c r="E23" s="122"/>
      <c r="F23" s="122"/>
      <c r="G23" s="123">
        <v>14400</v>
      </c>
      <c r="I23" s="80"/>
      <c r="K23" s="71"/>
    </row>
    <row r="24" spans="1:12" s="76" customFormat="1" ht="60" customHeight="1">
      <c r="A24" s="119">
        <v>754</v>
      </c>
      <c r="B24" s="119">
        <v>75495</v>
      </c>
      <c r="C24" s="119">
        <v>2360</v>
      </c>
      <c r="D24" s="116" t="s">
        <v>245</v>
      </c>
      <c r="E24" s="122"/>
      <c r="F24" s="122"/>
      <c r="G24" s="123">
        <v>10000</v>
      </c>
      <c r="I24" s="80"/>
      <c r="K24" s="71"/>
    </row>
    <row r="25" spans="1:12" s="76" customFormat="1" ht="62.25" customHeight="1">
      <c r="A25" s="119">
        <v>755</v>
      </c>
      <c r="B25" s="119">
        <v>75515</v>
      </c>
      <c r="C25" s="119">
        <v>2360</v>
      </c>
      <c r="D25" s="116" t="s">
        <v>245</v>
      </c>
      <c r="E25" s="122"/>
      <c r="F25" s="122"/>
      <c r="G25" s="123">
        <v>179838</v>
      </c>
      <c r="I25" s="80"/>
      <c r="K25" s="71"/>
    </row>
    <row r="26" spans="1:12" s="76" customFormat="1" ht="35.25" customHeight="1">
      <c r="A26" s="119">
        <v>801</v>
      </c>
      <c r="B26" s="119">
        <v>80120</v>
      </c>
      <c r="C26" s="119">
        <v>2540</v>
      </c>
      <c r="D26" s="116" t="s">
        <v>147</v>
      </c>
      <c r="E26" s="125">
        <v>1015715</v>
      </c>
      <c r="F26" s="116"/>
      <c r="G26" s="125"/>
    </row>
    <row r="27" spans="1:12" s="76" customFormat="1" ht="35.25" customHeight="1">
      <c r="A27" s="119">
        <v>801</v>
      </c>
      <c r="B27" s="119">
        <v>80130</v>
      </c>
      <c r="C27" s="119">
        <v>2540</v>
      </c>
      <c r="D27" s="116" t="s">
        <v>147</v>
      </c>
      <c r="E27" s="125">
        <v>491632</v>
      </c>
      <c r="F27" s="116"/>
      <c r="G27" s="125"/>
    </row>
    <row r="28" spans="1:12" s="188" customFormat="1" ht="35.25" customHeight="1">
      <c r="A28" s="185">
        <v>801</v>
      </c>
      <c r="B28" s="185">
        <v>80150</v>
      </c>
      <c r="C28" s="185">
        <v>2540</v>
      </c>
      <c r="D28" s="186" t="s">
        <v>147</v>
      </c>
      <c r="E28" s="187">
        <v>122601</v>
      </c>
      <c r="F28" s="186"/>
      <c r="G28" s="187"/>
    </row>
    <row r="29" spans="1:12" s="76" customFormat="1" ht="35.25" customHeight="1">
      <c r="A29" s="119">
        <v>801</v>
      </c>
      <c r="B29" s="119">
        <v>80151</v>
      </c>
      <c r="C29" s="119">
        <v>2540</v>
      </c>
      <c r="D29" s="116" t="s">
        <v>147</v>
      </c>
      <c r="E29" s="125">
        <v>152425</v>
      </c>
      <c r="F29" s="116"/>
      <c r="G29" s="125"/>
    </row>
    <row r="30" spans="1:12" s="188" customFormat="1" ht="57.75" customHeight="1">
      <c r="A30" s="185">
        <v>851</v>
      </c>
      <c r="B30" s="185">
        <v>85111</v>
      </c>
      <c r="C30" s="185">
        <v>6230</v>
      </c>
      <c r="D30" s="186" t="s">
        <v>313</v>
      </c>
      <c r="E30" s="187"/>
      <c r="F30" s="186"/>
      <c r="G30" s="187">
        <v>19494</v>
      </c>
    </row>
    <row r="31" spans="1:12" s="76" customFormat="1" ht="41.25" customHeight="1">
      <c r="A31" s="119">
        <v>852</v>
      </c>
      <c r="B31" s="119">
        <v>85202</v>
      </c>
      <c r="C31" s="119">
        <v>2820</v>
      </c>
      <c r="D31" s="116" t="s">
        <v>49</v>
      </c>
      <c r="E31" s="116"/>
      <c r="F31" s="116"/>
      <c r="G31" s="125">
        <v>297000</v>
      </c>
    </row>
    <row r="32" spans="1:12" s="188" customFormat="1" ht="44.25" customHeight="1">
      <c r="A32" s="185">
        <v>852</v>
      </c>
      <c r="B32" s="185">
        <v>85220</v>
      </c>
      <c r="C32" s="185">
        <v>2820</v>
      </c>
      <c r="D32" s="186" t="s">
        <v>49</v>
      </c>
      <c r="E32" s="186"/>
      <c r="F32" s="186"/>
      <c r="G32" s="187">
        <v>85000</v>
      </c>
    </row>
    <row r="33" spans="1:11" s="76" customFormat="1" ht="34.5" customHeight="1">
      <c r="A33" s="119">
        <v>853</v>
      </c>
      <c r="B33" s="119">
        <v>85311</v>
      </c>
      <c r="C33" s="119">
        <v>2580</v>
      </c>
      <c r="D33" s="116" t="s">
        <v>77</v>
      </c>
      <c r="E33" s="125">
        <v>179511</v>
      </c>
      <c r="F33" s="116"/>
      <c r="G33" s="125"/>
    </row>
    <row r="34" spans="1:11" s="188" customFormat="1" ht="34.5" customHeight="1">
      <c r="A34" s="185">
        <v>854</v>
      </c>
      <c r="B34" s="185">
        <v>85410</v>
      </c>
      <c r="C34" s="185">
        <v>2540</v>
      </c>
      <c r="D34" s="186" t="s">
        <v>147</v>
      </c>
      <c r="E34" s="187">
        <v>115000</v>
      </c>
      <c r="F34" s="186"/>
      <c r="G34" s="187"/>
    </row>
    <row r="35" spans="1:11" s="188" customFormat="1" ht="73.5" customHeight="1">
      <c r="A35" s="185">
        <v>921</v>
      </c>
      <c r="B35" s="185">
        <v>92105</v>
      </c>
      <c r="C35" s="185">
        <v>2360</v>
      </c>
      <c r="D35" s="186" t="s">
        <v>245</v>
      </c>
      <c r="E35" s="187"/>
      <c r="F35" s="186"/>
      <c r="G35" s="187">
        <v>55000</v>
      </c>
    </row>
    <row r="36" spans="1:11" s="76" customFormat="1" ht="61.5" customHeight="1">
      <c r="A36" s="119">
        <v>926</v>
      </c>
      <c r="B36" s="119">
        <v>92605</v>
      </c>
      <c r="C36" s="119">
        <v>2360</v>
      </c>
      <c r="D36" s="116" t="s">
        <v>245</v>
      </c>
      <c r="E36" s="128"/>
      <c r="F36" s="116"/>
      <c r="G36" s="125">
        <v>19200</v>
      </c>
      <c r="I36" s="80"/>
      <c r="K36" s="80"/>
    </row>
    <row r="37" spans="1:11" s="76" customFormat="1" ht="22.5" customHeight="1">
      <c r="A37" s="264" t="s">
        <v>148</v>
      </c>
      <c r="B37" s="264"/>
      <c r="C37" s="264"/>
      <c r="D37" s="264"/>
      <c r="E37" s="126">
        <f>SUM(E22:E36)</f>
        <v>2076884</v>
      </c>
      <c r="F37" s="126">
        <f t="shared" ref="F37:G37" si="0">SUM(F22:F36)</f>
        <v>0</v>
      </c>
      <c r="G37" s="126">
        <f t="shared" si="0"/>
        <v>759932</v>
      </c>
    </row>
    <row r="38" spans="1:11" s="81" customFormat="1" ht="26.25" customHeight="1">
      <c r="A38" s="265" t="s">
        <v>149</v>
      </c>
      <c r="B38" s="265"/>
      <c r="C38" s="265"/>
      <c r="D38" s="265"/>
      <c r="E38" s="265"/>
      <c r="F38" s="265"/>
      <c r="G38" s="129">
        <f>SUM(E20,G20,E37,G37)</f>
        <v>4018092</v>
      </c>
    </row>
    <row r="39" spans="1:11" ht="15.75" customHeight="1"/>
    <row r="40" spans="1:11" ht="15.75" customHeight="1"/>
    <row r="41" spans="1:11" ht="15.75" customHeight="1"/>
    <row r="42" spans="1:11" ht="15.75" customHeight="1">
      <c r="A42" s="59"/>
      <c r="B42" s="59"/>
      <c r="C42" s="59"/>
    </row>
    <row r="43" spans="1:11" ht="15.75" customHeight="1">
      <c r="A43" s="59"/>
      <c r="B43" s="59"/>
      <c r="C43" s="59"/>
    </row>
    <row r="44" spans="1:11" ht="15.75" customHeight="1">
      <c r="A44" s="59"/>
      <c r="B44" s="59"/>
      <c r="C44" s="59"/>
    </row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</sheetData>
  <sheetProtection algorithmName="SHA-512" hashValue="oy696fEgwZWBzQZfU9qCwIefkrYj4cTZ6S0P+93j12Cx1qCafku8yU14F/XNfPS8pAYEzPCTF+Oezz/PfDO88A==" saltValue="uPjCEUHBCgw5VGckaq9dSg==" spinCount="100000" sheet="1" objects="1" scenarios="1" formatColumns="0" formatRows="0"/>
  <mergeCells count="11">
    <mergeCell ref="A7:C7"/>
    <mergeCell ref="A20:D20"/>
    <mergeCell ref="A21:C21"/>
    <mergeCell ref="A37:D37"/>
    <mergeCell ref="A38:F38"/>
    <mergeCell ref="A2:G2"/>
    <mergeCell ref="A4:A5"/>
    <mergeCell ref="B4:B5"/>
    <mergeCell ref="C4:C5"/>
    <mergeCell ref="D4:D5"/>
    <mergeCell ref="E4:G4"/>
  </mergeCells>
  <pageMargins left="0.83" right="0.23622047244094491" top="1.41" bottom="1.38" header="0.76" footer="0.55118110236220474"/>
  <pageSetup paperSize="9" scale="85" orientation="portrait" horizontalDpi="4294967294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Tab.2a</vt:lpstr>
      <vt:lpstr>Tab.3</vt:lpstr>
      <vt:lpstr>Tab.5</vt:lpstr>
      <vt:lpstr>Tab.6</vt:lpstr>
      <vt:lpstr>Tab.7</vt:lpstr>
      <vt:lpstr>Zał.1</vt:lpstr>
      <vt:lpstr>Tab.2a!__xlnm.Print_Area_1</vt:lpstr>
      <vt:lpstr>Tab.2a!Obszar_wydruku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2016-12-01T08:15:07Z</cp:lastPrinted>
  <dcterms:created xsi:type="dcterms:W3CDTF">2015-10-09T11:05:37Z</dcterms:created>
  <dcterms:modified xsi:type="dcterms:W3CDTF">2016-12-01T08:21:00Z</dcterms:modified>
</cp:coreProperties>
</file>